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ml.chartshapes+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2.xml" ContentType="application/vnd.openxmlformats-officedocument.drawingml.chartshapes+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3.xml" ContentType="application/vnd.openxmlformats-officedocument.drawingml.chartshape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drawings/drawing26.xml" ContentType="application/vnd.openxmlformats-officedocument.drawing+xml"/>
  <Override PartName="/xl/charts/chart13.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9.xml" ContentType="application/vnd.openxmlformats-officedocument.drawingml.chartshapes+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2.xml" ContentType="application/vnd.openxmlformats-officedocument.drawing+xml"/>
  <Override PartName="/xl/drawings/drawing33.xml" ContentType="application/vnd.openxmlformats-officedocument.drawing+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4.xml" ContentType="application/vnd.openxmlformats-officedocument.drawingml.chartshapes+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5.xml" ContentType="application/vnd.openxmlformats-officedocument.drawing+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6.xml" ContentType="application/vnd.openxmlformats-officedocument.drawing+xml"/>
  <Override PartName="/xl/charts/chart23.xml" ContentType="application/vnd.openxmlformats-officedocument.drawingml.chart+xml"/>
  <Override PartName="/xl/drawings/drawing37.xml" ContentType="application/vnd.openxmlformats-officedocument.drawingml.chartshapes+xml"/>
  <Override PartName="/xl/charts/chart24.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5.xml" ContentType="application/vnd.openxmlformats-officedocument.drawingml.chart+xml"/>
  <Override PartName="/xl/drawings/drawing40.xml" ContentType="application/vnd.openxmlformats-officedocument.drawingml.chartshapes+xml"/>
  <Override PartName="/xl/charts/chart26.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charts/chart27.xml" ContentType="application/vnd.openxmlformats-officedocument.drawingml.chart+xml"/>
  <Override PartName="/xl/drawings/drawing43.xml" ContentType="application/vnd.openxmlformats-officedocument.drawingml.chartshapes+xml"/>
  <Override PartName="/xl/drawings/drawing44.xml" ContentType="application/vnd.openxmlformats-officedocument.drawing+xml"/>
  <Override PartName="/xl/charts/chart28.xml" ContentType="application/vnd.openxmlformats-officedocument.drawingml.chart+xml"/>
  <Override PartName="/xl/drawings/drawing45.xml" ContentType="application/vnd.openxmlformats-officedocument.drawingml.chartshapes+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6.xml" ContentType="application/vnd.openxmlformats-officedocument.drawingml.chartshapes+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7.xml" ContentType="application/vnd.openxmlformats-officedocument.drawingml.chartshapes+xml"/>
  <Override PartName="/xl/drawings/drawing48.xml" ContentType="application/vnd.openxmlformats-officedocument.drawing+xml"/>
  <Override PartName="/xl/charts/chart31.xml" ContentType="application/vnd.openxmlformats-officedocument.drawingml.chart+xml"/>
  <Override PartName="/xl/drawings/drawing49.xml" ContentType="application/vnd.openxmlformats-officedocument.drawingml.chartshapes+xml"/>
  <Override PartName="/xl/drawings/drawing50.xml" ContentType="application/vnd.openxmlformats-officedocument.drawing+xml"/>
  <Override PartName="/xl/charts/chart32.xml" ContentType="application/vnd.openxmlformats-officedocument.drawingml.chart+xml"/>
  <Override PartName="/xl/drawings/drawing51.xml" ContentType="application/vnd.openxmlformats-officedocument.drawingml.chartshapes+xml"/>
  <Override PartName="/xl/drawings/drawing52.xml" ContentType="application/vnd.openxmlformats-officedocument.drawing+xml"/>
  <Override PartName="/xl/drawings/drawing53.xml" ContentType="application/vnd.openxmlformats-officedocument.drawing+xml"/>
  <Override PartName="/xl/charts/chart3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charts/chart3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35.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8.xml" ContentType="application/vnd.openxmlformats-officedocument.drawingml.chartshapes+xml"/>
  <Override PartName="/xl/charts/chart36.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9.xml" ContentType="application/vnd.openxmlformats-officedocument.drawingml.chartshapes+xml"/>
  <Override PartName="/xl/drawings/drawing60.xml" ContentType="application/vnd.openxmlformats-officedocument.drawing+xml"/>
  <Override PartName="/xl/charts/chart37.xml" ContentType="application/vnd.openxmlformats-officedocument.drawingml.chart+xml"/>
  <Override PartName="/xl/drawings/drawing61.xml" ContentType="application/vnd.openxmlformats-officedocument.drawingml.chartshapes+xml"/>
  <Override PartName="/xl/drawings/drawing62.xml" ContentType="application/vnd.openxmlformats-officedocument.drawing+xml"/>
  <Override PartName="/xl/drawings/drawing63.xml" ContentType="application/vnd.openxmlformats-officedocument.drawing+xml"/>
  <Override PartName="/xl/charts/chart38.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9.xml" ContentType="application/vnd.openxmlformats-officedocument.drawingml.chart+xml"/>
  <Override PartName="/xl/drawings/drawing66.xml" ContentType="application/vnd.openxmlformats-officedocument.drawingml.chartshapes+xml"/>
  <Override PartName="/xl/charts/chart40.xml" ContentType="application/vnd.openxmlformats-officedocument.drawingml.chart+xml"/>
  <Override PartName="/xl/drawings/drawing67.xml" ContentType="application/vnd.openxmlformats-officedocument.drawingml.chartshapes+xml"/>
  <Override PartName="/xl/drawings/drawing68.xml" ContentType="application/vnd.openxmlformats-officedocument.drawing+xml"/>
  <Override PartName="/xl/charts/chart41.xml" ContentType="application/vnd.openxmlformats-officedocument.drawingml.chart+xml"/>
  <Override PartName="/xl/charts/style25.xml" ContentType="application/vnd.ms-office.chartstyle+xml"/>
  <Override PartName="/xl/charts/colors25.xml" ContentType="application/vnd.ms-office.chartcolorstyle+xml"/>
  <Override PartName="/xl/charts/chart42.xml" ContentType="application/vnd.openxmlformats-officedocument.drawingml.chart+xml"/>
  <Override PartName="/xl/drawings/drawing69.xml" ContentType="application/vnd.openxmlformats-officedocument.drawingml.chartshapes+xml"/>
  <Override PartName="/xl/charts/chart43.xml" ContentType="application/vnd.openxmlformats-officedocument.drawingml.chart+xml"/>
  <Override PartName="/xl/charts/style26.xml" ContentType="application/vnd.ms-office.chartstyle+xml"/>
  <Override PartName="/xl/charts/colors26.xml" ContentType="application/vnd.ms-office.chartcolorstyle+xml"/>
  <Override PartName="/xl/charts/chart44.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4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charts/chart46.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charts/chart47.xml" ContentType="application/vnd.openxmlformats-officedocument.drawingml.chart+xml"/>
  <Override PartName="/xl/charts/style28.xml" ContentType="application/vnd.ms-office.chartstyle+xml"/>
  <Override PartName="/xl/charts/colors28.xml" ContentType="application/vnd.ms-office.chartcolorstyle+xml"/>
  <Override PartName="/xl/charts/chart48.xml" ContentType="application/vnd.openxmlformats-officedocument.drawingml.chart+xml"/>
  <Override PartName="/xl/drawings/drawing78.xml" ContentType="application/vnd.openxmlformats-officedocument.drawingml.chartshapes+xml"/>
  <Override PartName="/xl/drawings/drawing79.xml" ContentType="application/vnd.openxmlformats-officedocument.drawing+xml"/>
  <Override PartName="/xl/charts/chart49.xml" ContentType="application/vnd.openxmlformats-officedocument.drawingml.chart+xml"/>
  <Override PartName="/xl/drawings/drawing80.xml" ContentType="application/vnd.openxmlformats-officedocument.drawingml.chartshapes+xml"/>
  <Override PartName="/xl/drawings/drawing81.xml" ContentType="application/vnd.openxmlformats-officedocument.drawing+xml"/>
  <Override PartName="/xl/charts/chart50.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51.xml" ContentType="application/vnd.openxmlformats-officedocument.drawingml.chart+xml"/>
  <Override PartName="/xl/theme/themeOverride1.xml" ContentType="application/vnd.openxmlformats-officedocument.themeOverride+xml"/>
  <Override PartName="/xl/drawings/drawing84.xml" ContentType="application/vnd.openxmlformats-officedocument.drawingml.chartshapes+xml"/>
  <Override PartName="/xl/drawings/drawing85.xml" ContentType="application/vnd.openxmlformats-officedocument.drawing+xml"/>
  <Override PartName="/xl/charts/chart52.xml" ContentType="application/vnd.openxmlformats-officedocument.drawingml.chart+xml"/>
  <Override PartName="/xl/drawings/drawing86.xml" ContentType="application/vnd.openxmlformats-officedocument.drawingml.chartshapes+xml"/>
  <Override PartName="/xl/charts/chart53.xml" ContentType="application/vnd.openxmlformats-officedocument.drawingml.chart+xml"/>
  <Override PartName="/xl/drawings/drawing87.xml" ContentType="application/vnd.openxmlformats-officedocument.drawingml.chartshapes+xml"/>
  <Override PartName="/xl/charts/chart54.xml" ContentType="application/vnd.openxmlformats-officedocument.drawingml.chart+xml"/>
  <Override PartName="/xl/drawings/drawing88.xml" ContentType="application/vnd.openxmlformats-officedocument.drawingml.chartshapes+xml"/>
  <Override PartName="/xl/charts/chart55.xml" ContentType="application/vnd.openxmlformats-officedocument.drawingml.chart+xml"/>
  <Override PartName="/xl/drawings/drawing89.xml" ContentType="application/vnd.openxmlformats-officedocument.drawingml.chartshapes+xml"/>
  <Override PartName="/xl/charts/chart56.xml" ContentType="application/vnd.openxmlformats-officedocument.drawingml.chart+xml"/>
  <Override PartName="/xl/drawings/drawing90.xml" ContentType="application/vnd.openxmlformats-officedocument.drawingml.chartshapes+xml"/>
  <Override PartName="/xl/charts/chart5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1.xml" ContentType="application/vnd.openxmlformats-officedocument.drawingml.chartshapes+xml"/>
  <Override PartName="/xl/charts/chart58.xml" ContentType="application/vnd.openxmlformats-officedocument.drawingml.chart+xml"/>
  <Override PartName="/xl/drawings/drawing92.xml" ContentType="application/vnd.openxmlformats-officedocument.drawingml.chartshapes+xml"/>
  <Override PartName="/xl/charts/chart5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charts/chart60.xml" ContentType="application/vnd.openxmlformats-officedocument.drawingml.chart+xml"/>
  <Override PartName="/xl/drawings/drawing95.xml" ContentType="application/vnd.openxmlformats-officedocument.drawingml.chartshapes+xml"/>
  <Override PartName="/xl/charts/chart61.xml" ContentType="application/vnd.openxmlformats-officedocument.drawingml.chart+xml"/>
  <Override PartName="/xl/drawings/drawing96.xml" ContentType="application/vnd.openxmlformats-officedocument.drawingml.chartshapes+xml"/>
  <Override PartName="/xl/charts/chart62.xml" ContentType="application/vnd.openxmlformats-officedocument.drawingml.chart+xml"/>
  <Override PartName="/xl/drawings/drawing97.xml" ContentType="application/vnd.openxmlformats-officedocument.drawingml.chartshapes+xml"/>
  <Override PartName="/xl/charts/chart63.xml" ContentType="application/vnd.openxmlformats-officedocument.drawingml.chart+xml"/>
  <Override PartName="/xl/drawings/drawing98.xml" ContentType="application/vnd.openxmlformats-officedocument.drawingml.chartshapes+xml"/>
  <Override PartName="/xl/charts/chart64.xml" ContentType="application/vnd.openxmlformats-officedocument.drawingml.chart+xml"/>
  <Override PartName="/xl/drawings/drawing99.xml" ContentType="application/vnd.openxmlformats-officedocument.drawingml.chartshapes+xml"/>
  <Override PartName="/xl/charts/chart6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00.xml" ContentType="application/vnd.openxmlformats-officedocument.drawingml.chartshapes+xml"/>
  <Override PartName="/xl/charts/chart66.xml" ContentType="application/vnd.openxmlformats-officedocument.drawingml.chart+xml"/>
  <Override PartName="/xl/drawings/drawing101.xml" ContentType="application/vnd.openxmlformats-officedocument.drawingml.chartshapes+xml"/>
  <Override PartName="/xl/charts/chart6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charts/chart68.xml" ContentType="application/vnd.openxmlformats-officedocument.drawingml.chart+xml"/>
  <Override PartName="/xl/drawings/drawing104.xml" ContentType="application/vnd.openxmlformats-officedocument.drawingml.chartshapes+xml"/>
  <Override PartName="/xl/drawings/drawing105.xml" ContentType="application/vnd.openxmlformats-officedocument.drawing+xml"/>
  <Override PartName="/xl/charts/chart69.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06.xml" ContentType="application/vnd.openxmlformats-officedocument.drawingml.chartshapes+xml"/>
  <Override PartName="/xl/charts/chart7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7.xml" ContentType="application/vnd.openxmlformats-officedocument.drawingml.chartshapes+xml"/>
  <Override PartName="/xl/drawings/drawing108.xml" ContentType="application/vnd.openxmlformats-officedocument.drawing+xml"/>
  <Override PartName="/xl/charts/chart71.xml" ContentType="application/vnd.openxmlformats-officedocument.drawingml.chart+xml"/>
  <Override PartName="/xl/drawings/drawing109.xml" ContentType="application/vnd.openxmlformats-officedocument.drawingml.chartshapes+xml"/>
  <Override PartName="/xl/charts/chart72.xml" ContentType="application/vnd.openxmlformats-officedocument.drawingml.chart+xml"/>
  <Override PartName="/xl/drawings/drawing110.xml" ContentType="application/vnd.openxmlformats-officedocument.drawingml.chartshapes+xml"/>
  <Override PartName="/xl/charts/chart73.xml" ContentType="application/vnd.openxmlformats-officedocument.drawingml.chart+xml"/>
  <Override PartName="/xl/drawings/drawing111.xml" ContentType="application/vnd.openxmlformats-officedocument.drawingml.chartshapes+xml"/>
  <Override PartName="/xl/charts/chart7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12.xml" ContentType="application/vnd.openxmlformats-officedocument.drawingml.chartshapes+xml"/>
  <Override PartName="/xl/drawings/drawing113.xml" ContentType="application/vnd.openxmlformats-officedocument.drawing+xml"/>
  <Override PartName="/xl/charts/chart75.xml" ContentType="application/vnd.openxmlformats-officedocument.drawingml.chart+xml"/>
  <Override PartName="/xl/charts/style36.xml" ContentType="application/vnd.ms-office.chartstyle+xml"/>
  <Override PartName="/xl/charts/colors36.xml" ContentType="application/vnd.ms-office.chartcolorstyle+xml"/>
  <Override PartName="/xl/charts/chart76.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drawings/drawing116.xml" ContentType="application/vnd.openxmlformats-officedocument.drawing+xml"/>
  <Override PartName="/xl/charts/chart77.xml" ContentType="application/vnd.openxmlformats-officedocument.drawingml.chart+xml"/>
  <Override PartName="/xl/drawings/drawing117.xml" ContentType="application/vnd.openxmlformats-officedocument.drawingml.chartshapes+xml"/>
  <Override PartName="/xl/charts/chart78.xml" ContentType="application/vnd.openxmlformats-officedocument.drawingml.chart+xml"/>
  <Override PartName="/xl/drawings/drawing118.xml" ContentType="application/vnd.openxmlformats-officedocument.drawingml.chartshapes+xml"/>
  <Override PartName="/xl/charts/chart79.xml" ContentType="application/vnd.openxmlformats-officedocument.drawingml.chart+xml"/>
  <Override PartName="/xl/drawings/drawing119.xml" ContentType="application/vnd.openxmlformats-officedocument.drawingml.chartshapes+xml"/>
  <Override PartName="/xl/charts/chart80.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81.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charts/chart82.xml" ContentType="application/vnd.openxmlformats-officedocument.drawingml.chart+xml"/>
  <Override PartName="/xl/drawings/drawing127.xml" ContentType="application/vnd.openxmlformats-officedocument.drawingml.chartshapes+xml"/>
  <Override PartName="/xl/drawings/drawing128.xml" ContentType="application/vnd.openxmlformats-officedocument.drawing+xml"/>
  <Override PartName="/xl/charts/chart83.xml" ContentType="application/vnd.openxmlformats-officedocument.drawingml.chart+xml"/>
  <Override PartName="/xl/drawings/drawing129.xml" ContentType="application/vnd.openxmlformats-officedocument.drawing+xml"/>
  <Override PartName="/xl/charts/chart84.xml" ContentType="application/vnd.openxmlformats-officedocument.drawingml.chart+xml"/>
  <Override PartName="/xl/drawings/drawing13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autoCompressPictures="0" defaultThemeVersion="124226"/>
  <mc:AlternateContent xmlns:mc="http://schemas.openxmlformats.org/markup-compatibility/2006">
    <mc:Choice Requires="x15">
      <x15ac:absPath xmlns:x15ac="http://schemas.microsoft.com/office/spreadsheetml/2010/11/ac" url="P:\ryan\wind market data reports\2023\Final\"/>
    </mc:Choice>
  </mc:AlternateContent>
  <xr:revisionPtr revIDLastSave="0" documentId="13_ncr:1_{3769A44C-0CE0-4D40-8DE6-AD88945D3024}" xr6:coauthVersionLast="47" xr6:coauthVersionMax="47" xr10:uidLastSave="{00000000-0000-0000-0000-000000000000}"/>
  <bookViews>
    <workbookView xWindow="-108" yWindow="-108" windowWidth="30936" windowHeight="17040" tabRatio="834" xr2:uid="{00000000-000D-0000-FFFF-FFFF00000000}"/>
  </bookViews>
  <sheets>
    <sheet name="Introduction" sheetId="183" r:id="rId1"/>
    <sheet name="Regional Definitions" sheetId="155" r:id="rId2"/>
    <sheet name="Wind Capacity Growth" sheetId="367" r:id="rId3"/>
    <sheet name="Capacity Additions by Tech." sheetId="388" r:id="rId4"/>
    <sheet name="Capacity Additions by Region" sheetId="389" r:id="rId5"/>
    <sheet name="International Wind Ranking" sheetId="328" r:id="rId6"/>
    <sheet name="International Wind Shares" sheetId="110" r:id="rId7"/>
    <sheet name="State Wind Deployment" sheetId="383" r:id="rId8"/>
    <sheet name="Wind Shares by Region" sheetId="392" r:id="rId9"/>
    <sheet name="Online Wind Hybrids" sheetId="409" r:id="rId10"/>
    <sheet name="All Hybrid Comparison" sheetId="410" r:id="rId11"/>
    <sheet name="Generator+Storage Hybrids" sheetId="411" r:id="rId12"/>
    <sheet name="All Capacity in Queues" sheetId="358" r:id="rId13"/>
    <sheet name="Capacity in Queues, Time+Region" sheetId="359" r:id="rId14"/>
    <sheet name="Wind Capacity in Queues, Region" sheetId="360" r:id="rId15"/>
    <sheet name="Hybrid Capacity in Queues" sheetId="361" r:id="rId16"/>
    <sheet name="OEM Market Share" sheetId="349" r:id="rId17"/>
    <sheet name="Manufacturing Facilities" sheetId="156" r:id="rId18"/>
    <sheet name="Manufacturing Capability" sheetId="113" r:id="rId19"/>
    <sheet name="OEM Profitability" sheetId="350" r:id="rId20"/>
    <sheet name="Wind Equip Imports over Time" sheetId="354" r:id="rId21"/>
    <sheet name="Wind Equip Imports by Country" sheetId="355" r:id="rId22"/>
    <sheet name="Equip Import by Component" sheetId="397" r:id="rId23"/>
    <sheet name="Domestic Content" sheetId="133" r:id="rId24"/>
    <sheet name="Capacity by Owner" sheetId="351" r:id="rId25"/>
    <sheet name="Capacity by Offtake" sheetId="368" r:id="rId26"/>
    <sheet name="Avg Capacity, Height &amp; Diameter" sheetId="377" r:id="rId27"/>
    <sheet name="Cap, Height &amp; Diameter Trends" sheetId="378" r:id="rId28"/>
    <sheet name="Trends in Specific Power" sheetId="379" r:id="rId29"/>
    <sheet name="Wind Resource by Year" sheetId="380" r:id="rId30"/>
    <sheet name="Location of Tall Tower &amp; Low SP" sheetId="381" r:id="rId31"/>
    <sheet name="Future Total Height Trends" sheetId="382" r:id="rId32"/>
    <sheet name="Partial Repowering Over Time" sheetId="384" r:id="rId33"/>
    <sheet name="Average Retrofit Tech Change" sheetId="385" r:id="rId34"/>
    <sheet name="Capacity Factor in 2022 by COD" sheetId="415" r:id="rId35"/>
    <sheet name="Capacity Factor by State" sheetId="416" r:id="rId36"/>
    <sheet name="Capacity Factor Drivers" sheetId="417" r:id="rId37"/>
    <sheet name="Influence of Specific Power " sheetId="418" r:id="rId38"/>
    <sheet name="Curtailment and Penetration" sheetId="419" r:id="rId39"/>
    <sheet name="Inter-Annual Variability" sheetId="420" r:id="rId40"/>
    <sheet name="Performance with Project Age" sheetId="421" r:id="rId41"/>
    <sheet name="Wind Turbine Prices" sheetId="268" r:id="rId42"/>
    <sheet name="CapEx Over Time" sheetId="393" r:id="rId43"/>
    <sheet name="Recent CapEx by Region" sheetId="372" r:id="rId44"/>
    <sheet name="CapEx by Project Capacity" sheetId="373" r:id="rId45"/>
    <sheet name="O&amp;M Over Time" sheetId="391" r:id="rId46"/>
    <sheet name="O&amp;M by Project Age" sheetId="422" r:id="rId47"/>
    <sheet name="Wind PPAs by Plant_Real" sheetId="362" r:id="rId48"/>
    <sheet name="Wind PPAs by Plant_Nominal" sheetId="363" r:id="rId49"/>
    <sheet name="Wind PPA Average" sheetId="364" r:id="rId50"/>
    <sheet name="Level10 Wind PPA Prices" sheetId="353" r:id="rId51"/>
    <sheet name="Wind LCOE Over Time" sheetId="413" r:id="rId52"/>
    <sheet name="Recent LCOE by Region" sheetId="414" r:id="rId53"/>
    <sheet name="REC Prices" sheetId="300" r:id="rId54"/>
    <sheet name="Wind &amp; PV PPAs vs Gas" sheetId="365" r:id="rId55"/>
    <sheet name="Recent Wind PPAs v Gas Forecast" sheetId="366" r:id="rId56"/>
    <sheet name="Market Value and PPAs over Time" sheetId="374" r:id="rId57"/>
    <sheet name="2022 Market Value by Location" sheetId="375" r:id="rId58"/>
    <sheet name="Value Relative to Flat Profile" sheetId="376" r:id="rId59"/>
    <sheet name="Health and Climate Benefits" sheetId="412" r:id="rId60"/>
    <sheet name="Transmission Build" sheetId="115" r:id="rId61"/>
    <sheet name="Wind Capacity Forecasts" sheetId="114" r:id="rId62"/>
  </sheets>
  <externalReferences>
    <externalReference r:id="rId63"/>
    <externalReference r:id="rId64"/>
  </externalReferences>
  <definedNames>
    <definedName name="_xlnm._FilterDatabase" localSheetId="10" hidden="1">'All Hybrid Comparison'!$L$26:$W$26</definedName>
    <definedName name="_xlnm._FilterDatabase" localSheetId="11" hidden="1">'Generator+Storage Hybrids'!$A$22:$D$22</definedName>
    <definedName name="_xlnm._FilterDatabase" localSheetId="9" hidden="1">'Online Wind Hybrids'!$U$31:$V$31</definedName>
    <definedName name="HTML_1" localSheetId="33">#REF!</definedName>
    <definedName name="HTML_1" localSheetId="25">#REF!</definedName>
    <definedName name="HTML_1" localSheetId="36">#REF!</definedName>
    <definedName name="HTML_1" localSheetId="44">#REF!</definedName>
    <definedName name="HTML_1" localSheetId="42">#REF!</definedName>
    <definedName name="HTML_1" localSheetId="38">#REF!</definedName>
    <definedName name="HTML_1" localSheetId="31">#REF!</definedName>
    <definedName name="HTML_1" localSheetId="59">#REF!</definedName>
    <definedName name="HTML_1" localSheetId="5">#REF!</definedName>
    <definedName name="HTML_1" localSheetId="50">#REF!</definedName>
    <definedName name="HTML_1" localSheetId="46">[1]imports_windrelated_real!#REF!</definedName>
    <definedName name="HTML_1" localSheetId="45">#REF!</definedName>
    <definedName name="HTML_1" localSheetId="16">#REF!</definedName>
    <definedName name="HTML_1" localSheetId="32">#REF!</definedName>
    <definedName name="HTML_1" localSheetId="53">#REF!</definedName>
    <definedName name="HTML_1" localSheetId="7">#REF!</definedName>
    <definedName name="HTML_1" localSheetId="2">#REF!</definedName>
    <definedName name="HTML_1" localSheetId="51">#REF!</definedName>
    <definedName name="HTML_1" localSheetId="49">#REF!</definedName>
    <definedName name="HTML_1" localSheetId="48">#REF!</definedName>
    <definedName name="HTML_1" localSheetId="47">#REF!</definedName>
    <definedName name="HTML_1" localSheetId="29">#REF!</definedName>
    <definedName name="HTML_1" localSheetId="8">#REF!</definedName>
    <definedName name="HTML_1" localSheetId="41">#REF!</definedName>
    <definedName name="HTML_1">#REF!</definedName>
    <definedName name="HTML_1_v2" localSheetId="33">#REF!</definedName>
    <definedName name="HTML_1_v2" localSheetId="36">#REF!</definedName>
    <definedName name="HTML_1_v2" localSheetId="44">#REF!</definedName>
    <definedName name="HTML_1_v2" localSheetId="42">#REF!</definedName>
    <definedName name="HTML_1_v2" localSheetId="38">#REF!</definedName>
    <definedName name="HTML_1_v2" localSheetId="31">#REF!</definedName>
    <definedName name="HTML_1_v2" localSheetId="59">#REF!</definedName>
    <definedName name="HTML_1_v2" localSheetId="5">#REF!</definedName>
    <definedName name="HTML_1_v2" localSheetId="50">#REF!</definedName>
    <definedName name="HTML_1_v2" localSheetId="46">[2]imports_windrelated_real!#REF!</definedName>
    <definedName name="HTML_1_v2" localSheetId="45">#REF!</definedName>
    <definedName name="HTML_1_v2" localSheetId="16">#REF!</definedName>
    <definedName name="HTML_1_v2" localSheetId="32">#REF!</definedName>
    <definedName name="HTML_1_v2" localSheetId="53">#REF!</definedName>
    <definedName name="HTML_1_v2" localSheetId="7">#REF!</definedName>
    <definedName name="HTML_1_v2" localSheetId="51">#REF!</definedName>
    <definedName name="HTML_1_v2" localSheetId="49">#REF!</definedName>
    <definedName name="HTML_1_v2" localSheetId="48">#REF!</definedName>
    <definedName name="HTML_1_v2" localSheetId="47">#REF!</definedName>
    <definedName name="HTML_1_v2" localSheetId="29">#REF!</definedName>
    <definedName name="HTML_1_v2" localSheetId="8">#REF!</definedName>
    <definedName name="HTML_1_v2" localSheetId="41">#REF!</definedName>
    <definedName name="HTML_1_v2">#REF!</definedName>
    <definedName name="HTML_10" localSheetId="33">#REF!</definedName>
    <definedName name="HTML_10" localSheetId="36">#REF!</definedName>
    <definedName name="HTML_10" localSheetId="44">#REF!</definedName>
    <definedName name="HTML_10" localSheetId="42">#REF!</definedName>
    <definedName name="HTML_10" localSheetId="38">#REF!</definedName>
    <definedName name="HTML_10" localSheetId="31">#REF!</definedName>
    <definedName name="HTML_10" localSheetId="59">#REF!</definedName>
    <definedName name="HTML_10" localSheetId="5">#REF!</definedName>
    <definedName name="HTML_10" localSheetId="50">#REF!</definedName>
    <definedName name="HTML_10" localSheetId="46">[1]imports_windrelated_real!#REF!</definedName>
    <definedName name="HTML_10" localSheetId="45">#REF!</definedName>
    <definedName name="HTML_10" localSheetId="16">#REF!</definedName>
    <definedName name="HTML_10" localSheetId="32">#REF!</definedName>
    <definedName name="HTML_10" localSheetId="53">#REF!</definedName>
    <definedName name="HTML_10" localSheetId="7">#REF!</definedName>
    <definedName name="HTML_10" localSheetId="51">#REF!</definedName>
    <definedName name="HTML_10" localSheetId="49">#REF!</definedName>
    <definedName name="HTML_10" localSheetId="48">#REF!</definedName>
    <definedName name="HTML_10" localSheetId="47">#REF!</definedName>
    <definedName name="HTML_10" localSheetId="29">#REF!</definedName>
    <definedName name="HTML_10" localSheetId="8">#REF!</definedName>
    <definedName name="HTML_10" localSheetId="41">#REF!</definedName>
    <definedName name="HTML_10">#REF!</definedName>
    <definedName name="HTML_10_v2" localSheetId="33">#REF!</definedName>
    <definedName name="HTML_10_v2" localSheetId="36">#REF!</definedName>
    <definedName name="HTML_10_v2" localSheetId="44">#REF!</definedName>
    <definedName name="HTML_10_v2" localSheetId="42">#REF!</definedName>
    <definedName name="HTML_10_v2" localSheetId="38">#REF!</definedName>
    <definedName name="HTML_10_v2" localSheetId="31">#REF!</definedName>
    <definedName name="HTML_10_v2" localSheetId="59">#REF!</definedName>
    <definedName name="HTML_10_v2" localSheetId="5">#REF!</definedName>
    <definedName name="HTML_10_v2" localSheetId="50">#REF!</definedName>
    <definedName name="HTML_10_v2" localSheetId="46">[2]imports_windrelated_real!#REF!</definedName>
    <definedName name="HTML_10_v2" localSheetId="45">#REF!</definedName>
    <definedName name="HTML_10_v2" localSheetId="16">#REF!</definedName>
    <definedName name="HTML_10_v2" localSheetId="32">#REF!</definedName>
    <definedName name="HTML_10_v2" localSheetId="53">#REF!</definedName>
    <definedName name="HTML_10_v2" localSheetId="7">#REF!</definedName>
    <definedName name="HTML_10_v2" localSheetId="51">#REF!</definedName>
    <definedName name="HTML_10_v2" localSheetId="49">#REF!</definedName>
    <definedName name="HTML_10_v2" localSheetId="48">#REF!</definedName>
    <definedName name="HTML_10_v2" localSheetId="47">#REF!</definedName>
    <definedName name="HTML_10_v2" localSheetId="29">#REF!</definedName>
    <definedName name="HTML_10_v2" localSheetId="8">#REF!</definedName>
    <definedName name="HTML_10_v2" localSheetId="41">#REF!</definedName>
    <definedName name="HTML_10_v2">#REF!</definedName>
    <definedName name="HTML_11" localSheetId="33">#REF!</definedName>
    <definedName name="HTML_11" localSheetId="44">#REF!</definedName>
    <definedName name="HTML_11" localSheetId="42">#REF!</definedName>
    <definedName name="HTML_11" localSheetId="31">#REF!</definedName>
    <definedName name="HTML_11" localSheetId="59">#REF!</definedName>
    <definedName name="HTML_11" localSheetId="5">#REF!</definedName>
    <definedName name="HTML_11" localSheetId="50">#REF!</definedName>
    <definedName name="HTML_11" localSheetId="46">[1]imports_windrelated_real!#REF!</definedName>
    <definedName name="HTML_11" localSheetId="45">#REF!</definedName>
    <definedName name="HTML_11" localSheetId="16">#REF!</definedName>
    <definedName name="HTML_11" localSheetId="32">#REF!</definedName>
    <definedName name="HTML_11" localSheetId="53">#REF!</definedName>
    <definedName name="HTML_11" localSheetId="7">#REF!</definedName>
    <definedName name="HTML_11" localSheetId="51">#REF!</definedName>
    <definedName name="HTML_11" localSheetId="49">#REF!</definedName>
    <definedName name="HTML_11" localSheetId="48">#REF!</definedName>
    <definedName name="HTML_11" localSheetId="47">#REF!</definedName>
    <definedName name="HTML_11" localSheetId="29">#REF!</definedName>
    <definedName name="HTML_11" localSheetId="8">#REF!</definedName>
    <definedName name="HTML_11" localSheetId="41">#REF!</definedName>
    <definedName name="HTML_11">#REF!</definedName>
    <definedName name="HTML_11_v2" localSheetId="33">#REF!</definedName>
    <definedName name="HTML_11_v2" localSheetId="44">#REF!</definedName>
    <definedName name="HTML_11_v2" localSheetId="42">#REF!</definedName>
    <definedName name="HTML_11_v2" localSheetId="31">#REF!</definedName>
    <definedName name="HTML_11_v2" localSheetId="59">#REF!</definedName>
    <definedName name="HTML_11_v2" localSheetId="5">#REF!</definedName>
    <definedName name="HTML_11_v2" localSheetId="50">#REF!</definedName>
    <definedName name="HTML_11_v2" localSheetId="46">[2]imports_windrelated_real!#REF!</definedName>
    <definedName name="HTML_11_v2" localSheetId="45">#REF!</definedName>
    <definedName name="HTML_11_v2" localSheetId="16">#REF!</definedName>
    <definedName name="HTML_11_v2" localSheetId="32">#REF!</definedName>
    <definedName name="HTML_11_v2" localSheetId="53">#REF!</definedName>
    <definedName name="HTML_11_v2" localSheetId="7">#REF!</definedName>
    <definedName name="HTML_11_v2" localSheetId="51">#REF!</definedName>
    <definedName name="HTML_11_v2" localSheetId="49">#REF!</definedName>
    <definedName name="HTML_11_v2" localSheetId="48">#REF!</definedName>
    <definedName name="HTML_11_v2" localSheetId="47">#REF!</definedName>
    <definedName name="HTML_11_v2" localSheetId="29">#REF!</definedName>
    <definedName name="HTML_11_v2" localSheetId="8">#REF!</definedName>
    <definedName name="HTML_11_v2" localSheetId="41">#REF!</definedName>
    <definedName name="HTML_11_v2">#REF!</definedName>
    <definedName name="HTML_12" localSheetId="33">#REF!</definedName>
    <definedName name="HTML_12" localSheetId="44">#REF!</definedName>
    <definedName name="HTML_12" localSheetId="42">#REF!</definedName>
    <definedName name="HTML_12" localSheetId="31">#REF!</definedName>
    <definedName name="HTML_12" localSheetId="59">#REF!</definedName>
    <definedName name="HTML_12" localSheetId="5">#REF!</definedName>
    <definedName name="HTML_12" localSheetId="50">#REF!</definedName>
    <definedName name="HTML_12" localSheetId="46">[1]imports_windrelated_real!#REF!</definedName>
    <definedName name="HTML_12" localSheetId="45">#REF!</definedName>
    <definedName name="HTML_12" localSheetId="16">#REF!</definedName>
    <definedName name="HTML_12" localSheetId="32">#REF!</definedName>
    <definedName name="HTML_12" localSheetId="53">#REF!</definedName>
    <definedName name="HTML_12" localSheetId="7">#REF!</definedName>
    <definedName name="HTML_12" localSheetId="51">#REF!</definedName>
    <definedName name="HTML_12" localSheetId="49">#REF!</definedName>
    <definedName name="HTML_12" localSheetId="48">#REF!</definedName>
    <definedName name="HTML_12" localSheetId="47">#REF!</definedName>
    <definedName name="HTML_12" localSheetId="29">#REF!</definedName>
    <definedName name="HTML_12" localSheetId="8">#REF!</definedName>
    <definedName name="HTML_12" localSheetId="41">#REF!</definedName>
    <definedName name="HTML_12">#REF!</definedName>
    <definedName name="HTML_12_v2" localSheetId="33">#REF!</definedName>
    <definedName name="HTML_12_v2" localSheetId="44">#REF!</definedName>
    <definedName name="HTML_12_v2" localSheetId="42">#REF!</definedName>
    <definedName name="HTML_12_v2" localSheetId="31">#REF!</definedName>
    <definedName name="HTML_12_v2" localSheetId="59">#REF!</definedName>
    <definedName name="HTML_12_v2" localSheetId="5">#REF!</definedName>
    <definedName name="HTML_12_v2" localSheetId="50">#REF!</definedName>
    <definedName name="HTML_12_v2" localSheetId="46">[2]imports_windrelated_real!#REF!</definedName>
    <definedName name="HTML_12_v2" localSheetId="45">#REF!</definedName>
    <definedName name="HTML_12_v2" localSheetId="16">#REF!</definedName>
    <definedName name="HTML_12_v2" localSheetId="32">#REF!</definedName>
    <definedName name="HTML_12_v2" localSheetId="53">#REF!</definedName>
    <definedName name="HTML_12_v2" localSheetId="7">#REF!</definedName>
    <definedName name="HTML_12_v2" localSheetId="51">#REF!</definedName>
    <definedName name="HTML_12_v2" localSheetId="49">#REF!</definedName>
    <definedName name="HTML_12_v2" localSheetId="48">#REF!</definedName>
    <definedName name="HTML_12_v2" localSheetId="47">#REF!</definedName>
    <definedName name="HTML_12_v2" localSheetId="29">#REF!</definedName>
    <definedName name="HTML_12_v2" localSheetId="8">#REF!</definedName>
    <definedName name="HTML_12_v2" localSheetId="41">#REF!</definedName>
    <definedName name="HTML_12_v2">#REF!</definedName>
    <definedName name="HTML_13" localSheetId="33">#REF!</definedName>
    <definedName name="HTML_13" localSheetId="44">#REF!</definedName>
    <definedName name="HTML_13" localSheetId="42">#REF!</definedName>
    <definedName name="HTML_13" localSheetId="31">#REF!</definedName>
    <definedName name="HTML_13" localSheetId="59">#REF!</definedName>
    <definedName name="HTML_13" localSheetId="5">#REF!</definedName>
    <definedName name="HTML_13" localSheetId="50">#REF!</definedName>
    <definedName name="HTML_13" localSheetId="46">[1]imports_windrelated_real!#REF!</definedName>
    <definedName name="HTML_13" localSheetId="45">#REF!</definedName>
    <definedName name="HTML_13" localSheetId="16">#REF!</definedName>
    <definedName name="HTML_13" localSheetId="32">#REF!</definedName>
    <definedName name="HTML_13" localSheetId="53">#REF!</definedName>
    <definedName name="HTML_13" localSheetId="7">#REF!</definedName>
    <definedName name="HTML_13" localSheetId="51">#REF!</definedName>
    <definedName name="HTML_13" localSheetId="49">#REF!</definedName>
    <definedName name="HTML_13" localSheetId="48">#REF!</definedName>
    <definedName name="HTML_13" localSheetId="47">#REF!</definedName>
    <definedName name="HTML_13" localSheetId="29">#REF!</definedName>
    <definedName name="HTML_13" localSheetId="8">#REF!</definedName>
    <definedName name="HTML_13" localSheetId="41">#REF!</definedName>
    <definedName name="HTML_13">#REF!</definedName>
    <definedName name="HTML_13_v2" localSheetId="33">#REF!</definedName>
    <definedName name="HTML_13_v2" localSheetId="44">#REF!</definedName>
    <definedName name="HTML_13_v2" localSheetId="42">#REF!</definedName>
    <definedName name="HTML_13_v2" localSheetId="31">#REF!</definedName>
    <definedName name="HTML_13_v2" localSheetId="59">#REF!</definedName>
    <definedName name="HTML_13_v2" localSheetId="5">#REF!</definedName>
    <definedName name="HTML_13_v2" localSheetId="50">#REF!</definedName>
    <definedName name="HTML_13_v2" localSheetId="46">[2]imports_windrelated_real!#REF!</definedName>
    <definedName name="HTML_13_v2" localSheetId="45">#REF!</definedName>
    <definedName name="HTML_13_v2" localSheetId="16">#REF!</definedName>
    <definedName name="HTML_13_v2" localSheetId="32">#REF!</definedName>
    <definedName name="HTML_13_v2" localSheetId="53">#REF!</definedName>
    <definedName name="HTML_13_v2" localSheetId="7">#REF!</definedName>
    <definedName name="HTML_13_v2" localSheetId="51">#REF!</definedName>
    <definedName name="HTML_13_v2" localSheetId="49">#REF!</definedName>
    <definedName name="HTML_13_v2" localSheetId="48">#REF!</definedName>
    <definedName name="HTML_13_v2" localSheetId="47">#REF!</definedName>
    <definedName name="HTML_13_v2" localSheetId="29">#REF!</definedName>
    <definedName name="HTML_13_v2" localSheetId="8">#REF!</definedName>
    <definedName name="HTML_13_v2" localSheetId="41">#REF!</definedName>
    <definedName name="HTML_13_v2">#REF!</definedName>
    <definedName name="HTML_14" localSheetId="33">#REF!</definedName>
    <definedName name="HTML_14" localSheetId="44">#REF!</definedName>
    <definedName name="HTML_14" localSheetId="42">#REF!</definedName>
    <definedName name="HTML_14" localSheetId="31">#REF!</definedName>
    <definedName name="HTML_14" localSheetId="59">#REF!</definedName>
    <definedName name="HTML_14" localSheetId="5">#REF!</definedName>
    <definedName name="HTML_14" localSheetId="50">#REF!</definedName>
    <definedName name="HTML_14" localSheetId="46">[1]imports_windrelated_real!#REF!</definedName>
    <definedName name="HTML_14" localSheetId="45">#REF!</definedName>
    <definedName name="HTML_14" localSheetId="16">#REF!</definedName>
    <definedName name="HTML_14" localSheetId="32">#REF!</definedName>
    <definedName name="HTML_14" localSheetId="53">#REF!</definedName>
    <definedName name="HTML_14" localSheetId="7">#REF!</definedName>
    <definedName name="HTML_14" localSheetId="51">#REF!</definedName>
    <definedName name="HTML_14" localSheetId="49">#REF!</definedName>
    <definedName name="HTML_14" localSheetId="48">#REF!</definedName>
    <definedName name="HTML_14" localSheetId="47">#REF!</definedName>
    <definedName name="HTML_14" localSheetId="29">#REF!</definedName>
    <definedName name="HTML_14" localSheetId="8">#REF!</definedName>
    <definedName name="HTML_14" localSheetId="41">#REF!</definedName>
    <definedName name="HTML_14">#REF!</definedName>
    <definedName name="HTML_14_v2" localSheetId="33">#REF!</definedName>
    <definedName name="HTML_14_v2" localSheetId="44">#REF!</definedName>
    <definedName name="HTML_14_v2" localSheetId="42">#REF!</definedName>
    <definedName name="HTML_14_v2" localSheetId="31">#REF!</definedName>
    <definedName name="HTML_14_v2" localSheetId="59">#REF!</definedName>
    <definedName name="HTML_14_v2" localSheetId="5">#REF!</definedName>
    <definedName name="HTML_14_v2" localSheetId="50">#REF!</definedName>
    <definedName name="HTML_14_v2" localSheetId="46">[2]imports_windrelated_real!#REF!</definedName>
    <definedName name="HTML_14_v2" localSheetId="45">#REF!</definedName>
    <definedName name="HTML_14_v2" localSheetId="16">#REF!</definedName>
    <definedName name="HTML_14_v2" localSheetId="32">#REF!</definedName>
    <definedName name="HTML_14_v2" localSheetId="53">#REF!</definedName>
    <definedName name="HTML_14_v2" localSheetId="7">#REF!</definedName>
    <definedName name="HTML_14_v2" localSheetId="51">#REF!</definedName>
    <definedName name="HTML_14_v2" localSheetId="49">#REF!</definedName>
    <definedName name="HTML_14_v2" localSheetId="48">#REF!</definedName>
    <definedName name="HTML_14_v2" localSheetId="47">#REF!</definedName>
    <definedName name="HTML_14_v2" localSheetId="29">#REF!</definedName>
    <definedName name="HTML_14_v2" localSheetId="8">#REF!</definedName>
    <definedName name="HTML_14_v2" localSheetId="41">#REF!</definedName>
    <definedName name="HTML_14_v2">#REF!</definedName>
    <definedName name="HTML_15" localSheetId="33">#REF!</definedName>
    <definedName name="HTML_15" localSheetId="44">#REF!</definedName>
    <definedName name="HTML_15" localSheetId="42">#REF!</definedName>
    <definedName name="HTML_15" localSheetId="31">#REF!</definedName>
    <definedName name="HTML_15" localSheetId="59">#REF!</definedName>
    <definedName name="HTML_15" localSheetId="5">#REF!</definedName>
    <definedName name="HTML_15" localSheetId="50">#REF!</definedName>
    <definedName name="HTML_15" localSheetId="46">[1]imports_windrelated_real!#REF!</definedName>
    <definedName name="HTML_15" localSheetId="45">#REF!</definedName>
    <definedName name="HTML_15" localSheetId="16">#REF!</definedName>
    <definedName name="HTML_15" localSheetId="32">#REF!</definedName>
    <definedName name="HTML_15" localSheetId="53">#REF!</definedName>
    <definedName name="HTML_15" localSheetId="7">#REF!</definedName>
    <definedName name="HTML_15" localSheetId="51">#REF!</definedName>
    <definedName name="HTML_15" localSheetId="49">#REF!</definedName>
    <definedName name="HTML_15" localSheetId="48">#REF!</definedName>
    <definedName name="HTML_15" localSheetId="47">#REF!</definedName>
    <definedName name="HTML_15" localSheetId="29">#REF!</definedName>
    <definedName name="HTML_15" localSheetId="8">#REF!</definedName>
    <definedName name="HTML_15" localSheetId="41">#REF!</definedName>
    <definedName name="HTML_15">#REF!</definedName>
    <definedName name="HTML_15_v2" localSheetId="33">#REF!</definedName>
    <definedName name="HTML_15_v2" localSheetId="44">#REF!</definedName>
    <definedName name="HTML_15_v2" localSheetId="42">#REF!</definedName>
    <definedName name="HTML_15_v2" localSheetId="31">#REF!</definedName>
    <definedName name="HTML_15_v2" localSheetId="59">#REF!</definedName>
    <definedName name="HTML_15_v2" localSheetId="5">#REF!</definedName>
    <definedName name="HTML_15_v2" localSheetId="50">#REF!</definedName>
    <definedName name="HTML_15_v2" localSheetId="46">[2]imports_windrelated_real!#REF!</definedName>
    <definedName name="HTML_15_v2" localSheetId="45">#REF!</definedName>
    <definedName name="HTML_15_v2" localSheetId="16">#REF!</definedName>
    <definedName name="HTML_15_v2" localSheetId="32">#REF!</definedName>
    <definedName name="HTML_15_v2" localSheetId="53">#REF!</definedName>
    <definedName name="HTML_15_v2" localSheetId="7">#REF!</definedName>
    <definedName name="HTML_15_v2" localSheetId="51">#REF!</definedName>
    <definedName name="HTML_15_v2" localSheetId="49">#REF!</definedName>
    <definedName name="HTML_15_v2" localSheetId="48">#REF!</definedName>
    <definedName name="HTML_15_v2" localSheetId="47">#REF!</definedName>
    <definedName name="HTML_15_v2" localSheetId="29">#REF!</definedName>
    <definedName name="HTML_15_v2" localSheetId="8">#REF!</definedName>
    <definedName name="HTML_15_v2" localSheetId="41">#REF!</definedName>
    <definedName name="HTML_15_v2">#REF!</definedName>
    <definedName name="HTML_16" localSheetId="33">#REF!</definedName>
    <definedName name="HTML_16" localSheetId="44">#REF!</definedName>
    <definedName name="HTML_16" localSheetId="42">#REF!</definedName>
    <definedName name="HTML_16" localSheetId="31">#REF!</definedName>
    <definedName name="HTML_16" localSheetId="59">#REF!</definedName>
    <definedName name="HTML_16" localSheetId="5">#REF!</definedName>
    <definedName name="HTML_16" localSheetId="50">#REF!</definedName>
    <definedName name="HTML_16" localSheetId="46">[1]imports_windrelated_real!#REF!</definedName>
    <definedName name="HTML_16" localSheetId="45">#REF!</definedName>
    <definedName name="HTML_16" localSheetId="16">#REF!</definedName>
    <definedName name="HTML_16" localSheetId="32">#REF!</definedName>
    <definedName name="HTML_16" localSheetId="53">#REF!</definedName>
    <definedName name="HTML_16" localSheetId="7">#REF!</definedName>
    <definedName name="HTML_16" localSheetId="51">#REF!</definedName>
    <definedName name="HTML_16" localSheetId="49">#REF!</definedName>
    <definedName name="HTML_16" localSheetId="48">#REF!</definedName>
    <definedName name="HTML_16" localSheetId="47">#REF!</definedName>
    <definedName name="HTML_16" localSheetId="29">#REF!</definedName>
    <definedName name="HTML_16" localSheetId="8">#REF!</definedName>
    <definedName name="HTML_16" localSheetId="41">#REF!</definedName>
    <definedName name="HTML_16">#REF!</definedName>
    <definedName name="HTML_16_v2" localSheetId="33">#REF!</definedName>
    <definedName name="HTML_16_v2" localSheetId="44">#REF!</definedName>
    <definedName name="HTML_16_v2" localSheetId="42">#REF!</definedName>
    <definedName name="HTML_16_v2" localSheetId="31">#REF!</definedName>
    <definedName name="HTML_16_v2" localSheetId="59">#REF!</definedName>
    <definedName name="HTML_16_v2" localSheetId="5">#REF!</definedName>
    <definedName name="HTML_16_v2" localSheetId="50">#REF!</definedName>
    <definedName name="HTML_16_v2" localSheetId="46">[2]imports_windrelated_real!#REF!</definedName>
    <definedName name="HTML_16_v2" localSheetId="45">#REF!</definedName>
    <definedName name="HTML_16_v2" localSheetId="16">#REF!</definedName>
    <definedName name="HTML_16_v2" localSheetId="32">#REF!</definedName>
    <definedName name="HTML_16_v2" localSheetId="53">#REF!</definedName>
    <definedName name="HTML_16_v2" localSheetId="7">#REF!</definedName>
    <definedName name="HTML_16_v2" localSheetId="51">#REF!</definedName>
    <definedName name="HTML_16_v2" localSheetId="49">#REF!</definedName>
    <definedName name="HTML_16_v2" localSheetId="48">#REF!</definedName>
    <definedName name="HTML_16_v2" localSheetId="47">#REF!</definedName>
    <definedName name="HTML_16_v2" localSheetId="29">#REF!</definedName>
    <definedName name="HTML_16_v2" localSheetId="8">#REF!</definedName>
    <definedName name="HTML_16_v2" localSheetId="41">#REF!</definedName>
    <definedName name="HTML_16_v2">#REF!</definedName>
    <definedName name="HTML_17" localSheetId="33">#REF!</definedName>
    <definedName name="HTML_17" localSheetId="44">#REF!</definedName>
    <definedName name="HTML_17" localSheetId="42">#REF!</definedName>
    <definedName name="HTML_17" localSheetId="31">#REF!</definedName>
    <definedName name="HTML_17" localSheetId="59">#REF!</definedName>
    <definedName name="HTML_17" localSheetId="5">#REF!</definedName>
    <definedName name="HTML_17" localSheetId="50">#REF!</definedName>
    <definedName name="HTML_17" localSheetId="46">[1]imports_windrelated_real!#REF!</definedName>
    <definedName name="HTML_17" localSheetId="45">#REF!</definedName>
    <definedName name="HTML_17" localSheetId="16">#REF!</definedName>
    <definedName name="HTML_17" localSheetId="32">#REF!</definedName>
    <definedName name="HTML_17" localSheetId="53">#REF!</definedName>
    <definedName name="HTML_17" localSheetId="7">#REF!</definedName>
    <definedName name="HTML_17" localSheetId="51">#REF!</definedName>
    <definedName name="HTML_17" localSheetId="49">#REF!</definedName>
    <definedName name="HTML_17" localSheetId="48">#REF!</definedName>
    <definedName name="HTML_17" localSheetId="47">#REF!</definedName>
    <definedName name="HTML_17" localSheetId="29">#REF!</definedName>
    <definedName name="HTML_17" localSheetId="8">#REF!</definedName>
    <definedName name="HTML_17" localSheetId="41">#REF!</definedName>
    <definedName name="HTML_17">#REF!</definedName>
    <definedName name="HTML_17_v2" localSheetId="33">#REF!</definedName>
    <definedName name="HTML_17_v2" localSheetId="44">#REF!</definedName>
    <definedName name="HTML_17_v2" localSheetId="42">#REF!</definedName>
    <definedName name="HTML_17_v2" localSheetId="31">#REF!</definedName>
    <definedName name="HTML_17_v2" localSheetId="59">#REF!</definedName>
    <definedName name="HTML_17_v2" localSheetId="5">#REF!</definedName>
    <definedName name="HTML_17_v2" localSheetId="50">#REF!</definedName>
    <definedName name="HTML_17_v2" localSheetId="46">[2]imports_windrelated_real!#REF!</definedName>
    <definedName name="HTML_17_v2" localSheetId="45">#REF!</definedName>
    <definedName name="HTML_17_v2" localSheetId="16">#REF!</definedName>
    <definedName name="HTML_17_v2" localSheetId="32">#REF!</definedName>
    <definedName name="HTML_17_v2" localSheetId="53">#REF!</definedName>
    <definedName name="HTML_17_v2" localSheetId="7">#REF!</definedName>
    <definedName name="HTML_17_v2" localSheetId="51">#REF!</definedName>
    <definedName name="HTML_17_v2" localSheetId="49">#REF!</definedName>
    <definedName name="HTML_17_v2" localSheetId="48">#REF!</definedName>
    <definedName name="HTML_17_v2" localSheetId="47">#REF!</definedName>
    <definedName name="HTML_17_v2" localSheetId="29">#REF!</definedName>
    <definedName name="HTML_17_v2" localSheetId="8">#REF!</definedName>
    <definedName name="HTML_17_v2" localSheetId="41">#REF!</definedName>
    <definedName name="HTML_17_v2">#REF!</definedName>
    <definedName name="HTML_18" localSheetId="33">#REF!</definedName>
    <definedName name="HTML_18" localSheetId="44">#REF!</definedName>
    <definedName name="HTML_18" localSheetId="42">#REF!</definedName>
    <definedName name="HTML_18" localSheetId="31">#REF!</definedName>
    <definedName name="HTML_18" localSheetId="59">#REF!</definedName>
    <definedName name="HTML_18" localSheetId="5">#REF!</definedName>
    <definedName name="HTML_18" localSheetId="50">#REF!</definedName>
    <definedName name="HTML_18" localSheetId="46">[1]imports_windrelated_real!#REF!</definedName>
    <definedName name="HTML_18" localSheetId="45">#REF!</definedName>
    <definedName name="HTML_18" localSheetId="16">#REF!</definedName>
    <definedName name="HTML_18" localSheetId="32">#REF!</definedName>
    <definedName name="HTML_18" localSheetId="53">#REF!</definedName>
    <definedName name="HTML_18" localSheetId="7">#REF!</definedName>
    <definedName name="HTML_18" localSheetId="51">#REF!</definedName>
    <definedName name="HTML_18" localSheetId="49">#REF!</definedName>
    <definedName name="HTML_18" localSheetId="48">#REF!</definedName>
    <definedName name="HTML_18" localSheetId="47">#REF!</definedName>
    <definedName name="HTML_18" localSheetId="29">#REF!</definedName>
    <definedName name="HTML_18" localSheetId="8">#REF!</definedName>
    <definedName name="HTML_18" localSheetId="41">#REF!</definedName>
    <definedName name="HTML_18">#REF!</definedName>
    <definedName name="HTML_18_v2" localSheetId="33">#REF!</definedName>
    <definedName name="HTML_18_v2" localSheetId="44">#REF!</definedName>
    <definedName name="HTML_18_v2" localSheetId="42">#REF!</definedName>
    <definedName name="HTML_18_v2" localSheetId="31">#REF!</definedName>
    <definedName name="HTML_18_v2" localSheetId="59">#REF!</definedName>
    <definedName name="HTML_18_v2" localSheetId="5">#REF!</definedName>
    <definedName name="HTML_18_v2" localSheetId="50">#REF!</definedName>
    <definedName name="HTML_18_v2" localSheetId="46">[2]imports_windrelated_real!#REF!</definedName>
    <definedName name="HTML_18_v2" localSheetId="45">#REF!</definedName>
    <definedName name="HTML_18_v2" localSheetId="16">#REF!</definedName>
    <definedName name="HTML_18_v2" localSheetId="32">#REF!</definedName>
    <definedName name="HTML_18_v2" localSheetId="53">#REF!</definedName>
    <definedName name="HTML_18_v2" localSheetId="7">#REF!</definedName>
    <definedName name="HTML_18_v2" localSheetId="51">#REF!</definedName>
    <definedName name="HTML_18_v2" localSheetId="49">#REF!</definedName>
    <definedName name="HTML_18_v2" localSheetId="48">#REF!</definedName>
    <definedName name="HTML_18_v2" localSheetId="47">#REF!</definedName>
    <definedName name="HTML_18_v2" localSheetId="29">#REF!</definedName>
    <definedName name="HTML_18_v2" localSheetId="8">#REF!</definedName>
    <definedName name="HTML_18_v2" localSheetId="41">#REF!</definedName>
    <definedName name="HTML_18_v2">#REF!</definedName>
    <definedName name="HTML_19" localSheetId="33">#REF!</definedName>
    <definedName name="HTML_19" localSheetId="44">#REF!</definedName>
    <definedName name="HTML_19" localSheetId="42">#REF!</definedName>
    <definedName name="HTML_19" localSheetId="31">#REF!</definedName>
    <definedName name="HTML_19" localSheetId="59">#REF!</definedName>
    <definedName name="HTML_19" localSheetId="5">#REF!</definedName>
    <definedName name="HTML_19" localSheetId="50">#REF!</definedName>
    <definedName name="HTML_19" localSheetId="46">[1]imports_windrelated_real!#REF!</definedName>
    <definedName name="HTML_19" localSheetId="45">#REF!</definedName>
    <definedName name="HTML_19" localSheetId="16">#REF!</definedName>
    <definedName name="HTML_19" localSheetId="32">#REF!</definedName>
    <definedName name="HTML_19" localSheetId="53">#REF!</definedName>
    <definedName name="HTML_19" localSheetId="7">#REF!</definedName>
    <definedName name="HTML_19" localSheetId="51">#REF!</definedName>
    <definedName name="HTML_19" localSheetId="49">#REF!</definedName>
    <definedName name="HTML_19" localSheetId="48">#REF!</definedName>
    <definedName name="HTML_19" localSheetId="47">#REF!</definedName>
    <definedName name="HTML_19" localSheetId="29">#REF!</definedName>
    <definedName name="HTML_19" localSheetId="8">#REF!</definedName>
    <definedName name="HTML_19" localSheetId="41">#REF!</definedName>
    <definedName name="HTML_19">#REF!</definedName>
    <definedName name="HTML_19_v2" localSheetId="33">#REF!</definedName>
    <definedName name="HTML_19_v2" localSheetId="44">#REF!</definedName>
    <definedName name="HTML_19_v2" localSheetId="42">#REF!</definedName>
    <definedName name="HTML_19_v2" localSheetId="31">#REF!</definedName>
    <definedName name="HTML_19_v2" localSheetId="59">#REF!</definedName>
    <definedName name="HTML_19_v2" localSheetId="5">#REF!</definedName>
    <definedName name="HTML_19_v2" localSheetId="50">#REF!</definedName>
    <definedName name="HTML_19_v2" localSheetId="46">[2]imports_windrelated_real!#REF!</definedName>
    <definedName name="HTML_19_v2" localSheetId="45">#REF!</definedName>
    <definedName name="HTML_19_v2" localSheetId="16">#REF!</definedName>
    <definedName name="HTML_19_v2" localSheetId="32">#REF!</definedName>
    <definedName name="HTML_19_v2" localSheetId="53">#REF!</definedName>
    <definedName name="HTML_19_v2" localSheetId="7">#REF!</definedName>
    <definedName name="HTML_19_v2" localSheetId="51">#REF!</definedName>
    <definedName name="HTML_19_v2" localSheetId="49">#REF!</definedName>
    <definedName name="HTML_19_v2" localSheetId="48">#REF!</definedName>
    <definedName name="HTML_19_v2" localSheetId="47">#REF!</definedName>
    <definedName name="HTML_19_v2" localSheetId="29">#REF!</definedName>
    <definedName name="HTML_19_v2" localSheetId="8">#REF!</definedName>
    <definedName name="HTML_19_v2" localSheetId="41">#REF!</definedName>
    <definedName name="HTML_19_v2">#REF!</definedName>
    <definedName name="HTML_2" localSheetId="33">#REF!</definedName>
    <definedName name="HTML_2" localSheetId="44">#REF!</definedName>
    <definedName name="HTML_2" localSheetId="42">#REF!</definedName>
    <definedName name="HTML_2" localSheetId="31">#REF!</definedName>
    <definedName name="HTML_2" localSheetId="59">#REF!</definedName>
    <definedName name="HTML_2" localSheetId="5">#REF!</definedName>
    <definedName name="HTML_2" localSheetId="50">#REF!</definedName>
    <definedName name="HTML_2" localSheetId="46">[1]imports_windrelated_real!#REF!</definedName>
    <definedName name="HTML_2" localSheetId="45">#REF!</definedName>
    <definedName name="HTML_2" localSheetId="16">#REF!</definedName>
    <definedName name="HTML_2" localSheetId="32">#REF!</definedName>
    <definedName name="HTML_2" localSheetId="53">#REF!</definedName>
    <definedName name="HTML_2" localSheetId="7">#REF!</definedName>
    <definedName name="HTML_2" localSheetId="51">#REF!</definedName>
    <definedName name="HTML_2" localSheetId="49">#REF!</definedName>
    <definedName name="HTML_2" localSheetId="48">#REF!</definedName>
    <definedName name="HTML_2" localSheetId="47">#REF!</definedName>
    <definedName name="HTML_2" localSheetId="29">#REF!</definedName>
    <definedName name="HTML_2" localSheetId="8">#REF!</definedName>
    <definedName name="HTML_2" localSheetId="41">#REF!</definedName>
    <definedName name="HTML_2">#REF!</definedName>
    <definedName name="HTML_2_v2" localSheetId="33">#REF!</definedName>
    <definedName name="HTML_2_v2" localSheetId="44">#REF!</definedName>
    <definedName name="HTML_2_v2" localSheetId="42">#REF!</definedName>
    <definedName name="HTML_2_v2" localSheetId="31">#REF!</definedName>
    <definedName name="HTML_2_v2" localSheetId="59">#REF!</definedName>
    <definedName name="HTML_2_v2" localSheetId="5">#REF!</definedName>
    <definedName name="HTML_2_v2" localSheetId="50">#REF!</definedName>
    <definedName name="HTML_2_v2" localSheetId="46">[2]imports_windrelated_real!#REF!</definedName>
    <definedName name="HTML_2_v2" localSheetId="45">#REF!</definedName>
    <definedName name="HTML_2_v2" localSheetId="16">#REF!</definedName>
    <definedName name="HTML_2_v2" localSheetId="32">#REF!</definedName>
    <definedName name="HTML_2_v2" localSheetId="53">#REF!</definedName>
    <definedName name="HTML_2_v2" localSheetId="7">#REF!</definedName>
    <definedName name="HTML_2_v2" localSheetId="51">#REF!</definedName>
    <definedName name="HTML_2_v2" localSheetId="49">#REF!</definedName>
    <definedName name="HTML_2_v2" localSheetId="48">#REF!</definedName>
    <definedName name="HTML_2_v2" localSheetId="47">#REF!</definedName>
    <definedName name="HTML_2_v2" localSheetId="29">#REF!</definedName>
    <definedName name="HTML_2_v2" localSheetId="8">#REF!</definedName>
    <definedName name="HTML_2_v2" localSheetId="41">#REF!</definedName>
    <definedName name="HTML_2_v2">#REF!</definedName>
    <definedName name="HTML_20" localSheetId="33">#REF!</definedName>
    <definedName name="HTML_20" localSheetId="44">#REF!</definedName>
    <definedName name="HTML_20" localSheetId="42">#REF!</definedName>
    <definedName name="HTML_20" localSheetId="31">#REF!</definedName>
    <definedName name="HTML_20" localSheetId="59">#REF!</definedName>
    <definedName name="HTML_20" localSheetId="5">#REF!</definedName>
    <definedName name="HTML_20" localSheetId="50">#REF!</definedName>
    <definedName name="HTML_20" localSheetId="46">[1]imports_windrelated_real!#REF!</definedName>
    <definedName name="HTML_20" localSheetId="45">#REF!</definedName>
    <definedName name="HTML_20" localSheetId="16">#REF!</definedName>
    <definedName name="HTML_20" localSheetId="32">#REF!</definedName>
    <definedName name="HTML_20" localSheetId="53">#REF!</definedName>
    <definedName name="HTML_20" localSheetId="7">#REF!</definedName>
    <definedName name="HTML_20" localSheetId="51">#REF!</definedName>
    <definedName name="HTML_20" localSheetId="49">#REF!</definedName>
    <definedName name="HTML_20" localSheetId="48">#REF!</definedName>
    <definedName name="HTML_20" localSheetId="47">#REF!</definedName>
    <definedName name="HTML_20" localSheetId="29">#REF!</definedName>
    <definedName name="HTML_20" localSheetId="8">#REF!</definedName>
    <definedName name="HTML_20" localSheetId="41">#REF!</definedName>
    <definedName name="HTML_20">#REF!</definedName>
    <definedName name="HTML_20_v2" localSheetId="33">#REF!</definedName>
    <definedName name="HTML_20_v2" localSheetId="44">#REF!</definedName>
    <definedName name="HTML_20_v2" localSheetId="42">#REF!</definedName>
    <definedName name="HTML_20_v2" localSheetId="31">#REF!</definedName>
    <definedName name="HTML_20_v2" localSheetId="59">#REF!</definedName>
    <definedName name="HTML_20_v2" localSheetId="5">#REF!</definedName>
    <definedName name="HTML_20_v2" localSheetId="50">#REF!</definedName>
    <definedName name="HTML_20_v2" localSheetId="46">[2]imports_windrelated_real!#REF!</definedName>
    <definedName name="HTML_20_v2" localSheetId="45">#REF!</definedName>
    <definedName name="HTML_20_v2" localSheetId="16">#REF!</definedName>
    <definedName name="HTML_20_v2" localSheetId="32">#REF!</definedName>
    <definedName name="HTML_20_v2" localSheetId="53">#REF!</definedName>
    <definedName name="HTML_20_v2" localSheetId="7">#REF!</definedName>
    <definedName name="HTML_20_v2" localSheetId="51">#REF!</definedName>
    <definedName name="HTML_20_v2" localSheetId="49">#REF!</definedName>
    <definedName name="HTML_20_v2" localSheetId="48">#REF!</definedName>
    <definedName name="HTML_20_v2" localSheetId="47">#REF!</definedName>
    <definedName name="HTML_20_v2" localSheetId="29">#REF!</definedName>
    <definedName name="HTML_20_v2" localSheetId="8">#REF!</definedName>
    <definedName name="HTML_20_v2" localSheetId="41">#REF!</definedName>
    <definedName name="HTML_20_v2">#REF!</definedName>
    <definedName name="HTML_3" localSheetId="33">#REF!</definedName>
    <definedName name="HTML_3" localSheetId="44">#REF!</definedName>
    <definedName name="HTML_3" localSheetId="42">#REF!</definedName>
    <definedName name="HTML_3" localSheetId="31">#REF!</definedName>
    <definedName name="HTML_3" localSheetId="59">#REF!</definedName>
    <definedName name="HTML_3" localSheetId="5">#REF!</definedName>
    <definedName name="HTML_3" localSheetId="50">#REF!</definedName>
    <definedName name="HTML_3" localSheetId="46">[1]imports_windrelated_real!#REF!</definedName>
    <definedName name="HTML_3" localSheetId="45">#REF!</definedName>
    <definedName name="HTML_3" localSheetId="16">#REF!</definedName>
    <definedName name="HTML_3" localSheetId="32">#REF!</definedName>
    <definedName name="HTML_3" localSheetId="53">#REF!</definedName>
    <definedName name="HTML_3" localSheetId="7">#REF!</definedName>
    <definedName name="HTML_3" localSheetId="51">#REF!</definedName>
    <definedName name="HTML_3" localSheetId="49">#REF!</definedName>
    <definedName name="HTML_3" localSheetId="48">#REF!</definedName>
    <definedName name="HTML_3" localSheetId="47">#REF!</definedName>
    <definedName name="HTML_3" localSheetId="29">#REF!</definedName>
    <definedName name="HTML_3" localSheetId="8">#REF!</definedName>
    <definedName name="HTML_3" localSheetId="41">#REF!</definedName>
    <definedName name="HTML_3">#REF!</definedName>
    <definedName name="HTML_3_v2" localSheetId="33">#REF!</definedName>
    <definedName name="HTML_3_v2" localSheetId="44">#REF!</definedName>
    <definedName name="HTML_3_v2" localSheetId="42">#REF!</definedName>
    <definedName name="HTML_3_v2" localSheetId="31">#REF!</definedName>
    <definedName name="HTML_3_v2" localSheetId="59">#REF!</definedName>
    <definedName name="HTML_3_v2" localSheetId="5">#REF!</definedName>
    <definedName name="HTML_3_v2" localSheetId="50">#REF!</definedName>
    <definedName name="HTML_3_v2" localSheetId="46">[2]imports_windrelated_real!#REF!</definedName>
    <definedName name="HTML_3_v2" localSheetId="45">#REF!</definedName>
    <definedName name="HTML_3_v2" localSheetId="16">#REF!</definedName>
    <definedName name="HTML_3_v2" localSheetId="32">#REF!</definedName>
    <definedName name="HTML_3_v2" localSheetId="53">#REF!</definedName>
    <definedName name="HTML_3_v2" localSheetId="7">#REF!</definedName>
    <definedName name="HTML_3_v2" localSheetId="51">#REF!</definedName>
    <definedName name="HTML_3_v2" localSheetId="49">#REF!</definedName>
    <definedName name="HTML_3_v2" localSheetId="48">#REF!</definedName>
    <definedName name="HTML_3_v2" localSheetId="47">#REF!</definedName>
    <definedName name="HTML_3_v2" localSheetId="29">#REF!</definedName>
    <definedName name="HTML_3_v2" localSheetId="8">#REF!</definedName>
    <definedName name="HTML_3_v2" localSheetId="41">#REF!</definedName>
    <definedName name="HTML_3_v2">#REF!</definedName>
    <definedName name="HTML_4" localSheetId="33">#REF!</definedName>
    <definedName name="HTML_4" localSheetId="44">#REF!</definedName>
    <definedName name="HTML_4" localSheetId="42">#REF!</definedName>
    <definedName name="HTML_4" localSheetId="31">#REF!</definedName>
    <definedName name="HTML_4" localSheetId="59">#REF!</definedName>
    <definedName name="HTML_4" localSheetId="5">#REF!</definedName>
    <definedName name="HTML_4" localSheetId="50">#REF!</definedName>
    <definedName name="HTML_4" localSheetId="46">[1]imports_windrelated_real!#REF!</definedName>
    <definedName name="HTML_4" localSheetId="45">#REF!</definedName>
    <definedName name="HTML_4" localSheetId="16">#REF!</definedName>
    <definedName name="HTML_4" localSheetId="32">#REF!</definedName>
    <definedName name="HTML_4" localSheetId="53">#REF!</definedName>
    <definedName name="HTML_4" localSheetId="7">#REF!</definedName>
    <definedName name="HTML_4" localSheetId="51">#REF!</definedName>
    <definedName name="HTML_4" localSheetId="49">#REF!</definedName>
    <definedName name="HTML_4" localSheetId="48">#REF!</definedName>
    <definedName name="HTML_4" localSheetId="47">#REF!</definedName>
    <definedName name="HTML_4" localSheetId="29">#REF!</definedName>
    <definedName name="HTML_4" localSheetId="8">#REF!</definedName>
    <definedName name="HTML_4" localSheetId="41">#REF!</definedName>
    <definedName name="HTML_4">#REF!</definedName>
    <definedName name="HTML_4_v2" localSheetId="33">#REF!</definedName>
    <definedName name="HTML_4_v2" localSheetId="44">#REF!</definedName>
    <definedName name="HTML_4_v2" localSheetId="42">#REF!</definedName>
    <definedName name="HTML_4_v2" localSheetId="31">#REF!</definedName>
    <definedName name="HTML_4_v2" localSheetId="59">#REF!</definedName>
    <definedName name="HTML_4_v2" localSheetId="5">#REF!</definedName>
    <definedName name="HTML_4_v2" localSheetId="50">#REF!</definedName>
    <definedName name="HTML_4_v2" localSheetId="46">[2]imports_windrelated_real!#REF!</definedName>
    <definedName name="HTML_4_v2" localSheetId="45">#REF!</definedName>
    <definedName name="HTML_4_v2" localSheetId="16">#REF!</definedName>
    <definedName name="HTML_4_v2" localSheetId="32">#REF!</definedName>
    <definedName name="HTML_4_v2" localSheetId="53">#REF!</definedName>
    <definedName name="HTML_4_v2" localSheetId="7">#REF!</definedName>
    <definedName name="HTML_4_v2" localSheetId="51">#REF!</definedName>
    <definedName name="HTML_4_v2" localSheetId="49">#REF!</definedName>
    <definedName name="HTML_4_v2" localSheetId="48">#REF!</definedName>
    <definedName name="HTML_4_v2" localSheetId="47">#REF!</definedName>
    <definedName name="HTML_4_v2" localSheetId="29">#REF!</definedName>
    <definedName name="HTML_4_v2" localSheetId="8">#REF!</definedName>
    <definedName name="HTML_4_v2" localSheetId="41">#REF!</definedName>
    <definedName name="HTML_4_v2">#REF!</definedName>
    <definedName name="HTML_5" localSheetId="33">#REF!</definedName>
    <definedName name="HTML_5" localSheetId="44">#REF!</definedName>
    <definedName name="HTML_5" localSheetId="42">#REF!</definedName>
    <definedName name="HTML_5" localSheetId="31">#REF!</definedName>
    <definedName name="HTML_5" localSheetId="59">#REF!</definedName>
    <definedName name="HTML_5" localSheetId="5">#REF!</definedName>
    <definedName name="HTML_5" localSheetId="50">#REF!</definedName>
    <definedName name="HTML_5" localSheetId="46">[1]imports_windrelated_real!#REF!</definedName>
    <definedName name="HTML_5" localSheetId="45">#REF!</definedName>
    <definedName name="HTML_5" localSheetId="16">#REF!</definedName>
    <definedName name="HTML_5" localSheetId="32">#REF!</definedName>
    <definedName name="HTML_5" localSheetId="53">#REF!</definedName>
    <definedName name="HTML_5" localSheetId="7">#REF!</definedName>
    <definedName name="HTML_5" localSheetId="51">#REF!</definedName>
    <definedName name="HTML_5" localSheetId="49">#REF!</definedName>
    <definedName name="HTML_5" localSheetId="48">#REF!</definedName>
    <definedName name="HTML_5" localSheetId="47">#REF!</definedName>
    <definedName name="HTML_5" localSheetId="29">#REF!</definedName>
    <definedName name="HTML_5" localSheetId="8">#REF!</definedName>
    <definedName name="HTML_5" localSheetId="41">#REF!</definedName>
    <definedName name="HTML_5">#REF!</definedName>
    <definedName name="HTML_5_v2" localSheetId="33">#REF!</definedName>
    <definedName name="HTML_5_v2" localSheetId="44">#REF!</definedName>
    <definedName name="HTML_5_v2" localSheetId="42">#REF!</definedName>
    <definedName name="HTML_5_v2" localSheetId="31">#REF!</definedName>
    <definedName name="HTML_5_v2" localSheetId="59">#REF!</definedName>
    <definedName name="HTML_5_v2" localSheetId="5">#REF!</definedName>
    <definedName name="HTML_5_v2" localSheetId="50">#REF!</definedName>
    <definedName name="HTML_5_v2" localSheetId="46">[2]imports_windrelated_real!#REF!</definedName>
    <definedName name="HTML_5_v2" localSheetId="45">#REF!</definedName>
    <definedName name="HTML_5_v2" localSheetId="16">#REF!</definedName>
    <definedName name="HTML_5_v2" localSheetId="32">#REF!</definedName>
    <definedName name="HTML_5_v2" localSheetId="53">#REF!</definedName>
    <definedName name="HTML_5_v2" localSheetId="7">#REF!</definedName>
    <definedName name="HTML_5_v2" localSheetId="51">#REF!</definedName>
    <definedName name="HTML_5_v2" localSheetId="49">#REF!</definedName>
    <definedName name="HTML_5_v2" localSheetId="48">#REF!</definedName>
    <definedName name="HTML_5_v2" localSheetId="47">#REF!</definedName>
    <definedName name="HTML_5_v2" localSheetId="29">#REF!</definedName>
    <definedName name="HTML_5_v2" localSheetId="8">#REF!</definedName>
    <definedName name="HTML_5_v2" localSheetId="41">#REF!</definedName>
    <definedName name="HTML_5_v2">#REF!</definedName>
    <definedName name="HTML_6" localSheetId="33">#REF!</definedName>
    <definedName name="HTML_6" localSheetId="44">#REF!</definedName>
    <definedName name="HTML_6" localSheetId="42">#REF!</definedName>
    <definedName name="HTML_6" localSheetId="31">#REF!</definedName>
    <definedName name="HTML_6" localSheetId="59">#REF!</definedName>
    <definedName name="HTML_6" localSheetId="5">#REF!</definedName>
    <definedName name="HTML_6" localSheetId="50">#REF!</definedName>
    <definedName name="HTML_6" localSheetId="46">[1]imports_windrelated_real!#REF!</definedName>
    <definedName name="HTML_6" localSheetId="45">#REF!</definedName>
    <definedName name="HTML_6" localSheetId="16">#REF!</definedName>
    <definedName name="HTML_6" localSheetId="32">#REF!</definedName>
    <definedName name="HTML_6" localSheetId="53">#REF!</definedName>
    <definedName name="HTML_6" localSheetId="7">#REF!</definedName>
    <definedName name="HTML_6" localSheetId="51">#REF!</definedName>
    <definedName name="HTML_6" localSheetId="49">#REF!</definedName>
    <definedName name="HTML_6" localSheetId="48">#REF!</definedName>
    <definedName name="HTML_6" localSheetId="47">#REF!</definedName>
    <definedName name="HTML_6" localSheetId="29">#REF!</definedName>
    <definedName name="HTML_6" localSheetId="8">#REF!</definedName>
    <definedName name="HTML_6" localSheetId="41">#REF!</definedName>
    <definedName name="HTML_6">#REF!</definedName>
    <definedName name="HTML_6_v2" localSheetId="33">#REF!</definedName>
    <definedName name="HTML_6_v2" localSheetId="44">#REF!</definedName>
    <definedName name="HTML_6_v2" localSheetId="42">#REF!</definedName>
    <definedName name="HTML_6_v2" localSheetId="31">#REF!</definedName>
    <definedName name="HTML_6_v2" localSheetId="59">#REF!</definedName>
    <definedName name="HTML_6_v2" localSheetId="5">#REF!</definedName>
    <definedName name="HTML_6_v2" localSheetId="50">#REF!</definedName>
    <definedName name="HTML_6_v2" localSheetId="46">[2]imports_windrelated_real!#REF!</definedName>
    <definedName name="HTML_6_v2" localSheetId="45">#REF!</definedName>
    <definedName name="HTML_6_v2" localSheetId="16">#REF!</definedName>
    <definedName name="HTML_6_v2" localSheetId="32">#REF!</definedName>
    <definedName name="HTML_6_v2" localSheetId="53">#REF!</definedName>
    <definedName name="HTML_6_v2" localSheetId="7">#REF!</definedName>
    <definedName name="HTML_6_v2" localSheetId="51">#REF!</definedName>
    <definedName name="HTML_6_v2" localSheetId="49">#REF!</definedName>
    <definedName name="HTML_6_v2" localSheetId="48">#REF!</definedName>
    <definedName name="HTML_6_v2" localSheetId="47">#REF!</definedName>
    <definedName name="HTML_6_v2" localSheetId="29">#REF!</definedName>
    <definedName name="HTML_6_v2" localSheetId="8">#REF!</definedName>
    <definedName name="HTML_6_v2" localSheetId="41">#REF!</definedName>
    <definedName name="HTML_6_v2">#REF!</definedName>
    <definedName name="HTML_7" localSheetId="33">#REF!</definedName>
    <definedName name="HTML_7" localSheetId="44">#REF!</definedName>
    <definedName name="HTML_7" localSheetId="42">#REF!</definedName>
    <definedName name="HTML_7" localSheetId="31">#REF!</definedName>
    <definedName name="HTML_7" localSheetId="59">#REF!</definedName>
    <definedName name="HTML_7" localSheetId="5">#REF!</definedName>
    <definedName name="HTML_7" localSheetId="50">#REF!</definedName>
    <definedName name="HTML_7" localSheetId="46">[1]imports_windrelated_real!#REF!</definedName>
    <definedName name="HTML_7" localSheetId="45">#REF!</definedName>
    <definedName name="HTML_7" localSheetId="16">#REF!</definedName>
    <definedName name="HTML_7" localSheetId="32">#REF!</definedName>
    <definedName name="HTML_7" localSheetId="53">#REF!</definedName>
    <definedName name="HTML_7" localSheetId="7">#REF!</definedName>
    <definedName name="HTML_7" localSheetId="51">#REF!</definedName>
    <definedName name="HTML_7" localSheetId="49">#REF!</definedName>
    <definedName name="HTML_7" localSheetId="48">#REF!</definedName>
    <definedName name="HTML_7" localSheetId="47">#REF!</definedName>
    <definedName name="HTML_7" localSheetId="29">#REF!</definedName>
    <definedName name="HTML_7" localSheetId="8">#REF!</definedName>
    <definedName name="HTML_7" localSheetId="41">#REF!</definedName>
    <definedName name="HTML_7">#REF!</definedName>
    <definedName name="HTML_7_v2" localSheetId="33">#REF!</definedName>
    <definedName name="HTML_7_v2" localSheetId="44">#REF!</definedName>
    <definedName name="HTML_7_v2" localSheetId="42">#REF!</definedName>
    <definedName name="HTML_7_v2" localSheetId="31">#REF!</definedName>
    <definedName name="HTML_7_v2" localSheetId="59">#REF!</definedName>
    <definedName name="HTML_7_v2" localSheetId="5">#REF!</definedName>
    <definedName name="HTML_7_v2" localSheetId="50">#REF!</definedName>
    <definedName name="HTML_7_v2" localSheetId="46">[2]imports_windrelated_real!#REF!</definedName>
    <definedName name="HTML_7_v2" localSheetId="45">#REF!</definedName>
    <definedName name="HTML_7_v2" localSheetId="16">#REF!</definedName>
    <definedName name="HTML_7_v2" localSheetId="32">#REF!</definedName>
    <definedName name="HTML_7_v2" localSheetId="53">#REF!</definedName>
    <definedName name="HTML_7_v2" localSheetId="7">#REF!</definedName>
    <definedName name="HTML_7_v2" localSheetId="51">#REF!</definedName>
    <definedName name="HTML_7_v2" localSheetId="49">#REF!</definedName>
    <definedName name="HTML_7_v2" localSheetId="48">#REF!</definedName>
    <definedName name="HTML_7_v2" localSheetId="47">#REF!</definedName>
    <definedName name="HTML_7_v2" localSheetId="29">#REF!</definedName>
    <definedName name="HTML_7_v2" localSheetId="8">#REF!</definedName>
    <definedName name="HTML_7_v2" localSheetId="41">#REF!</definedName>
    <definedName name="HTML_7_v2">#REF!</definedName>
    <definedName name="HTML_8" localSheetId="33">#REF!</definedName>
    <definedName name="HTML_8" localSheetId="44">#REF!</definedName>
    <definedName name="HTML_8" localSheetId="42">#REF!</definedName>
    <definedName name="HTML_8" localSheetId="31">#REF!</definedName>
    <definedName name="HTML_8" localSheetId="59">#REF!</definedName>
    <definedName name="HTML_8" localSheetId="5">#REF!</definedName>
    <definedName name="HTML_8" localSheetId="50">#REF!</definedName>
    <definedName name="HTML_8" localSheetId="46">[1]imports_windrelated_real!#REF!</definedName>
    <definedName name="HTML_8" localSheetId="45">#REF!</definedName>
    <definedName name="HTML_8" localSheetId="16">#REF!</definedName>
    <definedName name="HTML_8" localSheetId="32">#REF!</definedName>
    <definedName name="HTML_8" localSheetId="53">#REF!</definedName>
    <definedName name="HTML_8" localSheetId="7">#REF!</definedName>
    <definedName name="HTML_8" localSheetId="51">#REF!</definedName>
    <definedName name="HTML_8" localSheetId="49">#REF!</definedName>
    <definedName name="HTML_8" localSheetId="48">#REF!</definedName>
    <definedName name="HTML_8" localSheetId="47">#REF!</definedName>
    <definedName name="HTML_8" localSheetId="29">#REF!</definedName>
    <definedName name="HTML_8" localSheetId="8">#REF!</definedName>
    <definedName name="HTML_8" localSheetId="41">#REF!</definedName>
    <definedName name="HTML_8">#REF!</definedName>
    <definedName name="HTML_8_v2" localSheetId="33">#REF!</definedName>
    <definedName name="HTML_8_v2" localSheetId="44">#REF!</definedName>
    <definedName name="HTML_8_v2" localSheetId="42">#REF!</definedName>
    <definedName name="HTML_8_v2" localSheetId="31">#REF!</definedName>
    <definedName name="HTML_8_v2" localSheetId="59">#REF!</definedName>
    <definedName name="HTML_8_v2" localSheetId="5">#REF!</definedName>
    <definedName name="HTML_8_v2" localSheetId="50">#REF!</definedName>
    <definedName name="HTML_8_v2" localSheetId="46">[2]imports_windrelated_real!#REF!</definedName>
    <definedName name="HTML_8_v2" localSheetId="45">#REF!</definedName>
    <definedName name="HTML_8_v2" localSheetId="16">#REF!</definedName>
    <definedName name="HTML_8_v2" localSheetId="32">#REF!</definedName>
    <definedName name="HTML_8_v2" localSheetId="53">#REF!</definedName>
    <definedName name="HTML_8_v2" localSheetId="7">#REF!</definedName>
    <definedName name="HTML_8_v2" localSheetId="51">#REF!</definedName>
    <definedName name="HTML_8_v2" localSheetId="49">#REF!</definedName>
    <definedName name="HTML_8_v2" localSheetId="48">#REF!</definedName>
    <definedName name="HTML_8_v2" localSheetId="47">#REF!</definedName>
    <definedName name="HTML_8_v2" localSheetId="29">#REF!</definedName>
    <definedName name="HTML_8_v2" localSheetId="8">#REF!</definedName>
    <definedName name="HTML_8_v2" localSheetId="41">#REF!</definedName>
    <definedName name="HTML_8_v2">#REF!</definedName>
    <definedName name="HTML_8b" localSheetId="42">#REF!</definedName>
    <definedName name="HTML_8b" localSheetId="59">#REF!</definedName>
    <definedName name="HTML_8b">#REF!</definedName>
    <definedName name="HTML_9" localSheetId="33">#REF!</definedName>
    <definedName name="HTML_9" localSheetId="44">#REF!</definedName>
    <definedName name="HTML_9" localSheetId="42">#REF!</definedName>
    <definedName name="HTML_9" localSheetId="31">#REF!</definedName>
    <definedName name="HTML_9" localSheetId="59">#REF!</definedName>
    <definedName name="HTML_9" localSheetId="5">#REF!</definedName>
    <definedName name="HTML_9" localSheetId="50">#REF!</definedName>
    <definedName name="HTML_9" localSheetId="46">[1]imports_windrelated_real!#REF!</definedName>
    <definedName name="HTML_9" localSheetId="45">#REF!</definedName>
    <definedName name="HTML_9" localSheetId="16">#REF!</definedName>
    <definedName name="HTML_9" localSheetId="32">#REF!</definedName>
    <definedName name="HTML_9" localSheetId="53">#REF!</definedName>
    <definedName name="HTML_9" localSheetId="7">#REF!</definedName>
    <definedName name="HTML_9" localSheetId="51">#REF!</definedName>
    <definedName name="HTML_9" localSheetId="49">#REF!</definedName>
    <definedName name="HTML_9" localSheetId="48">#REF!</definedName>
    <definedName name="HTML_9" localSheetId="47">#REF!</definedName>
    <definedName name="HTML_9" localSheetId="29">#REF!</definedName>
    <definedName name="HTML_9" localSheetId="8">#REF!</definedName>
    <definedName name="HTML_9" localSheetId="41">#REF!</definedName>
    <definedName name="HTML_9">#REF!</definedName>
    <definedName name="HTML_9_v2" localSheetId="33">#REF!</definedName>
    <definedName name="HTML_9_v2" localSheetId="44">#REF!</definedName>
    <definedName name="HTML_9_v2" localSheetId="42">#REF!</definedName>
    <definedName name="HTML_9_v2" localSheetId="31">#REF!</definedName>
    <definedName name="HTML_9_v2" localSheetId="59">#REF!</definedName>
    <definedName name="HTML_9_v2" localSheetId="5">#REF!</definedName>
    <definedName name="HTML_9_v2" localSheetId="50">#REF!</definedName>
    <definedName name="HTML_9_v2" localSheetId="46">[2]imports_windrelated_real!#REF!</definedName>
    <definedName name="HTML_9_v2" localSheetId="45">#REF!</definedName>
    <definedName name="HTML_9_v2" localSheetId="16">#REF!</definedName>
    <definedName name="HTML_9_v2" localSheetId="32">#REF!</definedName>
    <definedName name="HTML_9_v2" localSheetId="53">#REF!</definedName>
    <definedName name="HTML_9_v2" localSheetId="7">#REF!</definedName>
    <definedName name="HTML_9_v2" localSheetId="51">#REF!</definedName>
    <definedName name="HTML_9_v2" localSheetId="49">#REF!</definedName>
    <definedName name="HTML_9_v2" localSheetId="48">#REF!</definedName>
    <definedName name="HTML_9_v2" localSheetId="47">#REF!</definedName>
    <definedName name="HTML_9_v2" localSheetId="29">#REF!</definedName>
    <definedName name="HTML_9_v2" localSheetId="8">#REF!</definedName>
    <definedName name="HTML_9_v2" localSheetId="41">#REF!</definedName>
    <definedName name="HTML_9_v2">#REF!</definedName>
    <definedName name="HTML_all" localSheetId="33">#REF!</definedName>
    <definedName name="HTML_all" localSheetId="44">#REF!</definedName>
    <definedName name="HTML_all" localSheetId="42">#REF!</definedName>
    <definedName name="HTML_all" localSheetId="31">#REF!</definedName>
    <definedName name="HTML_all" localSheetId="59">#REF!</definedName>
    <definedName name="HTML_all" localSheetId="5">#REF!</definedName>
    <definedName name="HTML_all" localSheetId="50">#REF!</definedName>
    <definedName name="HTML_all" localSheetId="46">[1]imports_windrelated_real!#REF!</definedName>
    <definedName name="HTML_all" localSheetId="45">#REF!</definedName>
    <definedName name="HTML_all" localSheetId="16">#REF!</definedName>
    <definedName name="HTML_all" localSheetId="32">#REF!</definedName>
    <definedName name="HTML_all" localSheetId="53">#REF!</definedName>
    <definedName name="HTML_all" localSheetId="7">#REF!</definedName>
    <definedName name="HTML_all" localSheetId="51">#REF!</definedName>
    <definedName name="HTML_all" localSheetId="49">#REF!</definedName>
    <definedName name="HTML_all" localSheetId="48">#REF!</definedName>
    <definedName name="HTML_all" localSheetId="47">#REF!</definedName>
    <definedName name="HTML_all" localSheetId="29">#REF!</definedName>
    <definedName name="HTML_all" localSheetId="8">#REF!</definedName>
    <definedName name="HTML_all" localSheetId="41">#REF!</definedName>
    <definedName name="HTML_all">#REF!</definedName>
    <definedName name="HTML_all_v2" localSheetId="33">#REF!</definedName>
    <definedName name="HTML_all_v2" localSheetId="44">#REF!</definedName>
    <definedName name="HTML_all_v2" localSheetId="42">#REF!</definedName>
    <definedName name="HTML_all_v2" localSheetId="31">#REF!</definedName>
    <definedName name="HTML_all_v2" localSheetId="59">#REF!</definedName>
    <definedName name="HTML_all_v2" localSheetId="5">#REF!</definedName>
    <definedName name="HTML_all_v2" localSheetId="50">#REF!</definedName>
    <definedName name="HTML_all_v2" localSheetId="46">[2]imports_windrelated_real!#REF!</definedName>
    <definedName name="HTML_all_v2" localSheetId="45">#REF!</definedName>
    <definedName name="HTML_all_v2" localSheetId="16">#REF!</definedName>
    <definedName name="HTML_all_v2" localSheetId="32">#REF!</definedName>
    <definedName name="HTML_all_v2" localSheetId="53">#REF!</definedName>
    <definedName name="HTML_all_v2" localSheetId="7">#REF!</definedName>
    <definedName name="HTML_all_v2" localSheetId="51">#REF!</definedName>
    <definedName name="HTML_all_v2" localSheetId="49">#REF!</definedName>
    <definedName name="HTML_all_v2" localSheetId="48">#REF!</definedName>
    <definedName name="HTML_all_v2" localSheetId="47">#REF!</definedName>
    <definedName name="HTML_all_v2" localSheetId="29">#REF!</definedName>
    <definedName name="HTML_all_v2" localSheetId="8">#REF!</definedName>
    <definedName name="HTML_all_v2" localSheetId="41">#REF!</definedName>
    <definedName name="HTML_all_v2">#REF!</definedName>
    <definedName name="HTML_tables" localSheetId="33">#REF!</definedName>
    <definedName name="HTML_tables" localSheetId="44">#REF!</definedName>
    <definedName name="HTML_tables" localSheetId="42">#REF!</definedName>
    <definedName name="HTML_tables" localSheetId="31">#REF!</definedName>
    <definedName name="HTML_tables" localSheetId="59">#REF!</definedName>
    <definedName name="HTML_tables" localSheetId="5">#REF!</definedName>
    <definedName name="HTML_tables" localSheetId="50">#REF!</definedName>
    <definedName name="HTML_tables" localSheetId="46">[1]imports_windrelated_real!#REF!</definedName>
    <definedName name="HTML_tables" localSheetId="45">#REF!</definedName>
    <definedName name="HTML_tables" localSheetId="16">#REF!</definedName>
    <definedName name="HTML_tables" localSheetId="32">#REF!</definedName>
    <definedName name="HTML_tables" localSheetId="53">#REF!</definedName>
    <definedName name="HTML_tables" localSheetId="7">#REF!</definedName>
    <definedName name="HTML_tables" localSheetId="51">#REF!</definedName>
    <definedName name="HTML_tables" localSheetId="49">#REF!</definedName>
    <definedName name="HTML_tables" localSheetId="48">#REF!</definedName>
    <definedName name="HTML_tables" localSheetId="47">#REF!</definedName>
    <definedName name="HTML_tables" localSheetId="29">#REF!</definedName>
    <definedName name="HTML_tables" localSheetId="8">#REF!</definedName>
    <definedName name="HTML_tables" localSheetId="41">#REF!</definedName>
    <definedName name="HTML_tables">#REF!</definedName>
    <definedName name="HTML_tables_v2" localSheetId="33">#REF!</definedName>
    <definedName name="HTML_tables_v2" localSheetId="44">#REF!</definedName>
    <definedName name="HTML_tables_v2" localSheetId="42">#REF!</definedName>
    <definedName name="HTML_tables_v2" localSheetId="31">#REF!</definedName>
    <definedName name="HTML_tables_v2" localSheetId="59">#REF!</definedName>
    <definedName name="HTML_tables_v2" localSheetId="5">#REF!</definedName>
    <definedName name="HTML_tables_v2" localSheetId="50">#REF!</definedName>
    <definedName name="HTML_tables_v2" localSheetId="46">[2]imports_windrelated_real!#REF!</definedName>
    <definedName name="HTML_tables_v2" localSheetId="45">#REF!</definedName>
    <definedName name="HTML_tables_v2" localSheetId="16">#REF!</definedName>
    <definedName name="HTML_tables_v2" localSheetId="32">#REF!</definedName>
    <definedName name="HTML_tables_v2" localSheetId="53">#REF!</definedName>
    <definedName name="HTML_tables_v2" localSheetId="7">#REF!</definedName>
    <definedName name="HTML_tables_v2" localSheetId="51">#REF!</definedName>
    <definedName name="HTML_tables_v2" localSheetId="49">#REF!</definedName>
    <definedName name="HTML_tables_v2" localSheetId="48">#REF!</definedName>
    <definedName name="HTML_tables_v2" localSheetId="47">#REF!</definedName>
    <definedName name="HTML_tables_v2" localSheetId="29">#REF!</definedName>
    <definedName name="HTML_tables_v2" localSheetId="8">#REF!</definedName>
    <definedName name="HTML_tables_v2" localSheetId="41">#REF!</definedName>
    <definedName name="HTML_tables_v2">#REF!</definedName>
    <definedName name="new" localSheetId="33">#REF!</definedName>
    <definedName name="new" localSheetId="44">#REF!</definedName>
    <definedName name="new" localSheetId="42">#REF!</definedName>
    <definedName name="new" localSheetId="31">#REF!</definedName>
    <definedName name="new" localSheetId="59">#REF!</definedName>
    <definedName name="new" localSheetId="5">#REF!</definedName>
    <definedName name="new" localSheetId="50">#REF!</definedName>
    <definedName name="new" localSheetId="46">[1]imports_windrelated_real!#REF!</definedName>
    <definedName name="new" localSheetId="45">#REF!</definedName>
    <definedName name="new" localSheetId="16">#REF!</definedName>
    <definedName name="new" localSheetId="32">#REF!</definedName>
    <definedName name="new" localSheetId="53">#REF!</definedName>
    <definedName name="new" localSheetId="7">#REF!</definedName>
    <definedName name="new" localSheetId="51">#REF!</definedName>
    <definedName name="new" localSheetId="49">#REF!</definedName>
    <definedName name="new" localSheetId="48">#REF!</definedName>
    <definedName name="new" localSheetId="47">#REF!</definedName>
    <definedName name="new" localSheetId="29">#REF!</definedName>
    <definedName name="new" localSheetId="8">#REF!</definedName>
    <definedName name="new" localSheetId="41">#REF!</definedName>
    <definedName name="new">#REF!</definedName>
    <definedName name="New_HTML_1" localSheetId="33">#REF!</definedName>
    <definedName name="New_HTML_1" localSheetId="44">#REF!</definedName>
    <definedName name="New_HTML_1" localSheetId="42">#REF!</definedName>
    <definedName name="New_HTML_1" localSheetId="31">#REF!</definedName>
    <definedName name="New_HTML_1" localSheetId="59">#REF!</definedName>
    <definedName name="New_HTML_1" localSheetId="5">#REF!</definedName>
    <definedName name="New_HTML_1" localSheetId="50">#REF!</definedName>
    <definedName name="New_HTML_1" localSheetId="46">[1]imports_windrelated_real!#REF!</definedName>
    <definedName name="New_HTML_1" localSheetId="45">#REF!</definedName>
    <definedName name="New_HTML_1" localSheetId="16">#REF!</definedName>
    <definedName name="New_HTML_1" localSheetId="32">#REF!</definedName>
    <definedName name="New_HTML_1" localSheetId="53">#REF!</definedName>
    <definedName name="New_HTML_1" localSheetId="7">#REF!</definedName>
    <definedName name="New_HTML_1" localSheetId="51">#REF!</definedName>
    <definedName name="New_HTML_1" localSheetId="49">#REF!</definedName>
    <definedName name="New_HTML_1" localSheetId="48">#REF!</definedName>
    <definedName name="New_HTML_1" localSheetId="47">#REF!</definedName>
    <definedName name="New_HTML_1" localSheetId="29">#REF!</definedName>
    <definedName name="New_HTML_1" localSheetId="8">#REF!</definedName>
    <definedName name="New_HTML_1" localSheetId="41">#REF!</definedName>
    <definedName name="New_HTML_1">#REF!</definedName>
    <definedName name="New_HTML_1_v2" localSheetId="33">#REF!</definedName>
    <definedName name="New_HTML_1_v2" localSheetId="44">#REF!</definedName>
    <definedName name="New_HTML_1_v2" localSheetId="42">#REF!</definedName>
    <definedName name="New_HTML_1_v2" localSheetId="31">#REF!</definedName>
    <definedName name="New_HTML_1_v2" localSheetId="59">#REF!</definedName>
    <definedName name="New_HTML_1_v2" localSheetId="5">#REF!</definedName>
    <definedName name="New_HTML_1_v2" localSheetId="50">#REF!</definedName>
    <definedName name="New_HTML_1_v2" localSheetId="46">[2]imports_windrelated_real!#REF!</definedName>
    <definedName name="New_HTML_1_v2" localSheetId="45">#REF!</definedName>
    <definedName name="New_HTML_1_v2" localSheetId="16">#REF!</definedName>
    <definedName name="New_HTML_1_v2" localSheetId="32">#REF!</definedName>
    <definedName name="New_HTML_1_v2" localSheetId="53">#REF!</definedName>
    <definedName name="New_HTML_1_v2" localSheetId="7">#REF!</definedName>
    <definedName name="New_HTML_1_v2" localSheetId="51">#REF!</definedName>
    <definedName name="New_HTML_1_v2" localSheetId="49">#REF!</definedName>
    <definedName name="New_HTML_1_v2" localSheetId="48">#REF!</definedName>
    <definedName name="New_HTML_1_v2" localSheetId="47">#REF!</definedName>
    <definedName name="New_HTML_1_v2" localSheetId="29">#REF!</definedName>
    <definedName name="New_HTML_1_v2" localSheetId="8">#REF!</definedName>
    <definedName name="New_HTML_1_v2" localSheetId="41">#REF!</definedName>
    <definedName name="New_HTML_1_v2">#REF!</definedName>
    <definedName name="new_v2" localSheetId="33">#REF!</definedName>
    <definedName name="new_v2" localSheetId="44">#REF!</definedName>
    <definedName name="new_v2" localSheetId="42">#REF!</definedName>
    <definedName name="new_v2" localSheetId="31">#REF!</definedName>
    <definedName name="new_v2" localSheetId="59">#REF!</definedName>
    <definedName name="new_v2" localSheetId="5">#REF!</definedName>
    <definedName name="new_v2" localSheetId="50">#REF!</definedName>
    <definedName name="new_v2" localSheetId="46">[2]imports_windrelated_real!#REF!</definedName>
    <definedName name="new_v2" localSheetId="45">#REF!</definedName>
    <definedName name="new_v2" localSheetId="16">#REF!</definedName>
    <definedName name="new_v2" localSheetId="32">#REF!</definedName>
    <definedName name="new_v2" localSheetId="53">#REF!</definedName>
    <definedName name="new_v2" localSheetId="7">#REF!</definedName>
    <definedName name="new_v2" localSheetId="51">#REF!</definedName>
    <definedName name="new_v2" localSheetId="49">#REF!</definedName>
    <definedName name="new_v2" localSheetId="48">#REF!</definedName>
    <definedName name="new_v2" localSheetId="47">#REF!</definedName>
    <definedName name="new_v2" localSheetId="29">#REF!</definedName>
    <definedName name="new_v2" localSheetId="8">#REF!</definedName>
    <definedName name="new_v2" localSheetId="41">#REF!</definedName>
    <definedName name="new_v2">#REF!</definedName>
    <definedName name="Nominal_Discount_Rate" localSheetId="12">#REF!</definedName>
    <definedName name="Nominal_Discount_Rate" localSheetId="33">#REF!</definedName>
    <definedName name="Nominal_Discount_Rate" localSheetId="27">#REF!</definedName>
    <definedName name="Nominal_Discount_Rate" localSheetId="25">#REF!</definedName>
    <definedName name="Nominal_Discount_Rate" localSheetId="35">#REF!</definedName>
    <definedName name="Nominal_Discount_Rate" localSheetId="36">#REF!</definedName>
    <definedName name="Nominal_Discount_Rate" localSheetId="44">#REF!</definedName>
    <definedName name="Nominal_Discount_Rate" localSheetId="42">#REF!</definedName>
    <definedName name="Nominal_Discount_Rate" localSheetId="38">#REF!</definedName>
    <definedName name="Nominal_Discount_Rate" localSheetId="31">#REF!</definedName>
    <definedName name="Nominal_Discount_Rate" localSheetId="59">#REF!</definedName>
    <definedName name="Nominal_Discount_Rate" localSheetId="15">#REF!</definedName>
    <definedName name="Nominal_Discount_Rate" localSheetId="39">#REF!</definedName>
    <definedName name="Nominal_Discount_Rate" localSheetId="5">#REF!</definedName>
    <definedName name="Nominal_Discount_Rate" localSheetId="50">#REF!</definedName>
    <definedName name="Nominal_Discount_Rate" localSheetId="46">#REF!</definedName>
    <definedName name="Nominal_Discount_Rate" localSheetId="45">#REF!</definedName>
    <definedName name="Nominal_Discount_Rate" localSheetId="16">#REF!</definedName>
    <definedName name="Nominal_Discount_Rate" localSheetId="19">#REF!</definedName>
    <definedName name="Nominal_Discount_Rate" localSheetId="32">#REF!</definedName>
    <definedName name="Nominal_Discount_Rate" localSheetId="40">#REF!</definedName>
    <definedName name="Nominal_Discount_Rate" localSheetId="53">#REF!</definedName>
    <definedName name="Nominal_Discount_Rate" localSheetId="43">#REF!</definedName>
    <definedName name="Nominal_Discount_Rate" localSheetId="52">#REF!</definedName>
    <definedName name="Nominal_Discount_Rate" localSheetId="55">#REF!</definedName>
    <definedName name="Nominal_Discount_Rate" localSheetId="7">#REF!</definedName>
    <definedName name="Nominal_Discount_Rate" localSheetId="54">#REF!</definedName>
    <definedName name="Nominal_Discount_Rate" localSheetId="2">#REF!</definedName>
    <definedName name="Nominal_Discount_Rate" localSheetId="51">#REF!</definedName>
    <definedName name="Nominal_Discount_Rate" localSheetId="49">#REF!</definedName>
    <definedName name="Nominal_Discount_Rate" localSheetId="48">#REF!</definedName>
    <definedName name="Nominal_Discount_Rate" localSheetId="47">#REF!</definedName>
    <definedName name="Nominal_Discount_Rate" localSheetId="29">#REF!</definedName>
    <definedName name="Nominal_Discount_Rate" localSheetId="8">#REF!</definedName>
    <definedName name="Nominal_Discount_Rate" localSheetId="41">#REF!</definedName>
    <definedName name="Nominal_Discount_Rate">#REF!</definedName>
    <definedName name="Real_Discount_Rate" localSheetId="12">#REF!</definedName>
    <definedName name="Real_Discount_Rate" localSheetId="33">#REF!</definedName>
    <definedName name="Real_Discount_Rate" localSheetId="27">#REF!</definedName>
    <definedName name="Real_Discount_Rate" localSheetId="25">#REF!</definedName>
    <definedName name="Real_Discount_Rate" localSheetId="35">#REF!</definedName>
    <definedName name="Real_Discount_Rate" localSheetId="36">#REF!</definedName>
    <definedName name="Real_Discount_Rate" localSheetId="44">#REF!</definedName>
    <definedName name="Real_Discount_Rate" localSheetId="42">#REF!</definedName>
    <definedName name="Real_Discount_Rate" localSheetId="38">#REF!</definedName>
    <definedName name="Real_Discount_Rate" localSheetId="31">#REF!</definedName>
    <definedName name="Real_Discount_Rate" localSheetId="59">#REF!</definedName>
    <definedName name="Real_Discount_Rate" localSheetId="15">#REF!</definedName>
    <definedName name="Real_Discount_Rate" localSheetId="39">#REF!</definedName>
    <definedName name="Real_Discount_Rate" localSheetId="5">#REF!</definedName>
    <definedName name="Real_Discount_Rate" localSheetId="50">#REF!</definedName>
    <definedName name="Real_Discount_Rate" localSheetId="46">#REF!</definedName>
    <definedName name="Real_Discount_Rate" localSheetId="45">#REF!</definedName>
    <definedName name="Real_Discount_Rate" localSheetId="16">#REF!</definedName>
    <definedName name="Real_Discount_Rate" localSheetId="19">#REF!</definedName>
    <definedName name="Real_Discount_Rate" localSheetId="32">#REF!</definedName>
    <definedName name="Real_Discount_Rate" localSheetId="40">#REF!</definedName>
    <definedName name="Real_Discount_Rate" localSheetId="53">#REF!</definedName>
    <definedName name="Real_Discount_Rate" localSheetId="43">#REF!</definedName>
    <definedName name="Real_Discount_Rate" localSheetId="52">#REF!</definedName>
    <definedName name="Real_Discount_Rate" localSheetId="55">#REF!</definedName>
    <definedName name="Real_Discount_Rate" localSheetId="7">#REF!</definedName>
    <definedName name="Real_Discount_Rate" localSheetId="54">#REF!</definedName>
    <definedName name="Real_Discount_Rate" localSheetId="2">#REF!</definedName>
    <definedName name="Real_Discount_Rate" localSheetId="51">#REF!</definedName>
    <definedName name="Real_Discount_Rate" localSheetId="49">#REF!</definedName>
    <definedName name="Real_Discount_Rate" localSheetId="48">#REF!</definedName>
    <definedName name="Real_Discount_Rate" localSheetId="47">#REF!</definedName>
    <definedName name="Real_Discount_Rate" localSheetId="29">#REF!</definedName>
    <definedName name="Real_Discount_Rate" localSheetId="8">#REF!</definedName>
    <definedName name="Real_Discount_Rate" localSheetId="41">#REF!</definedName>
    <definedName name="Real_Discount_Rate">#REF!</definedName>
    <definedName name="Real_Rate_25_Yr" localSheetId="12">#REF!</definedName>
    <definedName name="Real_Rate_25_Yr" localSheetId="33">#REF!</definedName>
    <definedName name="Real_Rate_25_Yr" localSheetId="27">#REF!</definedName>
    <definedName name="Real_Rate_25_Yr" localSheetId="25">#REF!</definedName>
    <definedName name="Real_Rate_25_Yr" localSheetId="35">#REF!</definedName>
    <definedName name="Real_Rate_25_Yr" localSheetId="36">#REF!</definedName>
    <definedName name="Real_Rate_25_Yr" localSheetId="44">#REF!</definedName>
    <definedName name="Real_Rate_25_Yr" localSheetId="42">#REF!</definedName>
    <definedName name="Real_Rate_25_Yr" localSheetId="38">#REF!</definedName>
    <definedName name="Real_Rate_25_Yr" localSheetId="31">#REF!</definedName>
    <definedName name="Real_Rate_25_Yr" localSheetId="59">#REF!</definedName>
    <definedName name="Real_Rate_25_Yr" localSheetId="15">#REF!</definedName>
    <definedName name="Real_Rate_25_Yr" localSheetId="39">#REF!</definedName>
    <definedName name="Real_Rate_25_Yr" localSheetId="5">#REF!</definedName>
    <definedName name="Real_Rate_25_Yr" localSheetId="50">#REF!</definedName>
    <definedName name="Real_Rate_25_Yr" localSheetId="46">#REF!</definedName>
    <definedName name="Real_Rate_25_Yr" localSheetId="45">#REF!</definedName>
    <definedName name="Real_Rate_25_Yr" localSheetId="16">#REF!</definedName>
    <definedName name="Real_Rate_25_Yr" localSheetId="19">#REF!</definedName>
    <definedName name="Real_Rate_25_Yr" localSheetId="32">#REF!</definedName>
    <definedName name="Real_Rate_25_Yr" localSheetId="40">#REF!</definedName>
    <definedName name="Real_Rate_25_Yr" localSheetId="53">#REF!</definedName>
    <definedName name="Real_Rate_25_Yr" localSheetId="43">#REF!</definedName>
    <definedName name="Real_Rate_25_Yr" localSheetId="52">#REF!</definedName>
    <definedName name="Real_Rate_25_Yr" localSheetId="55">#REF!</definedName>
    <definedName name="Real_Rate_25_Yr" localSheetId="7">#REF!</definedName>
    <definedName name="Real_Rate_25_Yr" localSheetId="54">#REF!</definedName>
    <definedName name="Real_Rate_25_Yr" localSheetId="2">#REF!</definedName>
    <definedName name="Real_Rate_25_Yr" localSheetId="51">#REF!</definedName>
    <definedName name="Real_Rate_25_Yr" localSheetId="49">#REF!</definedName>
    <definedName name="Real_Rate_25_Yr" localSheetId="48">#REF!</definedName>
    <definedName name="Real_Rate_25_Yr" localSheetId="47">#REF!</definedName>
    <definedName name="Real_Rate_25_Yr" localSheetId="29">#REF!</definedName>
    <definedName name="Real_Rate_25_Yr" localSheetId="8">#REF!</definedName>
    <definedName name="Real_Rate_25_Yr" localSheetId="41">#REF!</definedName>
    <definedName name="Real_Rate_25_Yr">#REF!</definedName>
    <definedName name="Real_Rate_Actual" localSheetId="12">#REF!</definedName>
    <definedName name="Real_Rate_Actual" localSheetId="33">#REF!</definedName>
    <definedName name="Real_Rate_Actual" localSheetId="27">#REF!</definedName>
    <definedName name="Real_Rate_Actual" localSheetId="25">#REF!</definedName>
    <definedName name="Real_Rate_Actual" localSheetId="35">#REF!</definedName>
    <definedName name="Real_Rate_Actual" localSheetId="36">#REF!</definedName>
    <definedName name="Real_Rate_Actual" localSheetId="44">#REF!</definedName>
    <definedName name="Real_Rate_Actual" localSheetId="42">#REF!</definedName>
    <definedName name="Real_Rate_Actual" localSheetId="38">#REF!</definedName>
    <definedName name="Real_Rate_Actual" localSheetId="31">#REF!</definedName>
    <definedName name="Real_Rate_Actual" localSheetId="59">#REF!</definedName>
    <definedName name="Real_Rate_Actual" localSheetId="15">#REF!</definedName>
    <definedName name="Real_Rate_Actual" localSheetId="39">#REF!</definedName>
    <definedName name="Real_Rate_Actual" localSheetId="5">#REF!</definedName>
    <definedName name="Real_Rate_Actual" localSheetId="50">#REF!</definedName>
    <definedName name="Real_Rate_Actual" localSheetId="46">#REF!</definedName>
    <definedName name="Real_Rate_Actual" localSheetId="45">#REF!</definedName>
    <definedName name="Real_Rate_Actual" localSheetId="16">#REF!</definedName>
    <definedName name="Real_Rate_Actual" localSheetId="19">#REF!</definedName>
    <definedName name="Real_Rate_Actual" localSheetId="32">#REF!</definedName>
    <definedName name="Real_Rate_Actual" localSheetId="40">#REF!</definedName>
    <definedName name="Real_Rate_Actual" localSheetId="53">#REF!</definedName>
    <definedName name="Real_Rate_Actual" localSheetId="43">#REF!</definedName>
    <definedName name="Real_Rate_Actual" localSheetId="52">#REF!</definedName>
    <definedName name="Real_Rate_Actual" localSheetId="55">#REF!</definedName>
    <definedName name="Real_Rate_Actual" localSheetId="7">#REF!</definedName>
    <definedName name="Real_Rate_Actual" localSheetId="54">#REF!</definedName>
    <definedName name="Real_Rate_Actual" localSheetId="2">#REF!</definedName>
    <definedName name="Real_Rate_Actual" localSheetId="51">#REF!</definedName>
    <definedName name="Real_Rate_Actual" localSheetId="49">#REF!</definedName>
    <definedName name="Real_Rate_Actual" localSheetId="48">#REF!</definedName>
    <definedName name="Real_Rate_Actual" localSheetId="47">#REF!</definedName>
    <definedName name="Real_Rate_Actual" localSheetId="29">#REF!</definedName>
    <definedName name="Real_Rate_Actual" localSheetId="8">#REF!</definedName>
    <definedName name="Real_Rate_Actual" localSheetId="41">#REF!</definedName>
    <definedName name="Real_Rate_Actual">#REF!</definedName>
    <definedName name="sa" localSheetId="33">#REF!</definedName>
    <definedName name="sa" localSheetId="25">#REF!</definedName>
    <definedName name="sa" localSheetId="36">#REF!</definedName>
    <definedName name="sa" localSheetId="44">#REF!</definedName>
    <definedName name="sa" localSheetId="42">#REF!</definedName>
    <definedName name="sa" localSheetId="38">#REF!</definedName>
    <definedName name="sa" localSheetId="31">#REF!</definedName>
    <definedName name="sa" localSheetId="59">#REF!</definedName>
    <definedName name="sa" localSheetId="5">#REF!</definedName>
    <definedName name="sa" localSheetId="50">#REF!</definedName>
    <definedName name="sa" localSheetId="46">[1]imports_windrelated_real!#REF!</definedName>
    <definedName name="sa" localSheetId="45">#REF!</definedName>
    <definedName name="sa" localSheetId="16">#REF!</definedName>
    <definedName name="sa" localSheetId="32">#REF!</definedName>
    <definedName name="sa" localSheetId="53">#REF!</definedName>
    <definedName name="sa" localSheetId="7">#REF!</definedName>
    <definedName name="sa" localSheetId="2">#REF!</definedName>
    <definedName name="sa" localSheetId="51">#REF!</definedName>
    <definedName name="sa" localSheetId="49">#REF!</definedName>
    <definedName name="sa" localSheetId="48">#REF!</definedName>
    <definedName name="sa" localSheetId="47">#REF!</definedName>
    <definedName name="sa" localSheetId="29">#REF!</definedName>
    <definedName name="sa" localSheetId="8">#REF!</definedName>
    <definedName name="sa" localSheetId="41">#REF!</definedName>
    <definedName name="sa">#REF!</definedName>
    <definedName name="sa_v2" localSheetId="33">#REF!</definedName>
    <definedName name="sa_v2" localSheetId="36">#REF!</definedName>
    <definedName name="sa_v2" localSheetId="44">#REF!</definedName>
    <definedName name="sa_v2" localSheetId="42">#REF!</definedName>
    <definedName name="sa_v2" localSheetId="38">#REF!</definedName>
    <definedName name="sa_v2" localSheetId="31">#REF!</definedName>
    <definedName name="sa_v2" localSheetId="59">#REF!</definedName>
    <definedName name="sa_v2" localSheetId="5">#REF!</definedName>
    <definedName name="sa_v2" localSheetId="50">#REF!</definedName>
    <definedName name="sa_v2" localSheetId="46">[2]imports_windrelated_real!#REF!</definedName>
    <definedName name="sa_v2" localSheetId="45">#REF!</definedName>
    <definedName name="sa_v2" localSheetId="16">#REF!</definedName>
    <definedName name="sa_v2" localSheetId="32">#REF!</definedName>
    <definedName name="sa_v2" localSheetId="53">#REF!</definedName>
    <definedName name="sa_v2" localSheetId="7">#REF!</definedName>
    <definedName name="sa_v2" localSheetId="51">#REF!</definedName>
    <definedName name="sa_v2" localSheetId="49">#REF!</definedName>
    <definedName name="sa_v2" localSheetId="48">#REF!</definedName>
    <definedName name="sa_v2" localSheetId="47">#REF!</definedName>
    <definedName name="sa_v2" localSheetId="29">#REF!</definedName>
    <definedName name="sa_v2" localSheetId="8">#REF!</definedName>
    <definedName name="sa_v2" localSheetId="41">#REF!</definedName>
    <definedName name="sa_v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2" i="353" l="1"/>
  <c r="V51" i="353"/>
  <c r="V50" i="353"/>
  <c r="V49" i="353"/>
  <c r="V48" i="353"/>
  <c r="V47" i="353"/>
  <c r="U48" i="353"/>
  <c r="U45" i="353"/>
  <c r="V37" i="353"/>
  <c r="V36" i="353"/>
  <c r="V35" i="353"/>
  <c r="V34" i="353"/>
  <c r="V32" i="353"/>
  <c r="U33" i="353"/>
  <c r="U30" i="353"/>
  <c r="P54" i="421"/>
  <c r="P53" i="421"/>
  <c r="P52" i="421"/>
  <c r="P51" i="421"/>
  <c r="P50" i="421"/>
  <c r="P49" i="421"/>
  <c r="P48" i="421"/>
  <c r="P47" i="421"/>
  <c r="P46" i="421"/>
  <c r="P45" i="421"/>
  <c r="Y44" i="421"/>
  <c r="P44" i="421"/>
  <c r="Y43" i="421"/>
  <c r="P43" i="421"/>
  <c r="Y42" i="421"/>
  <c r="P42" i="421"/>
  <c r="Y41" i="421"/>
  <c r="P41" i="421"/>
  <c r="Y40" i="421"/>
  <c r="P40" i="421"/>
  <c r="Y39" i="421"/>
  <c r="P39" i="421"/>
  <c r="Y38" i="421"/>
  <c r="P38" i="421"/>
  <c r="Y37" i="421"/>
  <c r="P37" i="421"/>
  <c r="Y36" i="421"/>
  <c r="P36" i="421"/>
  <c r="Y35" i="421"/>
  <c r="P35" i="421"/>
  <c r="Y34" i="421"/>
  <c r="P34" i="421"/>
  <c r="Y33" i="421"/>
  <c r="P33" i="421"/>
  <c r="Y32" i="421"/>
  <c r="P32" i="421"/>
  <c r="Y31" i="421"/>
  <c r="P31" i="421"/>
  <c r="G31" i="415"/>
  <c r="G32" i="415" s="1"/>
  <c r="G33" i="415" s="1"/>
  <c r="G34" i="415" s="1"/>
  <c r="G35" i="415" s="1"/>
  <c r="G36" i="415" s="1"/>
  <c r="G37" i="415" s="1"/>
  <c r="G38" i="415" s="1"/>
  <c r="G39" i="415" s="1"/>
  <c r="G40" i="415" s="1"/>
  <c r="G41" i="415" s="1"/>
  <c r="G42" i="415" s="1"/>
  <c r="G43" i="415" s="1"/>
  <c r="G44" i="415" s="1"/>
  <c r="G45" i="415" s="1"/>
  <c r="G46" i="415" s="1"/>
  <c r="G47" i="415" s="1"/>
  <c r="G48" i="415" s="1"/>
  <c r="G49" i="415" s="1"/>
  <c r="G50" i="415" s="1"/>
  <c r="E97" i="412"/>
  <c r="D97" i="412"/>
  <c r="F97" i="412" s="1"/>
  <c r="E96" i="412"/>
  <c r="D96" i="412"/>
  <c r="E95" i="412"/>
  <c r="F95" i="412" s="1"/>
  <c r="D95" i="412"/>
  <c r="E94" i="412"/>
  <c r="D94" i="412"/>
  <c r="F94" i="412" s="1"/>
  <c r="E93" i="412"/>
  <c r="D93" i="412"/>
  <c r="F93" i="412" s="1"/>
  <c r="E92" i="412"/>
  <c r="D92" i="412"/>
  <c r="E91" i="412"/>
  <c r="D91" i="412"/>
  <c r="F91" i="412" s="1"/>
  <c r="E85" i="412"/>
  <c r="D85" i="412"/>
  <c r="F85" i="412" s="1"/>
  <c r="E84" i="412"/>
  <c r="F84" i="412" s="1"/>
  <c r="D84" i="412"/>
  <c r="E83" i="412"/>
  <c r="D83" i="412"/>
  <c r="F83" i="412" s="1"/>
  <c r="E82" i="412"/>
  <c r="D82" i="412"/>
  <c r="F82" i="412" s="1"/>
  <c r="E81" i="412"/>
  <c r="D81" i="412"/>
  <c r="F81" i="412" s="1"/>
  <c r="E80" i="412"/>
  <c r="F80" i="412" s="1"/>
  <c r="D80" i="412"/>
  <c r="F79" i="412"/>
  <c r="E79" i="412"/>
  <c r="D79" i="412"/>
  <c r="E73" i="412"/>
  <c r="D73" i="412"/>
  <c r="F73" i="412" s="1"/>
  <c r="C73" i="412"/>
  <c r="C85" i="412" s="1"/>
  <c r="C97" i="412" s="1"/>
  <c r="A73" i="412"/>
  <c r="A74" i="412" s="1"/>
  <c r="E72" i="412"/>
  <c r="D72" i="412"/>
  <c r="C72" i="412"/>
  <c r="C84" i="412" s="1"/>
  <c r="C96" i="412" s="1"/>
  <c r="A72" i="412"/>
  <c r="A84" i="412" s="1"/>
  <c r="A96" i="412" s="1"/>
  <c r="E71" i="412"/>
  <c r="F71" i="412" s="1"/>
  <c r="D71" i="412"/>
  <c r="C71" i="412"/>
  <c r="C83" i="412" s="1"/>
  <c r="C95" i="412" s="1"/>
  <c r="A71" i="412"/>
  <c r="A83" i="412" s="1"/>
  <c r="A95" i="412" s="1"/>
  <c r="E70" i="412"/>
  <c r="D70" i="412"/>
  <c r="F70" i="412" s="1"/>
  <c r="C70" i="412"/>
  <c r="C82" i="412" s="1"/>
  <c r="C94" i="412" s="1"/>
  <c r="A70" i="412"/>
  <c r="A82" i="412" s="1"/>
  <c r="A94" i="412" s="1"/>
  <c r="E69" i="412"/>
  <c r="D69" i="412"/>
  <c r="F69" i="412" s="1"/>
  <c r="C69" i="412"/>
  <c r="C81" i="412" s="1"/>
  <c r="C93" i="412" s="1"/>
  <c r="A69" i="412"/>
  <c r="A81" i="412" s="1"/>
  <c r="A93" i="412" s="1"/>
  <c r="E68" i="412"/>
  <c r="F68" i="412" s="1"/>
  <c r="D68" i="412"/>
  <c r="C68" i="412"/>
  <c r="C80" i="412" s="1"/>
  <c r="C92" i="412" s="1"/>
  <c r="A68" i="412"/>
  <c r="A80" i="412" s="1"/>
  <c r="A92" i="412" s="1"/>
  <c r="E67" i="412"/>
  <c r="D67" i="412"/>
  <c r="F67" i="412" s="1"/>
  <c r="C67" i="412"/>
  <c r="A67" i="412"/>
  <c r="A79" i="412" s="1"/>
  <c r="A91" i="412" s="1"/>
  <c r="E98" i="412" l="1"/>
  <c r="D98" i="412"/>
  <c r="F72" i="412"/>
  <c r="F92" i="412"/>
  <c r="F96" i="412"/>
  <c r="E74" i="412"/>
  <c r="L39" i="412" s="1"/>
  <c r="E86" i="412"/>
  <c r="F86" i="412"/>
  <c r="F98" i="412"/>
  <c r="F74" i="412"/>
  <c r="D74" i="412"/>
  <c r="L38" i="412" s="1"/>
  <c r="C79" i="412"/>
  <c r="D86" i="412"/>
  <c r="A85" i="412"/>
  <c r="C74" i="412"/>
  <c r="A86" i="412" l="1"/>
  <c r="A97" i="412"/>
  <c r="A98" i="412" s="1"/>
  <c r="C86" i="412"/>
  <c r="C91" i="412"/>
  <c r="C98" i="412" s="1"/>
  <c r="C44" i="389" l="1"/>
  <c r="G42" i="389"/>
  <c r="C42" i="389"/>
  <c r="K40" i="389"/>
  <c r="J40" i="389"/>
  <c r="C40" i="389"/>
  <c r="K38" i="389"/>
  <c r="J38" i="389"/>
  <c r="G38" i="389"/>
  <c r="B38" i="389"/>
  <c r="J37" i="389"/>
  <c r="I37" i="389"/>
  <c r="H37" i="389"/>
  <c r="G37" i="389"/>
  <c r="F37" i="389"/>
  <c r="E37" i="389"/>
  <c r="D37" i="389"/>
  <c r="C37" i="389"/>
  <c r="B37" i="389"/>
  <c r="K32" i="389"/>
  <c r="K45" i="389" s="1"/>
  <c r="J32" i="389"/>
  <c r="J43" i="389" s="1"/>
  <c r="I32" i="389"/>
  <c r="I44" i="389" s="1"/>
  <c r="H32" i="389"/>
  <c r="H45" i="389" s="1"/>
  <c r="G32" i="389"/>
  <c r="G45" i="389" s="1"/>
  <c r="F32" i="389"/>
  <c r="F43" i="389" s="1"/>
  <c r="E32" i="389"/>
  <c r="E44" i="389" s="1"/>
  <c r="D32" i="389"/>
  <c r="D40" i="389" s="1"/>
  <c r="C32" i="389"/>
  <c r="C45" i="389" s="1"/>
  <c r="B32" i="389"/>
  <c r="B43" i="389" s="1"/>
  <c r="X34" i="388"/>
  <c r="W34" i="388"/>
  <c r="V34" i="388"/>
  <c r="U34" i="388"/>
  <c r="T34" i="388"/>
  <c r="S34" i="388"/>
  <c r="R34" i="388"/>
  <c r="Q34" i="388"/>
  <c r="P34" i="388"/>
  <c r="O34" i="388"/>
  <c r="N34" i="388"/>
  <c r="M34" i="388"/>
  <c r="L34" i="388"/>
  <c r="K34" i="388"/>
  <c r="J34" i="388"/>
  <c r="I34" i="388"/>
  <c r="H34" i="388"/>
  <c r="G34" i="388"/>
  <c r="F34" i="388"/>
  <c r="E34" i="388"/>
  <c r="D34" i="388"/>
  <c r="C34" i="388"/>
  <c r="B34" i="388"/>
  <c r="W33" i="388"/>
  <c r="Q33" i="388"/>
  <c r="O33" i="388"/>
  <c r="M33" i="388"/>
  <c r="K33" i="388"/>
  <c r="H33" i="388"/>
  <c r="X32" i="388"/>
  <c r="X33" i="388" s="1"/>
  <c r="W32" i="388"/>
  <c r="V32" i="388"/>
  <c r="V33" i="388" s="1"/>
  <c r="U32" i="388"/>
  <c r="U33" i="388" s="1"/>
  <c r="T32" i="388"/>
  <c r="T33" i="388" s="1"/>
  <c r="S32" i="388"/>
  <c r="S33" i="388" s="1"/>
  <c r="R32" i="388"/>
  <c r="R33" i="388" s="1"/>
  <c r="Q32" i="388"/>
  <c r="P32" i="388"/>
  <c r="P33" i="388" s="1"/>
  <c r="O32" i="388"/>
  <c r="N32" i="388"/>
  <c r="N33" i="388" s="1"/>
  <c r="M32" i="388"/>
  <c r="L32" i="388"/>
  <c r="L33" i="388" s="1"/>
  <c r="K32" i="388"/>
  <c r="J32" i="388"/>
  <c r="J33" i="388" s="1"/>
  <c r="I32" i="388"/>
  <c r="I33" i="388" s="1"/>
  <c r="H32" i="388"/>
  <c r="G32" i="388"/>
  <c r="G33" i="388" s="1"/>
  <c r="F32" i="388"/>
  <c r="F33" i="388" s="1"/>
  <c r="E32" i="388"/>
  <c r="E33" i="388" s="1"/>
  <c r="D32" i="388"/>
  <c r="D33" i="388" s="1"/>
  <c r="C32" i="388"/>
  <c r="C33" i="388" s="1"/>
  <c r="B32" i="388"/>
  <c r="B33" i="388" s="1"/>
  <c r="H38" i="389" l="1"/>
  <c r="H43" i="389"/>
  <c r="D43" i="389"/>
  <c r="D41" i="389"/>
  <c r="B44" i="389"/>
  <c r="H41" i="389"/>
  <c r="D39" i="389"/>
  <c r="B42" i="389"/>
  <c r="D44" i="389"/>
  <c r="F44" i="389"/>
  <c r="H39" i="389"/>
  <c r="B40" i="389"/>
  <c r="D42" i="389"/>
  <c r="G44" i="389"/>
  <c r="H44" i="389"/>
  <c r="J44" i="389"/>
  <c r="C38" i="389"/>
  <c r="F40" i="389"/>
  <c r="H42" i="389"/>
  <c r="K44" i="389"/>
  <c r="D38" i="389"/>
  <c r="G40" i="389"/>
  <c r="J42" i="389"/>
  <c r="D45" i="389"/>
  <c r="F42" i="389"/>
  <c r="F38" i="389"/>
  <c r="H40" i="389"/>
  <c r="K42" i="389"/>
  <c r="I39" i="389"/>
  <c r="I41" i="389"/>
  <c r="E43" i="389"/>
  <c r="E45" i="389"/>
  <c r="B45" i="389"/>
  <c r="F45" i="389"/>
  <c r="J45" i="389"/>
  <c r="E39" i="389"/>
  <c r="E41" i="389"/>
  <c r="I43" i="389"/>
  <c r="I45" i="389"/>
  <c r="B39" i="389"/>
  <c r="F39" i="389"/>
  <c r="J39" i="389"/>
  <c r="B41" i="389"/>
  <c r="F41" i="389"/>
  <c r="J41" i="389"/>
  <c r="E38" i="389"/>
  <c r="I38" i="389"/>
  <c r="C39" i="389"/>
  <c r="G39" i="389"/>
  <c r="K39" i="389"/>
  <c r="E40" i="389"/>
  <c r="I40" i="389"/>
  <c r="C41" i="389"/>
  <c r="G41" i="389"/>
  <c r="K41" i="389"/>
  <c r="E42" i="389"/>
  <c r="I42" i="389"/>
  <c r="C43" i="389"/>
  <c r="G43" i="389"/>
  <c r="K43" i="389"/>
  <c r="D38" i="385" l="1"/>
  <c r="E32" i="385"/>
  <c r="D30" i="385"/>
  <c r="F35" i="384"/>
  <c r="F34" i="384"/>
  <c r="F33" i="384"/>
  <c r="F32" i="384"/>
  <c r="F31" i="384"/>
  <c r="F30" i="384"/>
  <c r="F29" i="384"/>
  <c r="F28" i="384"/>
  <c r="C52" i="114" l="1"/>
  <c r="H91" i="376"/>
  <c r="G91" i="376"/>
  <c r="F91" i="376"/>
  <c r="E91" i="376"/>
  <c r="D91" i="376"/>
  <c r="B91" i="376"/>
  <c r="H90" i="376"/>
  <c r="G90" i="376"/>
  <c r="F90" i="376"/>
  <c r="E90" i="376"/>
  <c r="D90" i="376"/>
  <c r="B90" i="376"/>
  <c r="H89" i="376"/>
  <c r="G89" i="376"/>
  <c r="F89" i="376"/>
  <c r="E89" i="376"/>
  <c r="D89" i="376"/>
  <c r="B89" i="376"/>
  <c r="H88" i="376"/>
  <c r="G88" i="376"/>
  <c r="F88" i="376"/>
  <c r="E88" i="376"/>
  <c r="D88" i="376"/>
  <c r="B88" i="376"/>
  <c r="H87" i="376"/>
  <c r="G87" i="376"/>
  <c r="F87" i="376"/>
  <c r="E87" i="376"/>
  <c r="D87" i="376"/>
  <c r="B87" i="376"/>
  <c r="H86" i="376"/>
  <c r="G86" i="376"/>
  <c r="F86" i="376"/>
  <c r="E86" i="376"/>
  <c r="D86" i="376"/>
  <c r="B86" i="376"/>
  <c r="H85" i="376"/>
  <c r="G85" i="376"/>
  <c r="F85" i="376"/>
  <c r="E85" i="376"/>
  <c r="D85" i="376"/>
  <c r="B85" i="376"/>
  <c r="D31" i="375"/>
  <c r="D28" i="375"/>
  <c r="T35" i="366" l="1"/>
  <c r="S35" i="366"/>
  <c r="R35" i="366"/>
  <c r="Q35" i="366"/>
  <c r="P35" i="366"/>
  <c r="O35" i="366"/>
  <c r="N35" i="366"/>
  <c r="M35" i="366"/>
  <c r="L35" i="366"/>
  <c r="K35" i="366"/>
  <c r="J35" i="366"/>
  <c r="I35" i="366"/>
  <c r="H35" i="366"/>
  <c r="G35" i="366"/>
  <c r="F35" i="366"/>
  <c r="E35" i="366"/>
  <c r="D35" i="366"/>
  <c r="C35" i="366"/>
  <c r="T30" i="366"/>
  <c r="S30" i="366"/>
  <c r="R30" i="366"/>
  <c r="Q30" i="366"/>
  <c r="P30" i="366"/>
  <c r="O30" i="366"/>
  <c r="N30" i="366"/>
  <c r="M30" i="366"/>
  <c r="L30" i="366"/>
  <c r="K30" i="366"/>
  <c r="J30" i="366"/>
  <c r="I30" i="366"/>
  <c r="H30" i="366"/>
  <c r="G30" i="366"/>
  <c r="F30" i="366"/>
  <c r="E30" i="366"/>
  <c r="D30" i="366"/>
  <c r="C30" i="366"/>
  <c r="AS37" i="363"/>
  <c r="AS36" i="363"/>
  <c r="AS35" i="363"/>
  <c r="AS34" i="363"/>
  <c r="AS33" i="363"/>
  <c r="AS32" i="363"/>
  <c r="AS31" i="363"/>
  <c r="AS30" i="363"/>
  <c r="AQ30" i="363"/>
  <c r="AQ31" i="363" s="1"/>
  <c r="AQ32" i="363" s="1"/>
  <c r="AQ33" i="363" s="1"/>
  <c r="AQ34" i="363" s="1"/>
  <c r="AQ35" i="363" s="1"/>
  <c r="AQ36" i="363" s="1"/>
  <c r="AQ37" i="363" s="1"/>
  <c r="AQ38" i="363" s="1"/>
  <c r="AQ39" i="363" s="1"/>
  <c r="AQ40" i="363" s="1"/>
  <c r="AQ41" i="363" s="1"/>
  <c r="AS29" i="363"/>
  <c r="AS37" i="362"/>
  <c r="AS36" i="362"/>
  <c r="AS35" i="362"/>
  <c r="AS34" i="362"/>
  <c r="AS33" i="362"/>
  <c r="AS32" i="362"/>
  <c r="AS31" i="362"/>
  <c r="AS30" i="362"/>
  <c r="AQ30" i="362"/>
  <c r="AQ31" i="362" s="1"/>
  <c r="AQ32" i="362" s="1"/>
  <c r="AQ33" i="362" s="1"/>
  <c r="AQ34" i="362" s="1"/>
  <c r="AQ35" i="362" s="1"/>
  <c r="AQ36" i="362" s="1"/>
  <c r="AQ37" i="362" s="1"/>
  <c r="AQ38" i="362" s="1"/>
  <c r="AQ39" i="362" s="1"/>
  <c r="AQ40" i="362" s="1"/>
  <c r="AQ41" i="362" s="1"/>
  <c r="AS29" i="362"/>
  <c r="H57" i="361" l="1"/>
  <c r="G57" i="361"/>
  <c r="F57" i="361"/>
  <c r="D57" i="361"/>
  <c r="C57" i="361"/>
  <c r="B48" i="361"/>
  <c r="B57" i="361" s="1"/>
  <c r="P16" i="361"/>
  <c r="O16" i="361"/>
  <c r="N16" i="361"/>
  <c r="P15" i="361"/>
  <c r="O15" i="361"/>
  <c r="N15" i="361"/>
  <c r="P14" i="361"/>
  <c r="O14" i="361"/>
  <c r="N14" i="361"/>
  <c r="P13" i="361"/>
  <c r="O13" i="361"/>
  <c r="N13" i="361"/>
  <c r="Q12" i="361"/>
  <c r="P12" i="361"/>
  <c r="O12" i="361"/>
  <c r="N12" i="361"/>
  <c r="P11" i="361"/>
  <c r="O11" i="361"/>
  <c r="N11" i="361"/>
  <c r="P10" i="361"/>
  <c r="O10" i="361"/>
  <c r="N10" i="361"/>
  <c r="Q9" i="361"/>
  <c r="P9" i="361"/>
  <c r="O9" i="361"/>
  <c r="N9" i="361"/>
  <c r="Q8" i="361"/>
  <c r="P8" i="361"/>
  <c r="O8" i="361"/>
  <c r="N8" i="361"/>
  <c r="Q7" i="361"/>
  <c r="P7" i="361"/>
  <c r="O7" i="361"/>
  <c r="N7" i="361"/>
  <c r="W52" i="353" l="1"/>
  <c r="W51" i="353"/>
  <c r="W50" i="353"/>
  <c r="W49" i="353"/>
  <c r="T48" i="353"/>
  <c r="S48" i="353"/>
  <c r="R48" i="353"/>
  <c r="W47" i="353"/>
  <c r="W46" i="353"/>
  <c r="V46" i="353"/>
  <c r="V45" i="353"/>
  <c r="T45" i="353"/>
  <c r="S45" i="353"/>
  <c r="R45" i="353"/>
  <c r="W37" i="353"/>
  <c r="W36" i="353"/>
  <c r="W35" i="353"/>
  <c r="W34" i="353"/>
  <c r="W33" i="353"/>
  <c r="V33" i="353"/>
  <c r="T33" i="353"/>
  <c r="S33" i="353"/>
  <c r="R33" i="353"/>
  <c r="W32" i="353"/>
  <c r="W31" i="353"/>
  <c r="V31" i="353"/>
  <c r="W30" i="353"/>
  <c r="V30" i="353"/>
  <c r="T30" i="353"/>
  <c r="S30" i="353"/>
  <c r="R30" i="353"/>
  <c r="B16" i="328" l="1"/>
  <c r="C56" i="114" l="1"/>
  <c r="C55" i="114" l="1"/>
  <c r="C54" i="114"/>
  <c r="C53" i="114"/>
  <c r="D27" i="133" l="1"/>
  <c r="D26" i="133"/>
  <c r="D25" i="133"/>
  <c r="E16" i="3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mabolinger</author>
  </authors>
  <commentList>
    <comment ref="M27" authorId="0" shapeId="0" xr:uid="{00000000-0006-0000-0200-000001000000}">
      <text>
        <r>
          <rPr>
            <sz val="9"/>
            <color indexed="81"/>
            <rFont val="Tahoma"/>
            <family val="2"/>
          </rPr>
          <t>Alaska, Hawaii, Puerto Rico</t>
        </r>
      </text>
    </comment>
  </commentList>
</comments>
</file>

<file path=xl/sharedStrings.xml><?xml version="1.0" encoding="utf-8"?>
<sst xmlns="http://schemas.openxmlformats.org/spreadsheetml/2006/main" count="3225" uniqueCount="943">
  <si>
    <t>Average</t>
  </si>
  <si>
    <t>PJM</t>
  </si>
  <si>
    <t>ERCOT</t>
  </si>
  <si>
    <t>SPP</t>
  </si>
  <si>
    <t>Levelized</t>
  </si>
  <si>
    <t>MISO</t>
  </si>
  <si>
    <t>NYISO</t>
  </si>
  <si>
    <t>ISO-NE</t>
  </si>
  <si>
    <t>Percentile</t>
  </si>
  <si>
    <t>10th</t>
  </si>
  <si>
    <t>90th</t>
  </si>
  <si>
    <t>CAISO</t>
  </si>
  <si>
    <t>Penetration</t>
  </si>
  <si>
    <t>Wind</t>
  </si>
  <si>
    <t>(GW)</t>
  </si>
  <si>
    <t>Denmark</t>
  </si>
  <si>
    <t>Portugal</t>
  </si>
  <si>
    <t>Ireland</t>
  </si>
  <si>
    <t>Spain</t>
  </si>
  <si>
    <t>Germany</t>
  </si>
  <si>
    <t>Romania</t>
  </si>
  <si>
    <t>U.K.</t>
  </si>
  <si>
    <t>Sweden</t>
  </si>
  <si>
    <t>Austria</t>
  </si>
  <si>
    <t>Netherlands</t>
  </si>
  <si>
    <t>Poland</t>
  </si>
  <si>
    <t>Turkey</t>
  </si>
  <si>
    <t>Italy</t>
  </si>
  <si>
    <t>Canada</t>
  </si>
  <si>
    <t>United States</t>
  </si>
  <si>
    <t>France</t>
  </si>
  <si>
    <t>Australia</t>
  </si>
  <si>
    <t>Brazil</t>
  </si>
  <si>
    <t>India</t>
  </si>
  <si>
    <t>China</t>
  </si>
  <si>
    <t>Mexico</t>
  </si>
  <si>
    <t>Historical</t>
  </si>
  <si>
    <t>Projected</t>
  </si>
  <si>
    <t>Growth</t>
  </si>
  <si>
    <t>Additions</t>
  </si>
  <si>
    <t>Belgium</t>
  </si>
  <si>
    <t>PPA Price</t>
  </si>
  <si>
    <t>Energy Value</t>
  </si>
  <si>
    <t>Wind Energy</t>
  </si>
  <si>
    <t>EU</t>
  </si>
  <si>
    <t>Capacity Value</t>
  </si>
  <si>
    <t>2024e</t>
  </si>
  <si>
    <t>Analyst</t>
  </si>
  <si>
    <t>Forecast</t>
  </si>
  <si>
    <t xml:space="preserve">negative </t>
  </si>
  <si>
    <t>error</t>
  </si>
  <si>
    <t xml:space="preserve">positive </t>
  </si>
  <si>
    <t>Region</t>
  </si>
  <si>
    <t>average</t>
  </si>
  <si>
    <t>Annual Capacity</t>
  </si>
  <si>
    <t>Cumulative Capacity</t>
  </si>
  <si>
    <t>United Kingdom</t>
  </si>
  <si>
    <t>Rest of World</t>
  </si>
  <si>
    <t>TOTAL</t>
  </si>
  <si>
    <t xml:space="preserve"> 345 kV</t>
  </si>
  <si>
    <t xml:space="preserve"> 500 kV</t>
  </si>
  <si>
    <t xml:space="preserve"> ≤ 230 kV</t>
  </si>
  <si>
    <t>HI</t>
  </si>
  <si>
    <t>Kaheawa Wind Power II LLC</t>
  </si>
  <si>
    <t>IL</t>
  </si>
  <si>
    <t>NM</t>
  </si>
  <si>
    <t>PA</t>
  </si>
  <si>
    <t>SD</t>
  </si>
  <si>
    <t>TX</t>
  </si>
  <si>
    <t>WV</t>
  </si>
  <si>
    <t>State</t>
  </si>
  <si>
    <t>Project name</t>
  </si>
  <si>
    <t>Domestic wind manufacturing capability vs. U.S. wind power capacity installations</t>
  </si>
  <si>
    <t>na</t>
  </si>
  <si>
    <t>Reported wind turbine transaction prices over time</t>
  </si>
  <si>
    <t>Regional wholesale market value of wind and average levelized long-term wind PPA prices over time</t>
  </si>
  <si>
    <t>Miles of transmission projects completed, by year and voltage</t>
  </si>
  <si>
    <t>Wind online date</t>
  </si>
  <si>
    <t>Solar online date</t>
  </si>
  <si>
    <t>n/a</t>
  </si>
  <si>
    <t>Duration (hrs)</t>
  </si>
  <si>
    <t>Wind capacity (MW)</t>
  </si>
  <si>
    <t>Solar capacity (MW)</t>
  </si>
  <si>
    <t>Technology</t>
  </si>
  <si>
    <t>penetration</t>
  </si>
  <si>
    <t>value factor</t>
  </si>
  <si>
    <t>Notes:</t>
  </si>
  <si>
    <t>total value</t>
  </si>
  <si>
    <t>Storage capacity (MW)</t>
  </si>
  <si>
    <t>Storage details</t>
  </si>
  <si>
    <t>Storage:generator ratio</t>
  </si>
  <si>
    <t>Storage online date</t>
  </si>
  <si>
    <t>energy value</t>
  </si>
  <si>
    <t>capacity value</t>
  </si>
  <si>
    <t>Nameplate Capacity Additions (GW)</t>
  </si>
  <si>
    <t>Solar</t>
  </si>
  <si>
    <t>Gas</t>
  </si>
  <si>
    <t>Coal</t>
  </si>
  <si>
    <t>Total</t>
  </si>
  <si>
    <t>Wind % of Total</t>
  </si>
  <si>
    <t>West</t>
  </si>
  <si>
    <t>Natural Gas</t>
  </si>
  <si>
    <t>Value factor of wind energy</t>
  </si>
  <si>
    <t>DE</t>
  </si>
  <si>
    <t>MA</t>
  </si>
  <si>
    <t>MD</t>
  </si>
  <si>
    <t>NH</t>
  </si>
  <si>
    <t>NJ</t>
  </si>
  <si>
    <t>CT</t>
  </si>
  <si>
    <t>ME</t>
  </si>
  <si>
    <t>OH</t>
  </si>
  <si>
    <t>RI</t>
  </si>
  <si>
    <t>National</t>
  </si>
  <si>
    <t>Historical renewable energy certificate (REC) prices</t>
  </si>
  <si>
    <t>Order Date</t>
  </si>
  <si>
    <t xml:space="preserve"> Vestas global average</t>
  </si>
  <si>
    <t xml:space="preserve"> Nordex global average</t>
  </si>
  <si>
    <t xml:space="preserve"> U.S. turbine orders</t>
  </si>
  <si>
    <t xml:space="preserve"> SGRE global average</t>
  </si>
  <si>
    <t>Greece</t>
  </si>
  <si>
    <t>Lithuania</t>
  </si>
  <si>
    <t>Estonia</t>
  </si>
  <si>
    <t>Croatia</t>
  </si>
  <si>
    <t>Finland</t>
  </si>
  <si>
    <t>Source: Berkeley Lab</t>
  </si>
  <si>
    <t>Source: Level10 Energy</t>
  </si>
  <si>
    <t>Annual Capacity Additions (GW)</t>
  </si>
  <si>
    <t>Houston-Galveston, TX</t>
  </si>
  <si>
    <t>Tampa, FL</t>
  </si>
  <si>
    <t>FL</t>
  </si>
  <si>
    <t>Laredo, TX</t>
  </si>
  <si>
    <t>LA</t>
  </si>
  <si>
    <t>Port Arthur, TX</t>
  </si>
  <si>
    <t>MI</t>
  </si>
  <si>
    <t>El Paso, TX</t>
  </si>
  <si>
    <t>MT</t>
  </si>
  <si>
    <t>Vietnam</t>
  </si>
  <si>
    <t>New Orleans, LA</t>
  </si>
  <si>
    <t>CA</t>
  </si>
  <si>
    <t>Detroit, MI</t>
  </si>
  <si>
    <t>OR</t>
  </si>
  <si>
    <t>Great Falls, MT</t>
  </si>
  <si>
    <t>Los Angeles, CA</t>
  </si>
  <si>
    <t>NY</t>
  </si>
  <si>
    <t>Indonesia</t>
  </si>
  <si>
    <t>Columbia-Snake, OR</t>
  </si>
  <si>
    <t>Chicago, IL</t>
  </si>
  <si>
    <t>MN</t>
  </si>
  <si>
    <t>Cleveland, OH</t>
  </si>
  <si>
    <t>MO</t>
  </si>
  <si>
    <t>New York City, NY</t>
  </si>
  <si>
    <t>Serbia</t>
  </si>
  <si>
    <t>Minneapolis, MN</t>
  </si>
  <si>
    <t>Japan</t>
  </si>
  <si>
    <t>San Diego, CA</t>
  </si>
  <si>
    <t>VA</t>
  </si>
  <si>
    <t>Malaysia</t>
  </si>
  <si>
    <t>St. Louis, MO</t>
  </si>
  <si>
    <t>AL</t>
  </si>
  <si>
    <t>Philadelphia, PA</t>
  </si>
  <si>
    <t>ND</t>
  </si>
  <si>
    <t>Taiwan</t>
  </si>
  <si>
    <t>Norfolk, VA</t>
  </si>
  <si>
    <t>SC</t>
  </si>
  <si>
    <t>Mobile, AL</t>
  </si>
  <si>
    <t>GA</t>
  </si>
  <si>
    <t>Ogdensburg, NY</t>
  </si>
  <si>
    <t>WA</t>
  </si>
  <si>
    <t>Pembina, ND</t>
  </si>
  <si>
    <t>PR</t>
  </si>
  <si>
    <t>Portland, ME</t>
  </si>
  <si>
    <t>WI</t>
  </si>
  <si>
    <t>Charleston, SC</t>
  </si>
  <si>
    <t>Dallas-Fort Worth, TX</t>
  </si>
  <si>
    <t>Savannah, GA</t>
  </si>
  <si>
    <t>AK</t>
  </si>
  <si>
    <t>VT</t>
  </si>
  <si>
    <t>AZ</t>
  </si>
  <si>
    <t>Baltimore, MD</t>
  </si>
  <si>
    <t>Buffalo, NY</t>
  </si>
  <si>
    <t>Towers</t>
  </si>
  <si>
    <t>Asia</t>
  </si>
  <si>
    <t>North America</t>
  </si>
  <si>
    <t>Europe</t>
  </si>
  <si>
    <t>Other</t>
  </si>
  <si>
    <t>Wind blades and hubs</t>
  </si>
  <si>
    <t>South America</t>
  </si>
  <si>
    <t>country</t>
  </si>
  <si>
    <t>import percentage</t>
  </si>
  <si>
    <t>Origins of U.S. imports of selected wind turbine equipment</t>
  </si>
  <si>
    <t xml:space="preserve"> (estimated for 2006−2010)</t>
  </si>
  <si>
    <t>Other wind-related equipment</t>
  </si>
  <si>
    <t xml:space="preserve"> (estimated for 2006−2011)</t>
  </si>
  <si>
    <t>Wind generators and generator parts</t>
  </si>
  <si>
    <t>Wind towers</t>
  </si>
  <si>
    <t>(estimated for 2014−2019)</t>
  </si>
  <si>
    <t>Source: Marex Spectron</t>
  </si>
  <si>
    <t>Estimated imports of wind-powered generating sets, nacelles, towers, generators and generator parts, and blades and hubs</t>
  </si>
  <si>
    <t>Nacelle Assembly</t>
  </si>
  <si>
    <t>Blades and Hubs</t>
  </si>
  <si>
    <t>low end</t>
  </si>
  <si>
    <t>high end</t>
  </si>
  <si>
    <t>Component</t>
  </si>
  <si>
    <t>diff</t>
  </si>
  <si>
    <t>Wind Towers</t>
  </si>
  <si>
    <t>2023e</t>
  </si>
  <si>
    <t>2025e</t>
  </si>
  <si>
    <t>Sources: Berkeley Lab, annual financial reports, forecast providers</t>
  </si>
  <si>
    <t>previous</t>
  </si>
  <si>
    <t>four quarters</t>
  </si>
  <si>
    <t>Level10 PPA Price Index</t>
  </si>
  <si>
    <t>Other renewable</t>
  </si>
  <si>
    <t>Other non-renewable</t>
  </si>
  <si>
    <t>1998-99</t>
  </si>
  <si>
    <t>2007</t>
  </si>
  <si>
    <t>2009</t>
  </si>
  <si>
    <t>2011</t>
  </si>
  <si>
    <t>2013</t>
  </si>
  <si>
    <t>2015</t>
  </si>
  <si>
    <t>2017</t>
  </si>
  <si>
    <t>Average Nameplate Capacity (left scale)</t>
  </si>
  <si>
    <t>Average Rotor Diameter (right scale)</t>
  </si>
  <si>
    <t>Average Hub Height (right scale)</t>
  </si>
  <si>
    <t>Capacity</t>
  </si>
  <si>
    <t>&lt;2.0 MW</t>
  </si>
  <si>
    <t>2.0−2.75 MW</t>
  </si>
  <si>
    <t>2.75−3.5 MW</t>
  </si>
  <si>
    <t>≥3.5 MW</t>
  </si>
  <si>
    <t>&lt;80 m</t>
  </si>
  <si>
    <t>80−90 m</t>
  </si>
  <si>
    <t>90−100 m</t>
  </si>
  <si>
    <t>≥100 m</t>
  </si>
  <si>
    <t>&lt;100 m</t>
  </si>
  <si>
    <t>≥130 m</t>
  </si>
  <si>
    <t>'98−99</t>
  </si>
  <si>
    <t>'02−03</t>
  </si>
  <si>
    <t>≥200−250</t>
  </si>
  <si>
    <t>≥250−300</t>
  </si>
  <si>
    <t>≥300−350</t>
  </si>
  <si>
    <t>≥350</t>
  </si>
  <si>
    <t>'00−01</t>
  </si>
  <si>
    <t>'04−05</t>
  </si>
  <si>
    <t>Trends in turbine specific power</t>
  </si>
  <si>
    <t>Pending</t>
  </si>
  <si>
    <t>Proposed</t>
  </si>
  <si>
    <t>label</t>
  </si>
  <si>
    <t>Hub height</t>
  </si>
  <si>
    <t>Rotor diameter</t>
  </si>
  <si>
    <t xml:space="preserve">Average turbine nameplate capacity, hub height, and rotor diameter for land-based wind </t>
  </si>
  <si>
    <t>Trends in turbine nameplate capacity, hub height, and rotor diameter</t>
  </si>
  <si>
    <t>Wind speed</t>
  </si>
  <si>
    <t>Wind resource quality</t>
  </si>
  <si>
    <t>Total height</t>
  </si>
  <si>
    <t>Hub Height</t>
  </si>
  <si>
    <t>Original</t>
  </si>
  <si>
    <t>Retrofitted</t>
  </si>
  <si>
    <t>Rotor Diameter</t>
  </si>
  <si>
    <t>Specific Power</t>
  </si>
  <si>
    <t>Annual and cumulative growth in U.S. wind power capacity </t>
  </si>
  <si>
    <t>Cumulative</t>
  </si>
  <si>
    <t>Annual</t>
  </si>
  <si>
    <t>US</t>
  </si>
  <si>
    <t>in the</t>
  </si>
  <si>
    <t>All 50 States (plus Puerto Rico)</t>
  </si>
  <si>
    <t>Cumulative MW</t>
  </si>
  <si>
    <t>Annual MW</t>
  </si>
  <si>
    <t>In-State Generation</t>
  </si>
  <si>
    <t>In-State Sales</t>
  </si>
  <si>
    <t>Texas</t>
  </si>
  <si>
    <t>Iowa</t>
  </si>
  <si>
    <t>Kansas</t>
  </si>
  <si>
    <t>IA</t>
  </si>
  <si>
    <t>Illinois</t>
  </si>
  <si>
    <t>Oklahoma</t>
  </si>
  <si>
    <t>North Dakota</t>
  </si>
  <si>
    <t>OK</t>
  </si>
  <si>
    <t>South Dakota</t>
  </si>
  <si>
    <t>KS</t>
  </si>
  <si>
    <t>California</t>
  </si>
  <si>
    <t>New Mexico</t>
  </si>
  <si>
    <t>Maine</t>
  </si>
  <si>
    <t>Nebraska</t>
  </si>
  <si>
    <t>Michigan</t>
  </si>
  <si>
    <t>Minnesota</t>
  </si>
  <si>
    <t>Wyoming</t>
  </si>
  <si>
    <t>Colorado</t>
  </si>
  <si>
    <t>CO</t>
  </si>
  <si>
    <t>Oregon</t>
  </si>
  <si>
    <t>Washington</t>
  </si>
  <si>
    <t>Indiana</t>
  </si>
  <si>
    <t>Vermont</t>
  </si>
  <si>
    <t>IN</t>
  </si>
  <si>
    <t>Idaho</t>
  </si>
  <si>
    <t>Montana</t>
  </si>
  <si>
    <t>NE</t>
  </si>
  <si>
    <t>New York</t>
  </si>
  <si>
    <t>WY</t>
  </si>
  <si>
    <t>Alaska</t>
  </si>
  <si>
    <t>Hawaii</t>
  </si>
  <si>
    <t>ID</t>
  </si>
  <si>
    <t>Rest of U.S.</t>
  </si>
  <si>
    <t>UT</t>
  </si>
  <si>
    <t>NC</t>
  </si>
  <si>
    <t>NV</t>
  </si>
  <si>
    <t>TN</t>
  </si>
  <si>
    <t>AR</t>
  </si>
  <si>
    <t>KY</t>
  </si>
  <si>
    <t>MS</t>
  </si>
  <si>
    <t>Vestas</t>
  </si>
  <si>
    <t>GE Wind</t>
  </si>
  <si>
    <t>Siemens (pre-2017)</t>
  </si>
  <si>
    <t>Gamesa (pre-2017)</t>
  </si>
  <si>
    <t>SGRE</t>
  </si>
  <si>
    <t>Acciona (pre-2016)</t>
  </si>
  <si>
    <t>Nordex (pre-2016)</t>
  </si>
  <si>
    <t>Nordex Acciona</t>
  </si>
  <si>
    <t>Goldwind</t>
  </si>
  <si>
    <t>Turbine OEM global profitability over time</t>
  </si>
  <si>
    <t>EBITDA</t>
  </si>
  <si>
    <t>Gamesa/SGRE</t>
  </si>
  <si>
    <t>Nordex</t>
  </si>
  <si>
    <t>EBIT</t>
  </si>
  <si>
    <t>Through Year</t>
  </si>
  <si>
    <t>GW</t>
  </si>
  <si>
    <t>Percent of Total</t>
  </si>
  <si>
    <t>IOU</t>
  </si>
  <si>
    <t>POU</t>
  </si>
  <si>
    <t>IPP</t>
  </si>
  <si>
    <t>Undisclosed</t>
  </si>
  <si>
    <t>Power Marketer</t>
  </si>
  <si>
    <t>Retail</t>
  </si>
  <si>
    <t>On-Site</t>
  </si>
  <si>
    <t>Merchant/Quasi-Merchant</t>
  </si>
  <si>
    <t>Capacity-</t>
  </si>
  <si>
    <t>Weighted</t>
  </si>
  <si>
    <t>Fleet-wide</t>
  </si>
  <si>
    <t>COD</t>
  </si>
  <si>
    <t>Project</t>
  </si>
  <si>
    <t>Sample</t>
  </si>
  <si>
    <t>Factor</t>
  </si>
  <si>
    <t>Code</t>
  </si>
  <si>
    <t>Projects</t>
  </si>
  <si>
    <t>1998-</t>
  </si>
  <si>
    <t>Note: In order to have all three indices be directionally consistent with their influence on capacity factor, this figure indexes the inverse of specific power (i.e., a decline in specific power causes the index to increase rather than decrease).</t>
  </si>
  <si>
    <t>Weighted-</t>
  </si>
  <si>
    <t>Index of</t>
  </si>
  <si>
    <t>the Inverse</t>
  </si>
  <si>
    <t>Built</t>
  </si>
  <si>
    <t>Built Wind</t>
  </si>
  <si>
    <t>of Built</t>
  </si>
  <si>
    <t>Turbine</t>
  </si>
  <si>
    <t>Resource</t>
  </si>
  <si>
    <t>Specific</t>
  </si>
  <si>
    <t>Hub</t>
  </si>
  <si>
    <t>Quality</t>
  </si>
  <si>
    <t>Power</t>
  </si>
  <si>
    <t>Height</t>
  </si>
  <si>
    <t>2000-01</t>
  </si>
  <si>
    <t>2002-03</t>
  </si>
  <si>
    <t>2004-05</t>
  </si>
  <si>
    <t>Average Capacity Factor</t>
  </si>
  <si>
    <t>Wind Resource Quality</t>
  </si>
  <si>
    <t>Specific Power Range</t>
  </si>
  <si>
    <t>Lower</t>
  </si>
  <si>
    <t>Medium</t>
  </si>
  <si>
    <t>Higher</t>
  </si>
  <si>
    <t>Highest</t>
  </si>
  <si>
    <r>
      <t>≥ 400 W/m</t>
    </r>
    <r>
      <rPr>
        <vertAlign val="superscript"/>
        <sz val="10"/>
        <rFont val="Arial"/>
        <family val="2"/>
      </rPr>
      <t>2</t>
    </r>
  </si>
  <si>
    <r>
      <t>&lt; 400 W/m</t>
    </r>
    <r>
      <rPr>
        <vertAlign val="superscript"/>
        <sz val="10"/>
        <rFont val="Arial"/>
        <family val="2"/>
      </rPr>
      <t>2</t>
    </r>
  </si>
  <si>
    <r>
      <t>≥ 350 W/m</t>
    </r>
    <r>
      <rPr>
        <vertAlign val="superscript"/>
        <sz val="10"/>
        <rFont val="Arial"/>
        <family val="2"/>
      </rPr>
      <t>2</t>
    </r>
  </si>
  <si>
    <r>
      <t>&lt; 350 W/m</t>
    </r>
    <r>
      <rPr>
        <vertAlign val="superscript"/>
        <sz val="10"/>
        <rFont val="Arial"/>
        <family val="2"/>
      </rPr>
      <t>2</t>
    </r>
  </si>
  <si>
    <r>
      <t>≥ 300 W/m</t>
    </r>
    <r>
      <rPr>
        <vertAlign val="superscript"/>
        <sz val="10"/>
        <rFont val="Arial"/>
        <family val="2"/>
      </rPr>
      <t>2</t>
    </r>
  </si>
  <si>
    <r>
      <t>&lt; 300 W/m</t>
    </r>
    <r>
      <rPr>
        <vertAlign val="superscript"/>
        <sz val="10"/>
        <rFont val="Arial"/>
        <family val="2"/>
      </rPr>
      <t>2</t>
    </r>
  </si>
  <si>
    <r>
      <t>≥ 250 W/m</t>
    </r>
    <r>
      <rPr>
        <vertAlign val="superscript"/>
        <sz val="10"/>
        <rFont val="Arial"/>
        <family val="2"/>
      </rPr>
      <t>2</t>
    </r>
  </si>
  <si>
    <r>
      <t>&lt; 250 W/m</t>
    </r>
    <r>
      <rPr>
        <vertAlign val="superscript"/>
        <sz val="10"/>
        <rFont val="Arial"/>
        <family val="2"/>
      </rPr>
      <t>2</t>
    </r>
  </si>
  <si>
    <t>Projects in Sample</t>
  </si>
  <si>
    <t>MW in Sample</t>
  </si>
  <si>
    <t>Wind curtailment and penetration rates by ISO</t>
  </si>
  <si>
    <t>Sources: ERCOT, MISO, CAISO, NYISO, PJM, ISO-NE, SPP</t>
  </si>
  <si>
    <t>Curtailment</t>
  </si>
  <si>
    <t>%</t>
  </si>
  <si>
    <t>Year</t>
  </si>
  <si>
    <t xml:space="preserve"> </t>
  </si>
  <si>
    <t>Inter-annual variability in the wind resource by region and nationally</t>
  </si>
  <si>
    <t>Full Sample</t>
  </si>
  <si>
    <t>Indexed Capacity Factor (Year 2=100%)</t>
  </si>
  <si>
    <t>Median</t>
  </si>
  <si>
    <t>Years</t>
  </si>
  <si>
    <t>25th</t>
  </si>
  <si>
    <t>50th</t>
  </si>
  <si>
    <t>75th</t>
  </si>
  <si>
    <t>Post-COD</t>
  </si>
  <si>
    <t>Years with fewer than 10 projects are excluded from the graph.</t>
  </si>
  <si>
    <t>Sources: AWS Truepower, National Renewable Energy Laboratory (NREL)</t>
  </si>
  <si>
    <t>Wind energy penetration in subset of top global wind markets</t>
  </si>
  <si>
    <t>Installed Capacity (MW)</t>
  </si>
  <si>
    <t>Location of wind turbine and component manufacturing facilities</t>
  </si>
  <si>
    <t>Sources: OEM annual reports and financial statements</t>
  </si>
  <si>
    <t>Latest-year annual data (MW):</t>
  </si>
  <si>
    <t>Turbine OEM</t>
  </si>
  <si>
    <t>Pecent of total</t>
  </si>
  <si>
    <t>Percent of total</t>
  </si>
  <si>
    <t>U.S.</t>
  </si>
  <si>
    <t>Changes in project-level capacity factors as projects age</t>
  </si>
  <si>
    <t>Number of Turbines with Change</t>
  </si>
  <si>
    <t>Average Pre-Retrofit</t>
  </si>
  <si>
    <t>Average Change</t>
  </si>
  <si>
    <t>Number of Turbines Undergoing Any Change in Year</t>
  </si>
  <si>
    <r>
      <t xml:space="preserve">Note: Table above shows changes for </t>
    </r>
    <r>
      <rPr>
        <i/>
        <u/>
        <sz val="10"/>
        <rFont val="Arial"/>
        <family val="2"/>
      </rPr>
      <t>only</t>
    </r>
    <r>
      <rPr>
        <i/>
        <sz val="10"/>
        <rFont val="Arial"/>
        <family val="2"/>
      </rPr>
      <t xml:space="preserve"> turbines that received that change, rather than for all turbines that received any change, as is shown in the figure and the table to the left.</t>
    </r>
  </si>
  <si>
    <t>Standalone</t>
  </si>
  <si>
    <t>Hybrid</t>
  </si>
  <si>
    <t>Storage</t>
  </si>
  <si>
    <t>Nuclear</t>
  </si>
  <si>
    <t>Source: Berkeley Lab review of interconnection queues</t>
  </si>
  <si>
    <t>Capacity (MW)</t>
  </si>
  <si>
    <t>West (non-ISO)</t>
  </si>
  <si>
    <t>Southeast (non-ISO)</t>
  </si>
  <si>
    <t>ISO</t>
  </si>
  <si>
    <t>Fossil online date</t>
  </si>
  <si>
    <t>Fossil capacity (MW)</t>
  </si>
  <si>
    <t>Kotzebue Hybrid</t>
  </si>
  <si>
    <t>LIB</t>
  </si>
  <si>
    <t>Harbec Energy</t>
  </si>
  <si>
    <t>Worthington</t>
  </si>
  <si>
    <t>Lamar Plant</t>
  </si>
  <si>
    <t>Carleton College</t>
  </si>
  <si>
    <t>Wild Horse</t>
  </si>
  <si>
    <t>Mountain Lake</t>
  </si>
  <si>
    <t>Notrees Windpower Hybrid</t>
  </si>
  <si>
    <t>Rolling Thunder Wind Farm Hybrid</t>
  </si>
  <si>
    <t>Pyron Wind Farm LLC Hybrid</t>
  </si>
  <si>
    <t>Inadale Wind Farm LLC Hybrid</t>
  </si>
  <si>
    <t>Deer Island Treatment Plant</t>
  </si>
  <si>
    <t>Geneseo</t>
  </si>
  <si>
    <t>Laurel Mountain Hybrid</t>
  </si>
  <si>
    <t>Kingman 1</t>
  </si>
  <si>
    <t>Auwahi Wind Energy Hybrid</t>
  </si>
  <si>
    <t>Texas Dispatchable Wind 1</t>
  </si>
  <si>
    <t>CAES</t>
  </si>
  <si>
    <t>Waxdale</t>
  </si>
  <si>
    <t>Snake River</t>
  </si>
  <si>
    <t>Red Horse 2</t>
  </si>
  <si>
    <t>TAC-Distributed Energy Resource Hybrid</t>
  </si>
  <si>
    <t>Lake Region Community Hybrid, LLC</t>
  </si>
  <si>
    <t># projects</t>
  </si>
  <si>
    <t>Gen 1 (MW)</t>
  </si>
  <si>
    <t>Gen 2 (MW)</t>
  </si>
  <si>
    <t>Gen 3 (MW)</t>
  </si>
  <si>
    <t>Total Gen (MW)</t>
  </si>
  <si>
    <t>Storage energy (MWh)</t>
  </si>
  <si>
    <t>Wind+Storage</t>
  </si>
  <si>
    <t>Wind+PV+Storage</t>
  </si>
  <si>
    <t>Wind+PV</t>
  </si>
  <si>
    <t>PV+Storage</t>
  </si>
  <si>
    <t>Fossil+Storage</t>
  </si>
  <si>
    <t>Hydro+Storage</t>
  </si>
  <si>
    <t>PV</t>
  </si>
  <si>
    <t>Fossil</t>
  </si>
  <si>
    <t>List of hybrid / co-located projects that include wind power</t>
  </si>
  <si>
    <t>Wind hybrid / co-located projects over time</t>
  </si>
  <si>
    <t>Online wind hybrid / co-located projects: wind+storage, wind+other generator(s), wind+other generator(s)+storage</t>
  </si>
  <si>
    <t>Online wind hybrid / co-located projects compared to other online hybrid / co-located plants</t>
  </si>
  <si>
    <t>Online generator+storage hybrid / co-located projects: wind+storage, PV+storage, fossil+storage</t>
  </si>
  <si>
    <t>Online hybrid / co-located projects (all configuarions)</t>
  </si>
  <si>
    <t>Storage ratio</t>
  </si>
  <si>
    <t>Total capacity (MW)</t>
  </si>
  <si>
    <t>Storage: generator ratio</t>
  </si>
  <si>
    <t>Installed wind power project costs over time</t>
  </si>
  <si>
    <t>Sources: Berkeley Lab</t>
  </si>
  <si>
    <t>Average Cost</t>
  </si>
  <si>
    <t>MW</t>
  </si>
  <si>
    <t>≤5 MW</t>
  </si>
  <si>
    <t>5-20 MW</t>
  </si>
  <si>
    <t>20-50 MW</t>
  </si>
  <si>
    <t>50-100 MW</t>
  </si>
  <si>
    <t>100-200 MW</t>
  </si>
  <si>
    <t>&gt;200 MW</t>
  </si>
  <si>
    <t>Bin</t>
  </si>
  <si>
    <t>Individual Projects:</t>
  </si>
  <si>
    <t>Size Bin</t>
  </si>
  <si>
    <t>Commercial</t>
  </si>
  <si>
    <t>Operation</t>
  </si>
  <si>
    <t>Date</t>
  </si>
  <si>
    <t xml:space="preserve">Source: Berkeley Lab; some data points suppressed to protect confidentiality </t>
  </si>
  <si>
    <t>Median annual O&amp;M costs by project age and commercial operation date</t>
  </si>
  <si>
    <t>Years Since Commercial Operation Date</t>
  </si>
  <si>
    <t>Commercial Operation Date</t>
  </si>
  <si>
    <t>n/a = insufficient data</t>
  </si>
  <si>
    <t>Sample Size</t>
  </si>
  <si>
    <t>Source: Berkeley Lab; medians shown only for groups of two or more projects, and only projects &gt;5 MW are included.</t>
  </si>
  <si>
    <t>Levelized wind PPA prices by PPA execution date and region (full sample)</t>
  </si>
  <si>
    <t>Levelized wind PPA prices by PPA execution date and region (recent sample)</t>
  </si>
  <si>
    <t>PPA Execution Date</t>
  </si>
  <si>
    <t>Generation-weighted average levelized wind PPA prices by PPA execution date and region</t>
  </si>
  <si>
    <t>PPA</t>
  </si>
  <si>
    <t>Nationwide</t>
  </si>
  <si>
    <t>Execution</t>
  </si>
  <si>
    <t>Average PPA</t>
  </si>
  <si>
    <t>1996-99</t>
  </si>
  <si>
    <t>Wind PPA prices and natural gas fuel cost projections by calendar year over time</t>
  </si>
  <si>
    <t>10th Percentile</t>
  </si>
  <si>
    <t>50th Percentile (Median)</t>
  </si>
  <si>
    <t>90th Percentile</t>
  </si>
  <si>
    <t>Diff</t>
  </si>
  <si>
    <t>Min</t>
  </si>
  <si>
    <t>Reference Case</t>
  </si>
  <si>
    <t>Max</t>
  </si>
  <si>
    <t>Levelized wind and solar PPA prices and levelized gas price projections</t>
  </si>
  <si>
    <t>Levelized Gas</t>
  </si>
  <si>
    <t>Price Projection</t>
  </si>
  <si>
    <t>Estimated levelized cost of wind energy by commercial operation date</t>
  </si>
  <si>
    <t>GW:</t>
  </si>
  <si>
    <t>Battery</t>
  </si>
  <si>
    <t>Other Storage</t>
  </si>
  <si>
    <t>Standalone Storage</t>
  </si>
  <si>
    <t xml:space="preserve">Hybrid </t>
  </si>
  <si>
    <t>Nat. Gas</t>
  </si>
  <si>
    <t>Notes: (1) Hybrid plants involving multiple generator types (e.g., wind+PV+storage, or just wind+PV) show up in all generator categories, presuming the capacity is known</t>
  </si>
  <si>
    <t>Wind Capacity in Hybrids (MW)</t>
  </si>
  <si>
    <t>Solar Capacity in Hybrids (MW)</t>
  </si>
  <si>
    <t>Wind+
Storage</t>
  </si>
  <si>
    <t>Wind+
Solar</t>
  </si>
  <si>
    <t>Wind+
Solar+
Storage</t>
  </si>
  <si>
    <t>Solar+
Storage</t>
  </si>
  <si>
    <t>Solar+
Wind</t>
  </si>
  <si>
    <t>Solar+
Wind+
Storage</t>
  </si>
  <si>
    <t xml:space="preserve">calendar </t>
  </si>
  <si>
    <t>Newer: Post-2007</t>
  </si>
  <si>
    <t>Level10 Energy wind PPA price indices</t>
  </si>
  <si>
    <t>Wholesale market value: energy and capacity</t>
  </si>
  <si>
    <t>Wind power capacity additions: historical installations and projected growth by various independent analysts</t>
  </si>
  <si>
    <t>$/kW-yr</t>
  </si>
  <si>
    <t xml:space="preserve">(projects </t>
  </si>
  <si>
    <t>O&amp;M data)</t>
  </si>
  <si>
    <t/>
  </si>
  <si>
    <t>Older: Pre-2008</t>
  </si>
  <si>
    <t>ISONE</t>
  </si>
  <si>
    <t>Profile</t>
  </si>
  <si>
    <t>Total change</t>
  </si>
  <si>
    <t xml:space="preserve">SPP </t>
  </si>
  <si>
    <t xml:space="preserve">CAISO </t>
  </si>
  <si>
    <t xml:space="preserve">ISO-NE </t>
  </si>
  <si>
    <t xml:space="preserve">MISO </t>
  </si>
  <si>
    <t xml:space="preserve">NYISO </t>
  </si>
  <si>
    <t xml:space="preserve">ERCOT </t>
  </si>
  <si>
    <t>Wind value</t>
  </si>
  <si>
    <t>in</t>
  </si>
  <si>
    <t>Name</t>
  </si>
  <si>
    <t xml:space="preserve">Lawrence Berkeley National Laboratory </t>
  </si>
  <si>
    <r>
      <t xml:space="preserve">1 </t>
    </r>
    <r>
      <rPr>
        <sz val="12"/>
        <color rgb="FF404040"/>
        <rFont val="Arial"/>
        <family val="2"/>
      </rPr>
      <t>Corresponding authors</t>
    </r>
  </si>
  <si>
    <t xml:space="preserve">Disclaimer </t>
  </si>
  <si>
    <t>Acknowledgments</t>
  </si>
  <si>
    <t xml:space="preserve">For additional details and related products, see: windreport.lbl.gov   
</t>
  </si>
  <si>
    <t>Contact the authors: Ryan Wiser (rhwiser@lbl.gov), Mark Bolinger (mabolinger@lbl.gov)</t>
  </si>
  <si>
    <t>Purpose, Scope, and Data</t>
  </si>
  <si>
    <t>Outline of Data File</t>
  </si>
  <si>
    <t>Gamesa in 2016 and earlier, SGRE in 2017 and after</t>
  </si>
  <si>
    <t xml:space="preserve">Storage ratio defined as storage capacity divided by total generator capacity. </t>
  </si>
  <si>
    <t>Source: EIA, FERC, Berkeley Lab</t>
  </si>
  <si>
    <r>
      <t>Ryan Wiser</t>
    </r>
    <r>
      <rPr>
        <vertAlign val="superscript"/>
        <sz val="18"/>
        <color rgb="FF404040"/>
        <rFont val="Arial"/>
        <family val="2"/>
      </rPr>
      <t>1</t>
    </r>
    <r>
      <rPr>
        <sz val="18"/>
        <color rgb="FF404040"/>
        <rFont val="Arial"/>
        <family val="2"/>
      </rPr>
      <t>, Mark Bolinger</t>
    </r>
    <r>
      <rPr>
        <vertAlign val="superscript"/>
        <sz val="18"/>
        <color rgb="FF404040"/>
        <rFont val="Arial"/>
        <family val="2"/>
      </rPr>
      <t>1</t>
    </r>
    <r>
      <rPr>
        <sz val="18"/>
        <color rgb="FF404040"/>
        <rFont val="Arial"/>
        <family val="2"/>
      </rPr>
      <t>, Ben Hoen, Dev Millstein, Joe Rand, Galen Barbose,</t>
    </r>
  </si>
  <si>
    <t>Average:
right axis</t>
  </si>
  <si>
    <t>Note: Smallest bubble sizes reflect smallest-volume PPAs (&lt;5 MW), whereas largest reflect largest-volume PPAs (&gt;500 MW)</t>
  </si>
  <si>
    <t xml:space="preserve">Note: Actual nacelle assembly, tower production, and blades production would be expected to be below maximum production capacity. </t>
  </si>
  <si>
    <t>Note: States shaded in white have no projects in full sample (left) or in newer sample (right)</t>
  </si>
  <si>
    <t xml:space="preserve"> (2) penetration is wind penetration in energy terms pre curtailment</t>
  </si>
  <si>
    <t>Value factor by region with wind penetration (value factor = market value of wind in proportion to that of a generalized flat-block, i.e., 24x7 average price across all pricing nodes in region)</t>
  </si>
  <si>
    <t>LCOE</t>
  </si>
  <si>
    <t>Levelized wind PPA prices by PPA execution date and consolidated region (full sample)</t>
  </si>
  <si>
    <t>Levelized wind PPA prices by PPA execution date and consolidated region (recent sample)</t>
  </si>
  <si>
    <t>Central</t>
  </si>
  <si>
    <t>East</t>
  </si>
  <si>
    <t>Source: Berkeley Lab, FERC</t>
  </si>
  <si>
    <t>Note: West = CAISO, West (non-ISO); Central = MISO, SPP, ERCOT; East = PJM, NYISO, ISO-NE, Southeast (non-ISO)</t>
  </si>
  <si>
    <t>Pacific Wind LLC</t>
  </si>
  <si>
    <t>Kawailoa Wind</t>
  </si>
  <si>
    <t>Plant</t>
  </si>
  <si>
    <t>•  Installation data and trends</t>
  </si>
  <si>
    <t>•  Industry data and trends</t>
  </si>
  <si>
    <t>•  Technology data and trends</t>
  </si>
  <si>
    <t>•  Performance data and trends</t>
  </si>
  <si>
    <t>•  Cost data and trends</t>
  </si>
  <si>
    <t>•  Power sales price and levelized cost data and trends</t>
  </si>
  <si>
    <t>U.S. wind power installations by state</t>
  </si>
  <si>
    <t>•  Wind capacity forecasts</t>
  </si>
  <si>
    <t xml:space="preserve">This work was funded by the Wind Energy Technologies Office, Office of Energy Efficiency and Renewable Energy of the U.S. Department of Energy under Contract No. DE-AC02-05CH11231. The authors are solely responsible for any omissions or errors contained herein. </t>
  </si>
  <si>
    <t>25th percentile</t>
  </si>
  <si>
    <t>Source: Berkeley Lab analysis of data from USA Trade Online, https://usatrade.census.gov</t>
  </si>
  <si>
    <t>Argentina</t>
  </si>
  <si>
    <t>Wilmington, NC</t>
  </si>
  <si>
    <t>Wind-powered generating sets and nacelles</t>
  </si>
  <si>
    <t>Sources: Berkeley Lab, EIA (some data points suppressed to protect confidentiality)</t>
  </si>
  <si>
    <t>Sources: Berkeley Lab, FERC, EIA</t>
  </si>
  <si>
    <t>Notes: Hybrid storage capacity is estimated using storage:generator ratios from projects that provide separate capacity data;</t>
  </si>
  <si>
    <t>Notes: (1) Wind capacity includes onshore and offshore for all years, but offshore is only broken out starting in 2020.</t>
  </si>
  <si>
    <t>(3) Hybrid generator capacity is included in all generator categories.</t>
  </si>
  <si>
    <t>Offshore Wind</t>
  </si>
  <si>
    <t>West non-ISO</t>
  </si>
  <si>
    <t>Southeast non-ISO</t>
  </si>
  <si>
    <t>All Regions</t>
  </si>
  <si>
    <r>
      <rPr>
        <b/>
        <sz val="10"/>
        <rFont val="Arial"/>
        <family val="2"/>
      </rPr>
      <t>Onshore</t>
    </r>
    <r>
      <rPr>
        <sz val="10"/>
        <rFont val="Arial"/>
        <family val="2"/>
      </rPr>
      <t xml:space="preserve"> Wind</t>
    </r>
  </si>
  <si>
    <r>
      <rPr>
        <b/>
        <sz val="10"/>
        <rFont val="Arial"/>
        <family val="2"/>
      </rPr>
      <t>Offshore</t>
    </r>
    <r>
      <rPr>
        <sz val="10"/>
        <rFont val="Arial"/>
        <family val="2"/>
      </rPr>
      <t xml:space="preserve"> Wind</t>
    </r>
  </si>
  <si>
    <t>% of Proposed Capacity Hybridizing in Each Region</t>
  </si>
  <si>
    <t>Storage*</t>
  </si>
  <si>
    <t>*Note: Hybrid storage capacity is estimated using</t>
  </si>
  <si>
    <t>storage:generator ratios from projects that provide</t>
  </si>
  <si>
    <t>separate capacity data</t>
  </si>
  <si>
    <t>*Note: Hybrid storage capacity is estimated using storage:generator ratios from projects that provide separate capacity data</t>
  </si>
  <si>
    <t>Source: ERA, Berkeley Lab; methodology behind the index of inter-annual variability is explained in report appendix</t>
  </si>
  <si>
    <t>*U.S. Total also includes AK and HI, in addition to the regions listed</t>
  </si>
  <si>
    <t>Noncontiguous US</t>
  </si>
  <si>
    <t>x</t>
  </si>
  <si>
    <t>Meyersdale Battery</t>
  </si>
  <si>
    <t>Jersey-Atlantic Wind Farm</t>
  </si>
  <si>
    <t>Grand Ridge Battery Projects</t>
  </si>
  <si>
    <t>NRG Elbow Creek Energy Storage Project</t>
  </si>
  <si>
    <t>FPL Energy Illinois Wind LLC Hybrid</t>
  </si>
  <si>
    <t>Osage (IA)</t>
  </si>
  <si>
    <t>Beech Ridge Energy Storage</t>
  </si>
  <si>
    <t>PPL Frey Farm Landfill Wind</t>
  </si>
  <si>
    <t>Macho Springs Power I</t>
  </si>
  <si>
    <t>Sand Point</t>
  </si>
  <si>
    <t>Blue Summit Storage, LLC</t>
  </si>
  <si>
    <t>Casa Mesa Wind Energy Center Hybrid</t>
  </si>
  <si>
    <t>Biomass+Storage</t>
  </si>
  <si>
    <t>Nuclear+Fossil</t>
  </si>
  <si>
    <t>Wind profile at all power plants</t>
  </si>
  <si>
    <t>Wind profile at wind plants</t>
  </si>
  <si>
    <t>Wind profile at wind plants adjusted for curtailment</t>
  </si>
  <si>
    <t>Congestion</t>
  </si>
  <si>
    <t>This work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</si>
  <si>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Missouri</t>
  </si>
  <si>
    <t>Source: ACP</t>
  </si>
  <si>
    <t>Under Construction (Under Const.)</t>
  </si>
  <si>
    <t>Advanced Development (Adv. Dev.)</t>
  </si>
  <si>
    <t>Under const.</t>
  </si>
  <si>
    <t>Adv. dev.</t>
  </si>
  <si>
    <t>•  Cost and value comparisons</t>
  </si>
  <si>
    <t xml:space="preserve"> Pollutant</t>
  </si>
  <si>
    <t xml:space="preserve"> Region</t>
  </si>
  <si>
    <t xml:space="preserve"> Wind MWh</t>
  </si>
  <si>
    <t>CO2</t>
  </si>
  <si>
    <t>Mid-Atlantic</t>
  </si>
  <si>
    <t>Cost</t>
  </si>
  <si>
    <t>Value</t>
  </si>
  <si>
    <t>Midwest</t>
  </si>
  <si>
    <t>New_England</t>
  </si>
  <si>
    <t>Health</t>
  </si>
  <si>
    <t>New_York</t>
  </si>
  <si>
    <t xml:space="preserve">Climate </t>
  </si>
  <si>
    <t>Grid</t>
  </si>
  <si>
    <t xml:space="preserve"> low $/MWh</t>
  </si>
  <si>
    <t xml:space="preserve"> central $/MWh</t>
  </si>
  <si>
    <t xml:space="preserve"> high $/MWh</t>
  </si>
  <si>
    <t>SO2</t>
  </si>
  <si>
    <t>NOx</t>
  </si>
  <si>
    <t>AQ $/MWh</t>
  </si>
  <si>
    <t>CO2 $/MWh</t>
  </si>
  <si>
    <t>Total Bens $/MWh</t>
  </si>
  <si>
    <t>Land-Based Wind Market Report</t>
  </si>
  <si>
    <t>Wind-powered generating sets and parts, including nacelles</t>
  </si>
  <si>
    <t>(wind-powered generating sets and parts, towers, generators and generator parts, blades and hubs, and nacelles)</t>
  </si>
  <si>
    <t>Q3</t>
  </si>
  <si>
    <t>Q4</t>
  </si>
  <si>
    <t>Q1</t>
  </si>
  <si>
    <t>Q2</t>
  </si>
  <si>
    <t>Sources: ACP, Berkeley Lab</t>
  </si>
  <si>
    <t>Sources: ACP, EIA</t>
  </si>
  <si>
    <t>Source: Berkeley Lab estimates based on ACP</t>
  </si>
  <si>
    <t xml:space="preserve">Sources: GWEC, ACP </t>
  </si>
  <si>
    <t>Sources: ACP, Berkeley Lab, turbine manufacturers</t>
  </si>
  <si>
    <t>Sources: ACP, independent analyst projections</t>
  </si>
  <si>
    <t>180−200</t>
  </si>
  <si>
    <t>Notes: Line widths are proportional to amount of imports, by country. Figure does not intend to depict the destination of these imports, by state.</t>
  </si>
  <si>
    <t>Note: Size of bubble reflects contract capacity.</t>
  </si>
  <si>
    <t xml:space="preserve">Note: Wind-related trade codes and definitions are not consistent over the full time period.  </t>
  </si>
  <si>
    <t>Sources: ACP, Berkeley Lab, AWS Truepower, FAA Obstacle Evaluation / Airport Airspace Analysis files</t>
  </si>
  <si>
    <t>Sources: ACP, U.S. Wind Turbine Database, AWS Truepower, Berkeley Lab</t>
  </si>
  <si>
    <t>Sources: ACP, FAA Obstacle Evaluation / Airport Airspace Analysis files, Berkeley Lab</t>
  </si>
  <si>
    <t>Sources: FAA Obstacle Evaluation / Airport Airspace Analysis files, AWS Truepower, ACP, Berkeley Lab</t>
  </si>
  <si>
    <t xml:space="preserve">Note: Estimates not provided for Southeast due to small number of wind plants in that region. </t>
  </si>
  <si>
    <t xml:space="preserve">Note: Size of bubble reflects project capacity. </t>
  </si>
  <si>
    <t xml:space="preserve">Notes: Size of bubble reflects project capacity. Other regions lack adequate data for inclusion. </t>
  </si>
  <si>
    <t>Summarize publicly available data on key trends in U.S. wind power sector. Focus on land-based wind turbines over 100 kW in size. Separate DOE-funded data collection efforts on distributed and offshore wind. Focus on historical data, with some emphasis on the previous year. Data sources include EIA, FERC, SEC, ACP, etc.</t>
  </si>
  <si>
    <t>Sources: ACP, independent analyst projections, Berkeley Lab</t>
  </si>
  <si>
    <t>2026e</t>
  </si>
  <si>
    <t>Sources: Berkeley Lab, Hitachi, ISOs</t>
  </si>
  <si>
    <t>Duluth, MN</t>
  </si>
  <si>
    <t>S. Korea</t>
  </si>
  <si>
    <t>Wind-powered generating sets and nacelles (nacelles for 2020-present only)</t>
  </si>
  <si>
    <t xml:space="preserve">Canada </t>
  </si>
  <si>
    <t>Norway</t>
  </si>
  <si>
    <t>type</t>
  </si>
  <si>
    <t>year</t>
  </si>
  <si>
    <t>standalone (GW)</t>
  </si>
  <si>
    <t>hybrid (GW)</t>
  </si>
  <si>
    <t>(2) Hybrid storage capacity is estimated using storage:generator ratios from projects that provide separate capacity data; storage capacity in hybrids was not estimated for years prior to 2020.</t>
  </si>
  <si>
    <t>Hybrid Storage</t>
  </si>
  <si>
    <t>Levelized wind PPA prices by PPA execution date and consolidated region (partial sample)</t>
  </si>
  <si>
    <t>Comparison of average LBNL and LevelTen prices</t>
  </si>
  <si>
    <t>Source: Berkeley Lab, FERC, LevelTen</t>
  </si>
  <si>
    <t>LBNL</t>
  </si>
  <si>
    <t>LevelTen</t>
  </si>
  <si>
    <t>Nominal</t>
  </si>
  <si>
    <t>$/MWh</t>
  </si>
  <si>
    <t>m/s, 100m</t>
  </si>
  <si>
    <t>m/s, 100m FAA</t>
  </si>
  <si>
    <t>index, 100m</t>
  </si>
  <si>
    <t>index, 100m FAA</t>
  </si>
  <si>
    <t>Relative contribution of resource types in annual capacity additions</t>
  </si>
  <si>
    <t>Sources: Hitachi, ACP, EIA, Berkeley Lab</t>
  </si>
  <si>
    <t>Capacity Type</t>
  </si>
  <si>
    <t>U.S.
Total</t>
  </si>
  <si>
    <t>Note: Figure includes FAA data on under construction, advanced development, pending. and proposed turbines</t>
  </si>
  <si>
    <t>at 100m</t>
  </si>
  <si>
    <t xml:space="preserve">Note: Wind resource quality is based on site estimates of gross capacity factor at 100 meters by AWS Truepower, using a single, common wind-turbine power curve. The “lower” category includes all projects with an estimated gross capacity factor of less than 42%; “medium” corresponds to ≥42%–48%; “higher” ≥48%–54%; and “highest” ≥54%. </t>
  </si>
  <si>
    <r>
      <t>≥ 200 W/m</t>
    </r>
    <r>
      <rPr>
        <vertAlign val="superscript"/>
        <sz val="10"/>
        <rFont val="Arial"/>
        <family val="2"/>
      </rPr>
      <t>2</t>
    </r>
  </si>
  <si>
    <r>
      <t>&lt; 200 W/m</t>
    </r>
    <r>
      <rPr>
        <vertAlign val="superscript"/>
        <sz val="10"/>
        <rFont val="Arial"/>
        <family val="2"/>
      </rPr>
      <t>2</t>
    </r>
  </si>
  <si>
    <t>Regional boundaries overlaid on a map of average annual wind speed at 100 meters</t>
  </si>
  <si>
    <t>Two alternate versions of the map:</t>
  </si>
  <si>
    <t>Sources: Berkeley Lab, ABB, ISOs</t>
  </si>
  <si>
    <t>Note: Average changes above are derived from all turbines that received any retrofit change (n=769)</t>
  </si>
  <si>
    <t>Tooele Army Depot (CSG)</t>
  </si>
  <si>
    <t>Northwest Ohio Wind</t>
  </si>
  <si>
    <t>Red Lake Falls Community Hybrid</t>
  </si>
  <si>
    <t>Fossil+PV</t>
  </si>
  <si>
    <t>Fossil+Hydro</t>
  </si>
  <si>
    <t>Fossil+Wind</t>
  </si>
  <si>
    <t>Fossil+PV+Storage</t>
  </si>
  <si>
    <t>Fossil+Wind+PV</t>
  </si>
  <si>
    <t>Fossil+Wind+Storage</t>
  </si>
  <si>
    <t>Fossil+Wind+PV+Storage</t>
  </si>
  <si>
    <t>Biomass+Hydro</t>
  </si>
  <si>
    <t>Biomass+PV</t>
  </si>
  <si>
    <t>Nuclear+Hydro</t>
  </si>
  <si>
    <t>Geothermal+PV</t>
  </si>
  <si>
    <t>Geothermal+PV+CSP</t>
  </si>
  <si>
    <t>Notes: Not included in the figure are 108 other hybrid / co-located projects with other configurations; details on those projects are provided below.</t>
  </si>
  <si>
    <t>International rankings of total wind power capacity</t>
  </si>
  <si>
    <t>Average forecast capacity additions</t>
  </si>
  <si>
    <t>Nacelle manufacturing capacity</t>
  </si>
  <si>
    <t>Tower production capacity</t>
  </si>
  <si>
    <t xml:space="preserve">Blade production capacity </t>
  </si>
  <si>
    <t>Actual wind capacity additions</t>
  </si>
  <si>
    <t>Annual amount of partially repowered wind power capacity and number of turbines</t>
  </si>
  <si>
    <t>Original capacity (MW)</t>
  </si>
  <si>
    <t>Added capacity (MW)</t>
  </si>
  <si>
    <t>Number of turbines (#)</t>
  </si>
  <si>
    <t>Repower year</t>
  </si>
  <si>
    <t xml:space="preserve">Wind </t>
  </si>
  <si>
    <t>Sources: MISO, CAISO, SPP, NYISO, PJM, ISO-NE, ERCOT</t>
  </si>
  <si>
    <t>storage capacity in hybrids was not estimated for years prior to 2020; offshore wind was not separately identified prior to 2020.</t>
  </si>
  <si>
    <t>Note: Above data are as reported by Level10 Energy, in nominal dollars</t>
  </si>
  <si>
    <t>Level10 Energy using methods described in full report</t>
  </si>
  <si>
    <t>nominal dollars</t>
  </si>
  <si>
    <t>2023 Edition</t>
  </si>
  <si>
    <t>August 2023</t>
  </si>
  <si>
    <t>2027e</t>
  </si>
  <si>
    <t>year 2022</t>
  </si>
  <si>
    <t>Source: FERC monthly infrastru\cture reports</t>
  </si>
  <si>
    <t>(2022, GW)</t>
  </si>
  <si>
    <t>(end of 2022, GW)</t>
  </si>
  <si>
    <t>(2022 $/kW)</t>
  </si>
  <si>
    <t>Annual U.S. market share of wind turbine manufacturers by MW, 2005–2022</t>
  </si>
  <si>
    <t>Cumulative and 2022 wind power capacity categorized by owner type</t>
  </si>
  <si>
    <t>Cumulative and 2022 wind power capacity categorized by power off-take arrangement</t>
  </si>
  <si>
    <t xml:space="preserve">Note: Above data are presented in real levelized 2022$, converted from reported nominal dollars from </t>
  </si>
  <si>
    <t>2022 $/MWh (levelized PPA prices, in real $)</t>
  </si>
  <si>
    <t>Billion US$2022</t>
  </si>
  <si>
    <t xml:space="preserve"> (2012-2022)</t>
  </si>
  <si>
    <t xml:space="preserve"> (2012−2022)</t>
  </si>
  <si>
    <t>Summary map of tracked wind-specific imports into the United States in 2022: top-10 countries of origin and states of entry (million 2022$)</t>
  </si>
  <si>
    <t>Total wind-specific exports to U.S.
(million 2022 US$)</t>
  </si>
  <si>
    <t>Total wind-specific imports by U.S. districts of entry
(million 2022 US$)</t>
  </si>
  <si>
    <t>Total wind-specific imports by U.S. state
(million 2022 US$)</t>
  </si>
  <si>
    <t>Total Imports (Billion US$2022)</t>
  </si>
  <si>
    <t>Top 5 import countries for 2022</t>
  </si>
  <si>
    <t>2014-22
SPP</t>
  </si>
  <si>
    <t>2022 %</t>
  </si>
  <si>
    <t>2007-22
ERCOT</t>
  </si>
  <si>
    <t>2009-22
MISO</t>
  </si>
  <si>
    <t>2015-22
CAISO</t>
  </si>
  <si>
    <t>2012-22
NYISO</t>
  </si>
  <si>
    <t>2014-22
ISO-NE</t>
  </si>
  <si>
    <t>2012-22
PJM</t>
  </si>
  <si>
    <t>2012 PJM curtailment is based on PJM's Monthly Lost Opportunity Cost (LOC) report, and likely underestimates curtailment</t>
  </si>
  <si>
    <t>2013 PJM curtailment is based on PJM's Monthly Lost Opportunity Cost (LOC) report, and likely underestimates curtailment</t>
  </si>
  <si>
    <t>2014 PJM curtailment is based on PJM's Monthly Lost Opportunity Cost (LOC) report, and likely underestimates curtailment</t>
  </si>
  <si>
    <t>2015 PJM curtailment is based on PJM's Monthly Lost Opportunity Cost (LOC) report, and likely underestimates curtailment</t>
  </si>
  <si>
    <t>2016 PJM curtailment is based on PJM's Monthly Lost Opportunity Cost (LOC) report, and likely underestimates curtailment</t>
  </si>
  <si>
    <t>2017-2021 curtailment is from https://pjm.com/-/media/committees-groups/committees/oc/2022/20220222-special/20220222-item-04-wind-and-solar-curtailment-metrics.ashx</t>
  </si>
  <si>
    <t>2022 PJM curtailment is based on PJM's Monthly Lost Opportunity Cost (LOC) report, and likely underestimates curtailment</t>
  </si>
  <si>
    <t>2007-22
Total</t>
  </si>
  <si>
    <t>Generation capacity in selected interconnection queues from 2014 to 2022, by resource type</t>
  </si>
  <si>
    <t>Capacity in selected interconnection queues from 2014 to 2022, by resource type and region</t>
  </si>
  <si>
    <t>Wind power capacity in selected interconnection queues at end of 2022, by region</t>
  </si>
  <si>
    <t>end of 2022</t>
  </si>
  <si>
    <t>Hybrid power plants in selected interconnection queues at end of 2022, including wind and solar hybrid configurations</t>
  </si>
  <si>
    <t>Total capacity in 42 queues at end of 2022</t>
  </si>
  <si>
    <t>Total capacity in queues at end of 2022, by region</t>
  </si>
  <si>
    <t>Wind and solar hybrid / co-located capacity in queues at end of 2022, by configuration</t>
  </si>
  <si>
    <t xml:space="preserve">                   </t>
  </si>
  <si>
    <t>Levelized wind PPA prices by PPA execution date and region (partial sample)</t>
  </si>
  <si>
    <t>2022 $/MWh</t>
  </si>
  <si>
    <t>2021-22</t>
  </si>
  <si>
    <t>Aggregate wind PPA prices among 27 PPAs executed 2020-2022 (2022 $/MWh)</t>
  </si>
  <si>
    <t>AEO 2023 Gas Price Projection (converted from $/MMBtu to 2022 $/MWh using the heat rates implied by the modeling output)</t>
  </si>
  <si>
    <t>2022 $/kW</t>
  </si>
  <si>
    <t>2021/2022</t>
  </si>
  <si>
    <t>Installed wind power project costs by project size: 2021 and 2022 projects</t>
  </si>
  <si>
    <t>2021-2022</t>
  </si>
  <si>
    <t>Installed wind power projects by region: 2021 and 2022 projects</t>
  </si>
  <si>
    <t>(All in 2022$)</t>
  </si>
  <si>
    <t xml:space="preserve">Note: Given limited PPA sample for 2021-22, </t>
  </si>
  <si>
    <t xml:space="preserve">we use the average and distribution for all 2021-22 </t>
  </si>
  <si>
    <t>PPAs for both 2021 and 2022</t>
  </si>
  <si>
    <r>
      <t>Wholesale market value of wind in 202</t>
    </r>
    <r>
      <rPr>
        <b/>
        <sz val="11"/>
        <rFont val="Calibri"/>
        <family val="2"/>
      </rPr>
      <t>2, by region and plant, and compared to Level10 wind PPA prices</t>
    </r>
  </si>
  <si>
    <t>Sources: Berkeley Lab, Hitachi, ISOs, Level10</t>
  </si>
  <si>
    <t>2022 Wind</t>
  </si>
  <si>
    <t>LevelTen PPA Prices 2022 Average</t>
  </si>
  <si>
    <t>(2022 $/MWh)</t>
  </si>
  <si>
    <t>Wholsale value (2022$/MWh)</t>
  </si>
  <si>
    <t>proposed in-service by August 2025: high probability of completion</t>
  </si>
  <si>
    <t>Approximate domestic content of major components in 2022</t>
  </si>
  <si>
    <t xml:space="preserve">Note: Figure reflects estimated percentage of blades and hubs, towers, and nacelles that were installed in the U.S. in 2022 that were also manufactured / assembled domestically.
</t>
  </si>
  <si>
    <t>100−115 m</t>
  </si>
  <si>
    <t>115−130 m</t>
  </si>
  <si>
    <t>Wind resource quality by year of installation at 100 meters and turbine hub height</t>
  </si>
  <si>
    <t xml:space="preserve">Notes: Turbines used in this figure have been screened to remove offshore turbines and those &gt;1000ft. Wind speed at hub height is determined using a straightline average between AWS Truepower wind speed estimates at 80 and 100m. The wind resource quality index is based on site estimates of gross capacity factor at 100 meters by AWS Truepower. A single, common wind-turbine power curve is used across all sites and timeframes, and no losses are assumed. Values are indexed to those projects built in 1998—1999. </t>
  </si>
  <si>
    <t>m/s, hub height</t>
  </si>
  <si>
    <t>'98-99</t>
  </si>
  <si>
    <t>'02-03</t>
  </si>
  <si>
    <t>2006</t>
  </si>
  <si>
    <t>2008</t>
  </si>
  <si>
    <t>2010</t>
  </si>
  <si>
    <t>2012</t>
  </si>
  <si>
    <t>2014</t>
  </si>
  <si>
    <t>2016</t>
  </si>
  <si>
    <t>2018</t>
  </si>
  <si>
    <t>2020</t>
  </si>
  <si>
    <t>2022</t>
  </si>
  <si>
    <t>Total turbine height trends based on to-be-built projects via FAA applications, and compared to FAA heights for 2022 installations (note: blade tip height, not hub height)</t>
  </si>
  <si>
    <t>2022 projects</t>
  </si>
  <si>
    <t>2022 Wind Generation as a Percentage of:</t>
  </si>
  <si>
    <t>Annual (2022)</t>
  </si>
  <si>
    <t>Cumulative (end of 2022)</t>
  </si>
  <si>
    <t>at end of 2022</t>
  </si>
  <si>
    <t>in 2022</t>
  </si>
  <si>
    <t>Locations of tall tower and low specific power installations at end of 2022</t>
  </si>
  <si>
    <t>End capacity (MW)</t>
  </si>
  <si>
    <t>2022 retrofitted turbine changes in average hub height, rotor diameter, capacity, and specific power</t>
  </si>
  <si>
    <t>2022 Changes</t>
  </si>
  <si>
    <t>Average O&amp;M costs for available data years from 2000 to 2022, by COD</t>
  </si>
  <si>
    <t>with 2022</t>
  </si>
  <si>
    <t>with no 2022</t>
  </si>
  <si>
    <t>2022 $/kW-year</t>
  </si>
  <si>
    <t>1998-2005</t>
  </si>
  <si>
    <t>2006-2013</t>
  </si>
  <si>
    <t>2014-2021</t>
  </si>
  <si>
    <t>Renewables&amp;Storage % of Total</t>
  </si>
  <si>
    <t>Capacity additions by region over last ten years: 2013-2022</t>
  </si>
  <si>
    <t>Capacity Additions (GW): 2013-2022</t>
  </si>
  <si>
    <t>U.S.
Total*</t>
  </si>
  <si>
    <t>Percent of Capacity Additions: 2013-2022</t>
  </si>
  <si>
    <t>Wind + Solar</t>
  </si>
  <si>
    <t>Wind hybrid / co-located projects by region at end of 2022</t>
  </si>
  <si>
    <t>Wind hybrid / co-located projects by state at end of 2022</t>
  </si>
  <si>
    <t>Sources: EIA 860 2022 Early Release, Berkeley Lab</t>
  </si>
  <si>
    <t>z</t>
  </si>
  <si>
    <t>Wind hybrid / co-located projects over time (MW)</t>
  </si>
  <si>
    <t>Wind hybrid / co-located projects by state (MW)</t>
  </si>
  <si>
    <t>Wind hybrid / co-located projects by region (MW)</t>
  </si>
  <si>
    <t>Hybrid Wind Capacity (MW)</t>
  </si>
  <si>
    <t>Wheatridge Hybrid</t>
  </si>
  <si>
    <t>Source: EIA 860 2022 Early Release, Berkeley Lab</t>
  </si>
  <si>
    <t>Online hybrid / co-located projects at end of 2022: subset of configurations</t>
  </si>
  <si>
    <t>Hybrid / co-located projects newly completed in 2022: subset of configurations</t>
  </si>
  <si>
    <t>Total end of 2022</t>
  </si>
  <si>
    <t>Newly installed in 2022</t>
  </si>
  <si>
    <t>Note: New is defined as when the project became a hybrid / co-located project (e.g., if a battery was added to an older plant in 2022 then it would be defined as new in 2022)</t>
  </si>
  <si>
    <t>Generator+storage hybrid / co-located projects by region at end of 2022</t>
  </si>
  <si>
    <t>Generator+storage hybrid / co-located projects by state at end of 2022</t>
  </si>
  <si>
    <t>for each generator type. (2) Hybrid storage capacity is estimated using storage:generator ratios from projects that provide separate capacity data.</t>
  </si>
  <si>
    <t>Health and climate benefits from wind generation in 2022</t>
  </si>
  <si>
    <t>Marginal health and climate benefits from wind generation by region in 2022</t>
  </si>
  <si>
    <t>Marginal health, climate, and grid-value benefits from wind generation versus LCOE in 2022</t>
  </si>
  <si>
    <t>Sources: Berkeley Lab, EIA Form 930</t>
  </si>
  <si>
    <t>Marginal emission benefits by region and pollutant for 2022 (in 2022$/MWh)</t>
  </si>
  <si>
    <t>Benefit versus costs (2022$/MWh)</t>
  </si>
  <si>
    <t xml:space="preserve">Notes: </t>
  </si>
  <si>
    <t>Benefit and cost estimates are calculated based on available data, and thus depend on different regional mix of data from each other</t>
  </si>
  <si>
    <t>National health and climate benefits are based on total generation from each region</t>
  </si>
  <si>
    <t>Cost, or LCOE, is based on the costs of newly built plants where LCOE data is available</t>
  </si>
  <si>
    <t>Grid value is based on data from the 7 major wholesale markets areas (ISO/RTOs)</t>
  </si>
  <si>
    <t>Naïm Darghouth, Will Gorman, Seongeun Jeong, Eric O'Shaughnessy, Ben Paulos</t>
  </si>
  <si>
    <t>Note: Size of bubble reflects plant capacity.</t>
  </si>
  <si>
    <t>Plant-Level</t>
  </si>
  <si>
    <t>Plants:</t>
  </si>
  <si>
    <t>Calendar year 2022 capacity factors by commercial operation date</t>
  </si>
  <si>
    <t>Capacity Factor in 2022</t>
  </si>
  <si>
    <t>Generation-</t>
  </si>
  <si>
    <t>2017-</t>
  </si>
  <si>
    <t>2022 capacity factors and various drivers by commercial operation date</t>
  </si>
  <si>
    <t>Calendar year 2022 capacity factors by wind resource quality and specific power</t>
  </si>
  <si>
    <t>1998-2021 Projects</t>
  </si>
  <si>
    <t>2014-2021 Projects</t>
  </si>
  <si>
    <r>
      <t>≥ 260 W/m</t>
    </r>
    <r>
      <rPr>
        <vertAlign val="superscript"/>
        <sz val="10"/>
        <rFont val="Arial"/>
        <family val="2"/>
      </rPr>
      <t>2</t>
    </r>
  </si>
  <si>
    <r>
      <t>&lt; 260 W/m</t>
    </r>
    <r>
      <rPr>
        <vertAlign val="superscript"/>
        <sz val="10"/>
        <rFont val="Arial"/>
        <family val="2"/>
      </rPr>
      <t>2</t>
    </r>
  </si>
  <si>
    <r>
      <t>≥ 240 W/m</t>
    </r>
    <r>
      <rPr>
        <vertAlign val="superscript"/>
        <sz val="10"/>
        <rFont val="Arial"/>
        <family val="2"/>
      </rPr>
      <t>2</t>
    </r>
  </si>
  <si>
    <r>
      <t>&lt; 240 W/m</t>
    </r>
    <r>
      <rPr>
        <vertAlign val="superscript"/>
        <sz val="10"/>
        <rFont val="Arial"/>
        <family val="2"/>
      </rPr>
      <t>2</t>
    </r>
  </si>
  <si>
    <r>
      <t>≥ 220 W/m</t>
    </r>
    <r>
      <rPr>
        <vertAlign val="superscript"/>
        <sz val="10"/>
        <rFont val="Arial"/>
        <family val="2"/>
      </rPr>
      <t>2</t>
    </r>
  </si>
  <si>
    <r>
      <t>&lt; 220 W/m</t>
    </r>
    <r>
      <rPr>
        <vertAlign val="superscript"/>
        <sz val="10"/>
        <rFont val="Arial"/>
        <family val="2"/>
      </rPr>
      <t>2</t>
    </r>
  </si>
  <si>
    <t>≥ 260 W/m2</t>
  </si>
  <si>
    <t>&lt; 260 W/m2</t>
  </si>
  <si>
    <t>≥ 240 W/m2</t>
  </si>
  <si>
    <t>&lt; 240 W/m2</t>
  </si>
  <si>
    <t>≥ 220 W/m2</t>
  </si>
  <si>
    <t>&lt; 220 W/m2</t>
  </si>
  <si>
    <t>≥ 200 W/m2</t>
  </si>
  <si>
    <t>&lt; 200 W/m2</t>
  </si>
  <si>
    <t xml:space="preserve">Note: the values calculated here are based on a methodology that is currently undergoing peer-review, and should therefore be considered preliminary or ‘working’ estimates. It is anticipated that values published after peer-review may vary from these reported values but that the overall conclusions and implications of the analysis are unlikely to change. </t>
  </si>
  <si>
    <t>Low, central, and high estimates are based on the 5%, median, and 95% range from a Monte Carlo simulation</t>
  </si>
  <si>
    <t>Total emission benefits (central estimates)</t>
  </si>
  <si>
    <t>Total emission benefits (low estimates)</t>
  </si>
  <si>
    <t>Total emission benefits (high estimates)</t>
  </si>
  <si>
    <t>LCOE of wind power plants by region: 2021 and 2022 plants</t>
  </si>
  <si>
    <t xml:space="preserve">Notes: Size of bubble reflects plant capacity. Some individual outliers may be excluded from the graph. Regions not shown lack adequate data for inclusion. </t>
  </si>
  <si>
    <t>Average calendar year 2022 capacity factors by state</t>
  </si>
  <si>
    <t xml:space="preserve"> (1) value factor is average combined wind energy and capacity value in each ISO region relative to that of a flat 24x7 output profile located in that same ISO; generalized 24x7 output profile is average price across all pricing nodes in region
</t>
  </si>
  <si>
    <t>National average market value of wind in 2022 relative to a generalized flat output profile</t>
  </si>
  <si>
    <t>Flat profile at all power plants</t>
  </si>
  <si>
    <t>Regional average market value of wind in 2022 relative to a generalized flat output profile ($/MWh)</t>
  </si>
  <si>
    <t>Regional average market value in 2022 relative to a generalized flat profile (percentage changes)</t>
  </si>
  <si>
    <t>Flat profile</t>
  </si>
  <si>
    <t>&lt;150 m</t>
  </si>
  <si>
    <t>150-175 m</t>
  </si>
  <si>
    <t>175-200 m</t>
  </si>
  <si>
    <t>200-225 m</t>
  </si>
  <si>
    <t>&gt;225 m</t>
  </si>
  <si>
    <t>Wind generation as a proportion of load by independent system operator regions</t>
  </si>
  <si>
    <t>Combined wind and solar generation as a proportion of load by independent system operator regions</t>
  </si>
  <si>
    <t>Market Share (%)</t>
  </si>
  <si>
    <t>Source: ACP and Berkeley Lab</t>
  </si>
  <si>
    <t>Photo source: Dennis Schroeder, NREL 57714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</si>
</sst>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2">
    <numFmt numFmtId="5" formatCode="&quot;$&quot;#,##0_);\(&quot;$&quot;#,##0\)"/>
    <numFmt numFmtId="7" formatCode="&quot;$&quot;#,##0.00_);\(&quot;$&quot;#,##0.00\)"/>
    <numFmt numFmtId="44" formatCode="_(&quot;$&quot;* #,##0.00_);_(&quot;$&quot;* \(#,##0.00\);_(&quot;$&quot;* &quot;-&quot;??_);_(@_)"/>
    <numFmt numFmtId="43" formatCode="_(* #,##0.00_);_(* \(#,##0.00\);_(* &quot;-&quot;??_);_(@_)"/>
    <numFmt numFmtId="164" formatCode="0.0"/>
    <numFmt numFmtId="165" formatCode="0.000"/>
    <numFmt numFmtId="166" formatCode="0.0%"/>
    <numFmt numFmtId="167" formatCode="_(* #,##0_);_(* \(#,##0\);_(* &quot;-&quot;??_);_(@_)"/>
    <numFmt numFmtId="168" formatCode="0.000000"/>
    <numFmt numFmtId="169" formatCode="_(* #,##0.0_);_(* \(#,##0.0\);_(* &quot;-&quot;??_);_(@_)"/>
    <numFmt numFmtId="170" formatCode="[$-409]yyyy;@"/>
    <numFmt numFmtId="171" formatCode="mmm\-yyyy"/>
    <numFmt numFmtId="172" formatCode="#,##0.0000"/>
    <numFmt numFmtId="173" formatCode="&quot;1998-99&quot;"/>
    <numFmt numFmtId="174" formatCode="#,##0.0"/>
    <numFmt numFmtId="175" formatCode="&quot;2000-01&quot;"/>
    <numFmt numFmtId="176" formatCode="&quot;2002-03&quot;"/>
    <numFmt numFmtId="177" formatCode="&quot;2004-05&quot;"/>
    <numFmt numFmtId="178" formatCode="&quot;2006&quot;"/>
    <numFmt numFmtId="179" formatCode="&quot;2007&quot;"/>
    <numFmt numFmtId="180" formatCode="&quot;2008&quot;"/>
    <numFmt numFmtId="181" formatCode="&quot;2009&quot;"/>
    <numFmt numFmtId="182" formatCode="&quot;2010&quot;"/>
    <numFmt numFmtId="183" formatCode="&quot;2011&quot;"/>
    <numFmt numFmtId="184" formatCode="&quot;2012&quot;"/>
    <numFmt numFmtId="185" formatCode="&quot;2013&quot;"/>
    <numFmt numFmtId="186" formatCode="&quot;2014&quot;"/>
    <numFmt numFmtId="187" formatCode="&quot;2015&quot;"/>
    <numFmt numFmtId="188" formatCode="&quot;2016&quot;"/>
    <numFmt numFmtId="189" formatCode="&quot;2017&quot;"/>
    <numFmt numFmtId="190" formatCode="&quot;2018&quot;"/>
    <numFmt numFmtId="191" formatCode="#,##0\ &quot;MW&quot;"/>
    <numFmt numFmtId="192" formatCode="#,##0\ &quot;projects&quot;"/>
    <numFmt numFmtId="193" formatCode="#,##0\ &quot;project&quot;"/>
    <numFmt numFmtId="194" formatCode="&quot;$&quot;#,##0.0_);\(&quot;$&quot;#,##0.0\)"/>
    <numFmt numFmtId="195" formatCode="&quot;$&quot;#,##0.0"/>
    <numFmt numFmtId="196" formatCode="&quot;$&quot;#,##0"/>
    <numFmt numFmtId="197" formatCode="&quot;2019&quot;"/>
    <numFmt numFmtId="198" formatCode="_(&quot;$&quot;* #,##0_);_(&quot;$&quot;* \(#,##0\);_(&quot;$&quot;* &quot;-&quot;??_);_(@_)"/>
    <numFmt numFmtId="199" formatCode="&quot;2020&quot;"/>
    <numFmt numFmtId="200" formatCode="#,##0.000"/>
    <numFmt numFmtId="201" formatCode="&quot;2021&quot;"/>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indexed="8"/>
      <name val="Calibri"/>
      <family val="2"/>
    </font>
    <font>
      <sz val="10"/>
      <name val="Arial"/>
      <family val="2"/>
    </font>
    <font>
      <i/>
      <sz val="10"/>
      <name val="Arial"/>
      <family val="2"/>
    </font>
    <font>
      <b/>
      <sz val="10"/>
      <name val="Arial"/>
      <family val="2"/>
      <charset val="204"/>
    </font>
    <font>
      <sz val="11"/>
      <color theme="1"/>
      <name val="Calibri"/>
      <family val="2"/>
      <scheme val="minor"/>
    </font>
    <font>
      <sz val="12"/>
      <color theme="1"/>
      <name val="Calibri"/>
      <family val="2"/>
      <scheme val="minor"/>
    </font>
    <font>
      <b/>
      <i/>
      <sz val="10"/>
      <name val="Arial"/>
      <family val="2"/>
    </font>
    <font>
      <sz val="10"/>
      <name val="Arial"/>
      <family val="2"/>
    </font>
    <font>
      <b/>
      <sz val="11"/>
      <name val="Calibri"/>
      <family val="2"/>
      <scheme val="minor"/>
    </font>
    <font>
      <sz val="11"/>
      <name val="Calibri"/>
      <family val="2"/>
      <scheme val="minor"/>
    </font>
    <font>
      <sz val="10"/>
      <color indexed="8"/>
      <name val="Arial"/>
      <family val="2"/>
    </font>
    <font>
      <b/>
      <sz val="10"/>
      <color indexed="8"/>
      <name val="Arial"/>
      <family val="2"/>
    </font>
    <font>
      <b/>
      <sz val="11"/>
      <color indexed="8"/>
      <name val="Calibri"/>
      <family val="2"/>
      <scheme val="minor"/>
    </font>
    <font>
      <i/>
      <sz val="10"/>
      <color indexed="8"/>
      <name val="Arial"/>
      <family val="2"/>
    </font>
    <font>
      <u/>
      <sz val="10"/>
      <name val="Arial"/>
      <family val="2"/>
    </font>
    <font>
      <b/>
      <sz val="10"/>
      <color rgb="FFC00000"/>
      <name val="Arial"/>
      <family val="2"/>
    </font>
    <font>
      <sz val="10"/>
      <color theme="1"/>
      <name val="Arial"/>
      <family val="2"/>
    </font>
    <font>
      <sz val="11"/>
      <color rgb="FFFF0000"/>
      <name val="Calibri"/>
      <family val="2"/>
      <scheme val="minor"/>
    </font>
    <font>
      <b/>
      <sz val="11"/>
      <color theme="1"/>
      <name val="Calibri"/>
      <family val="2"/>
      <scheme val="minor"/>
    </font>
    <font>
      <sz val="11"/>
      <color theme="1"/>
      <name val="Arial"/>
      <family val="2"/>
    </font>
    <font>
      <b/>
      <sz val="11"/>
      <color theme="1"/>
      <name val="Arial"/>
      <family val="2"/>
    </font>
    <font>
      <i/>
      <sz val="10"/>
      <color theme="1"/>
      <name val="Arial"/>
      <family val="2"/>
    </font>
    <font>
      <sz val="11"/>
      <name val="Calibri"/>
      <family val="2"/>
    </font>
    <font>
      <u/>
      <sz val="10"/>
      <color theme="10"/>
      <name val="Arial"/>
      <family val="2"/>
    </font>
    <font>
      <u/>
      <sz val="10"/>
      <color theme="11"/>
      <name val="Arial"/>
      <family val="2"/>
    </font>
    <font>
      <sz val="8"/>
      <name val="Franklin Gothic Book"/>
      <family val="2"/>
    </font>
    <font>
      <i/>
      <sz val="11"/>
      <name val="Franklin Gothic Book"/>
      <family val="2"/>
    </font>
    <font>
      <sz val="10"/>
      <color theme="6" tint="-0.499984740745262"/>
      <name val="Arial"/>
      <family val="2"/>
    </font>
    <font>
      <vertAlign val="superscript"/>
      <sz val="10"/>
      <name val="Arial"/>
      <family val="2"/>
    </font>
    <font>
      <i/>
      <sz val="10"/>
      <color indexed="8"/>
      <name val="Calibri"/>
      <family val="2"/>
    </font>
    <font>
      <i/>
      <u/>
      <sz val="10"/>
      <name val="Arial"/>
      <family val="2"/>
    </font>
    <font>
      <i/>
      <sz val="11"/>
      <color theme="1"/>
      <name val="Calibri"/>
      <family val="2"/>
      <scheme val="minor"/>
    </font>
    <font>
      <b/>
      <sz val="10"/>
      <color theme="0"/>
      <name val="Arial"/>
      <family val="2"/>
    </font>
    <font>
      <b/>
      <u/>
      <sz val="10"/>
      <name val="Arial"/>
      <family val="2"/>
    </font>
    <font>
      <sz val="10"/>
      <color rgb="FF7030A0"/>
      <name val="Arial"/>
      <family val="2"/>
    </font>
    <font>
      <sz val="11"/>
      <color indexed="8"/>
      <name val="Calibri"/>
      <family val="2"/>
    </font>
    <font>
      <sz val="10"/>
      <color rgb="FFC89800"/>
      <name val="Arial"/>
      <family val="2"/>
    </font>
    <font>
      <u/>
      <sz val="10"/>
      <color theme="1"/>
      <name val="Arial"/>
      <family val="2"/>
    </font>
    <font>
      <u/>
      <sz val="11"/>
      <color theme="10"/>
      <name val="Calibri"/>
      <family val="2"/>
      <scheme val="minor"/>
    </font>
    <font>
      <b/>
      <sz val="12"/>
      <name val="Arial"/>
      <family val="2"/>
    </font>
    <font>
      <sz val="19"/>
      <color rgb="FF404040"/>
      <name val="Arial"/>
      <family val="2"/>
    </font>
    <font>
      <sz val="9"/>
      <color rgb="FF000000"/>
      <name val="Arial"/>
      <family val="2"/>
    </font>
    <font>
      <sz val="11"/>
      <name val="Arial"/>
      <family val="2"/>
    </font>
    <font>
      <vertAlign val="superscript"/>
      <sz val="12"/>
      <color rgb="FF404040"/>
      <name val="Arial"/>
      <family val="2"/>
    </font>
    <font>
      <sz val="12"/>
      <color rgb="FF404040"/>
      <name val="Arial"/>
      <family val="2"/>
    </font>
    <font>
      <sz val="14"/>
      <color theme="3"/>
      <name val="Arial"/>
      <family val="2"/>
    </font>
    <font>
      <sz val="18"/>
      <color rgb="FF404040"/>
      <name val="Arial"/>
      <family val="2"/>
    </font>
    <font>
      <vertAlign val="superscript"/>
      <sz val="18"/>
      <color rgb="FF404040"/>
      <name val="Arial"/>
      <family val="2"/>
    </font>
    <font>
      <sz val="10"/>
      <color rgb="FF808080"/>
      <name val="Arial"/>
      <family val="2"/>
    </font>
    <font>
      <b/>
      <sz val="10"/>
      <color rgb="FFFFFFFF"/>
      <name val="Arial"/>
      <family val="2"/>
    </font>
    <font>
      <sz val="10"/>
      <color rgb="FFFF0000"/>
      <name val="Arial"/>
      <family val="2"/>
    </font>
    <font>
      <sz val="9"/>
      <color indexed="81"/>
      <name val="Tahoma"/>
      <family val="2"/>
    </font>
    <font>
      <sz val="15"/>
      <color rgb="FF000000"/>
      <name val="Menlo"/>
      <family val="2"/>
    </font>
    <font>
      <b/>
      <sz val="40"/>
      <name val="Arial"/>
      <family val="2"/>
    </font>
    <font>
      <b/>
      <i/>
      <sz val="34"/>
      <name val="Arial"/>
      <family val="2"/>
    </font>
    <font>
      <sz val="16"/>
      <name val="Arial"/>
      <family val="2"/>
    </font>
    <font>
      <sz val="14"/>
      <name val="Arial"/>
      <family val="2"/>
    </font>
    <font>
      <sz val="9"/>
      <name val="Arial"/>
      <family val="2"/>
    </font>
    <font>
      <b/>
      <i/>
      <sz val="14"/>
      <color rgb="FFFF0000"/>
      <name val="Calibri"/>
      <family val="2"/>
      <scheme val="minor"/>
    </font>
    <font>
      <b/>
      <sz val="12"/>
      <color theme="1"/>
      <name val="Calibri"/>
      <family val="2"/>
      <scheme val="minor"/>
    </font>
    <font>
      <b/>
      <sz val="10"/>
      <color theme="1"/>
      <name val="Arial"/>
      <family val="2"/>
    </font>
    <font>
      <i/>
      <sz val="11"/>
      <color indexed="8"/>
      <name val="Calibri"/>
      <family val="2"/>
      <scheme val="minor"/>
    </font>
    <font>
      <b/>
      <sz val="10"/>
      <color rgb="FFFF0000"/>
      <name val="Arial"/>
      <family val="2"/>
    </font>
    <font>
      <sz val="11"/>
      <color rgb="FFFF0000"/>
      <name val="Calibri"/>
      <family val="2"/>
    </font>
    <font>
      <b/>
      <sz val="13"/>
      <name val="Arial"/>
      <family val="2"/>
    </font>
    <font>
      <sz val="13"/>
      <name val="Arial"/>
      <family val="2"/>
    </font>
    <font>
      <i/>
      <sz val="11"/>
      <name val="Calibri"/>
      <family val="2"/>
      <scheme val="minor"/>
    </font>
    <font>
      <sz val="10"/>
      <color theme="4"/>
      <name val="Arial"/>
      <family val="2"/>
    </font>
    <font>
      <i/>
      <sz val="11"/>
      <color indexed="8"/>
      <name val="Calibri"/>
      <family val="2"/>
    </font>
    <font>
      <b/>
      <i/>
      <sz val="9"/>
      <name val="Arial"/>
      <family val="2"/>
    </font>
    <font>
      <b/>
      <sz val="11"/>
      <name val="Calibri"/>
      <family val="2"/>
    </font>
    <font>
      <sz val="10"/>
      <name val="Arial"/>
      <family val="2"/>
    </font>
    <font>
      <b/>
      <sz val="14"/>
      <color theme="5"/>
      <name val="Calibri"/>
      <family val="2"/>
      <scheme val="minor"/>
    </font>
    <font>
      <b/>
      <sz val="14"/>
      <color rgb="FFFF0000"/>
      <name val="Calibri"/>
      <family val="2"/>
      <scheme val="minor"/>
    </font>
    <font>
      <sz val="13"/>
      <color theme="1"/>
      <name val="Arial"/>
      <family val="2"/>
    </font>
  </fonts>
  <fills count="9">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0"/>
        <bgColor indexed="64"/>
      </patternFill>
    </fill>
    <fill>
      <patternFill patternType="solid">
        <fgColor rgb="FF76933C"/>
        <bgColor rgb="FF000000"/>
      </patternFill>
    </fill>
    <fill>
      <patternFill patternType="solid">
        <fgColor rgb="FFEBF1DE"/>
        <bgColor rgb="FF000000"/>
      </patternFill>
    </fill>
    <fill>
      <patternFill patternType="solid">
        <fgColor rgb="FFD2ECB4"/>
        <bgColor rgb="FF000000"/>
      </patternFill>
    </fill>
  </fills>
  <borders count="3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theme="3"/>
      </bottom>
      <diagonal/>
    </border>
    <border>
      <left/>
      <right/>
      <top style="thin">
        <color theme="3"/>
      </top>
      <bottom style="thin">
        <color auto="1"/>
      </bottom>
      <diagonal/>
    </border>
    <border>
      <left/>
      <right style="thin">
        <color theme="3"/>
      </right>
      <top style="thin">
        <color theme="3"/>
      </top>
      <bottom style="thin">
        <color auto="1"/>
      </bottom>
      <diagonal/>
    </border>
    <border>
      <left style="thin">
        <color theme="3"/>
      </left>
      <right/>
      <top/>
      <bottom/>
      <diagonal/>
    </border>
    <border>
      <left/>
      <right style="thin">
        <color theme="3"/>
      </right>
      <top/>
      <bottom/>
      <diagonal/>
    </border>
    <border>
      <left style="thin">
        <color theme="3"/>
      </left>
      <right/>
      <top/>
      <bottom style="thin">
        <color theme="3"/>
      </bottom>
      <diagonal/>
    </border>
    <border>
      <left/>
      <right style="thin">
        <color theme="3"/>
      </right>
      <top/>
      <bottom style="thin">
        <color theme="3"/>
      </bottom>
      <diagonal/>
    </border>
    <border>
      <left style="medium">
        <color theme="6" tint="-0.24994659260841701"/>
      </left>
      <right/>
      <top style="medium">
        <color theme="6" tint="-0.24994659260841701"/>
      </top>
      <bottom/>
      <diagonal/>
    </border>
    <border>
      <left/>
      <right/>
      <top style="medium">
        <color theme="6" tint="-0.24994659260841701"/>
      </top>
      <bottom/>
      <diagonal/>
    </border>
    <border>
      <left/>
      <right style="medium">
        <color theme="6" tint="-0.24994659260841701"/>
      </right>
      <top style="medium">
        <color theme="6" tint="-0.24994659260841701"/>
      </top>
      <bottom/>
      <diagonal/>
    </border>
    <border>
      <left style="medium">
        <color theme="6" tint="-0.24994659260841701"/>
      </left>
      <right/>
      <top/>
      <bottom/>
      <diagonal/>
    </border>
    <border>
      <left/>
      <right style="medium">
        <color theme="6" tint="-0.24994659260841701"/>
      </right>
      <top/>
      <bottom/>
      <diagonal/>
    </border>
    <border>
      <left style="medium">
        <color theme="6" tint="-0.24994659260841701"/>
      </left>
      <right/>
      <top/>
      <bottom style="medium">
        <color theme="6" tint="-0.24994659260841701"/>
      </bottom>
      <diagonal/>
    </border>
    <border>
      <left/>
      <right/>
      <top/>
      <bottom style="medium">
        <color theme="6" tint="-0.24994659260841701"/>
      </bottom>
      <diagonal/>
    </border>
    <border>
      <left/>
      <right style="medium">
        <color theme="6" tint="-0.24994659260841701"/>
      </right>
      <top/>
      <bottom style="medium">
        <color theme="6" tint="-0.24994659260841701"/>
      </bottom>
      <diagonal/>
    </border>
  </borders>
  <cellStyleXfs count="70">
    <xf numFmtId="0" fontId="0" fillId="0" borderId="0"/>
    <xf numFmtId="43" fontId="17" fillId="0" borderId="0" applyFont="0" applyFill="0" applyBorder="0" applyAlignment="0" applyProtection="0"/>
    <xf numFmtId="44" fontId="20" fillId="0" borderId="0" applyFont="0" applyFill="0" applyBorder="0" applyAlignment="0" applyProtection="0"/>
    <xf numFmtId="0" fontId="20" fillId="0" borderId="0"/>
    <xf numFmtId="0" fontId="23" fillId="0" borderId="0"/>
    <xf numFmtId="0" fontId="17" fillId="0" borderId="0"/>
    <xf numFmtId="0" fontId="24" fillId="0" borderId="0"/>
    <xf numFmtId="0" fontId="17" fillId="0" borderId="0"/>
    <xf numFmtId="9" fontId="20" fillId="0" borderId="0" applyFont="0" applyFill="0" applyBorder="0" applyAlignment="0" applyProtection="0"/>
    <xf numFmtId="9" fontId="23" fillId="0" borderId="0" applyFont="0" applyFill="0" applyBorder="0" applyAlignment="0" applyProtection="0"/>
    <xf numFmtId="168" fontId="20" fillId="0" borderId="0">
      <alignment horizontal="left" wrapText="1"/>
    </xf>
    <xf numFmtId="9" fontId="26" fillId="0" borderId="0" applyFont="0" applyFill="0" applyBorder="0" applyAlignment="0" applyProtection="0"/>
    <xf numFmtId="9" fontId="17" fillId="0" borderId="0" applyFont="0" applyFill="0" applyBorder="0" applyAlignment="0" applyProtection="0"/>
    <xf numFmtId="0" fontId="17" fillId="0" borderId="0"/>
    <xf numFmtId="0" fontId="29" fillId="0" borderId="0"/>
    <xf numFmtId="0" fontId="16" fillId="0" borderId="0"/>
    <xf numFmtId="0" fontId="16" fillId="0" borderId="0"/>
    <xf numFmtId="0" fontId="29" fillId="0" borderId="0"/>
    <xf numFmtId="9" fontId="16" fillId="0" borderId="0" applyFont="0" applyFill="0" applyBorder="0" applyAlignment="0" applyProtection="0"/>
    <xf numFmtId="43" fontId="17" fillId="0" borderId="0" applyFont="0" applyFill="0" applyBorder="0" applyAlignment="0" applyProtection="0"/>
    <xf numFmtId="0" fontId="41"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9" fontId="17" fillId="0" borderId="0" applyNumberFormat="0" applyFill="0" applyBorder="0" applyAlignment="0" applyProtection="0"/>
    <xf numFmtId="0" fontId="15" fillId="0" borderId="0"/>
    <xf numFmtId="44" fontId="17" fillId="0" borderId="0" applyFont="0" applyFill="0" applyBorder="0" applyAlignment="0" applyProtection="0"/>
    <xf numFmtId="0" fontId="14" fillId="0" borderId="0"/>
    <xf numFmtId="9" fontId="17" fillId="0" borderId="0" applyFont="0" applyFill="0" applyBorder="0" applyAlignment="0" applyProtection="0"/>
    <xf numFmtId="9" fontId="14" fillId="0" borderId="0" applyFont="0" applyFill="0" applyBorder="0" applyAlignment="0" applyProtection="0"/>
    <xf numFmtId="168" fontId="17" fillId="0" borderId="0">
      <alignment horizontal="left" wrapText="1"/>
    </xf>
    <xf numFmtId="0" fontId="13" fillId="0" borderId="0"/>
    <xf numFmtId="0" fontId="57" fillId="0" borderId="0" applyNumberFormat="0" applyFill="0" applyBorder="0" applyAlignment="0" applyProtection="0"/>
    <xf numFmtId="0" fontId="12" fillId="0" borderId="0"/>
    <xf numFmtId="9" fontId="12" fillId="0" borderId="0" applyFont="0" applyFill="0" applyBorder="0" applyAlignment="0" applyProtection="0"/>
    <xf numFmtId="0" fontId="11"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0" borderId="0"/>
    <xf numFmtId="0" fontId="9" fillId="0" borderId="0"/>
    <xf numFmtId="0" fontId="8" fillId="0" borderId="0"/>
    <xf numFmtId="0" fontId="8" fillId="0" borderId="0"/>
    <xf numFmtId="9" fontId="8" fillId="0" borderId="0" applyFont="0" applyFill="0" applyBorder="0" applyAlignment="0" applyProtection="0"/>
    <xf numFmtId="43" fontId="24"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5"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90" fillId="0" borderId="0" applyFont="0" applyFill="0" applyBorder="0" applyAlignment="0" applyProtection="0"/>
    <xf numFmtId="0" fontId="2" fillId="0" borderId="0"/>
    <xf numFmtId="0" fontId="1" fillId="0" borderId="0"/>
  </cellStyleXfs>
  <cellXfs count="1265">
    <xf numFmtId="0" fontId="0" fillId="0" borderId="0" xfId="0"/>
    <xf numFmtId="0" fontId="0" fillId="0" borderId="0" xfId="0" applyAlignment="1">
      <alignment horizontal="center"/>
    </xf>
    <xf numFmtId="0" fontId="19" fillId="0" borderId="0" xfId="0" applyFont="1"/>
    <xf numFmtId="0" fontId="17" fillId="0" borderId="0" xfId="5"/>
    <xf numFmtId="0" fontId="19" fillId="0" borderId="0" xfId="5" applyFont="1"/>
    <xf numFmtId="0" fontId="17" fillId="0" borderId="0" xfId="5" applyAlignment="1">
      <alignment horizontal="center"/>
    </xf>
    <xf numFmtId="166" fontId="17" fillId="0" borderId="0" xfId="5" applyNumberFormat="1"/>
    <xf numFmtId="0" fontId="0" fillId="0" borderId="0" xfId="0" applyAlignment="1">
      <alignment horizontal="center" vertical="center"/>
    </xf>
    <xf numFmtId="166" fontId="17" fillId="0" borderId="0" xfId="0" applyNumberFormat="1" applyFont="1" applyAlignment="1">
      <alignment horizontal="right"/>
    </xf>
    <xf numFmtId="0" fontId="17" fillId="0" borderId="2" xfId="5" applyBorder="1" applyAlignment="1">
      <alignment horizontal="center"/>
    </xf>
    <xf numFmtId="0" fontId="17" fillId="0" borderId="3" xfId="5" applyBorder="1" applyAlignment="1">
      <alignment horizontal="center"/>
    </xf>
    <xf numFmtId="0" fontId="22" fillId="0" borderId="10" xfId="5" applyFont="1" applyBorder="1" applyAlignment="1">
      <alignment horizontal="center"/>
    </xf>
    <xf numFmtId="0" fontId="18" fillId="0" borderId="8" xfId="5" applyFont="1" applyBorder="1" applyAlignment="1">
      <alignment horizontal="center"/>
    </xf>
    <xf numFmtId="0" fontId="17" fillId="0" borderId="9" xfId="5" applyBorder="1" applyAlignment="1">
      <alignment horizontal="center"/>
    </xf>
    <xf numFmtId="0" fontId="17" fillId="0" borderId="1" xfId="5" applyBorder="1" applyAlignment="1">
      <alignment horizontal="center"/>
    </xf>
    <xf numFmtId="0" fontId="0" fillId="0" borderId="10" xfId="0" applyBorder="1" applyAlignment="1">
      <alignment horizont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5" xfId="0" applyBorder="1" applyAlignment="1">
      <alignment horizontal="center"/>
    </xf>
    <xf numFmtId="0" fontId="0" fillId="0" borderId="9" xfId="0" applyBorder="1" applyAlignment="1">
      <alignment horizontal="center"/>
    </xf>
    <xf numFmtId="0" fontId="0" fillId="0" borderId="8" xfId="0" applyBorder="1" applyAlignment="1">
      <alignment horizontal="center" vertical="center"/>
    </xf>
    <xf numFmtId="0" fontId="19" fillId="0" borderId="7" xfId="0" applyFont="1" applyBorder="1"/>
    <xf numFmtId="0" fontId="19" fillId="0" borderId="10" xfId="0" applyFont="1" applyBorder="1"/>
    <xf numFmtId="0" fontId="0" fillId="0" borderId="10" xfId="0" applyBorder="1"/>
    <xf numFmtId="0" fontId="0" fillId="0" borderId="8" xfId="0" applyBorder="1"/>
    <xf numFmtId="0" fontId="19" fillId="0" borderId="8" xfId="0" applyFont="1" applyBorder="1"/>
    <xf numFmtId="0" fontId="17" fillId="0" borderId="9" xfId="0" applyFont="1" applyBorder="1" applyAlignment="1">
      <alignment horizontal="center"/>
    </xf>
    <xf numFmtId="164" fontId="17" fillId="0" borderId="0" xfId="1" applyNumberFormat="1" applyFill="1" applyBorder="1" applyAlignment="1">
      <alignment horizontal="center" vertical="center"/>
    </xf>
    <xf numFmtId="0" fontId="17" fillId="0" borderId="10" xfId="5" applyBorder="1"/>
    <xf numFmtId="164" fontId="17" fillId="0" borderId="0" xfId="5" applyNumberFormat="1" applyAlignment="1">
      <alignment horizontal="center"/>
    </xf>
    <xf numFmtId="0" fontId="17" fillId="0" borderId="8" xfId="5" applyBorder="1"/>
    <xf numFmtId="0" fontId="17" fillId="0" borderId="6" xfId="5" applyBorder="1" applyAlignment="1">
      <alignment horizontal="center"/>
    </xf>
    <xf numFmtId="3" fontId="17" fillId="0" borderId="0" xfId="5" applyNumberFormat="1" applyAlignment="1">
      <alignment horizontal="center"/>
    </xf>
    <xf numFmtId="0" fontId="17" fillId="0" borderId="0" xfId="5" applyAlignment="1">
      <alignment horizontal="center" vertical="center"/>
    </xf>
    <xf numFmtId="0" fontId="17" fillId="0" borderId="7" xfId="5" applyBorder="1"/>
    <xf numFmtId="17" fontId="17" fillId="0" borderId="10" xfId="5" applyNumberFormat="1" applyBorder="1"/>
    <xf numFmtId="3" fontId="17" fillId="0" borderId="11" xfId="5" applyNumberFormat="1" applyBorder="1" applyAlignment="1">
      <alignment horizontal="center"/>
    </xf>
    <xf numFmtId="17" fontId="17" fillId="0" borderId="8" xfId="5" applyNumberFormat="1" applyBorder="1"/>
    <xf numFmtId="3" fontId="17" fillId="0" borderId="9" xfId="5" applyNumberFormat="1" applyBorder="1" applyAlignment="1">
      <alignment horizontal="center"/>
    </xf>
    <xf numFmtId="0" fontId="17" fillId="0" borderId="9" xfId="5" applyBorder="1" applyAlignment="1">
      <alignment horizontal="center" vertical="center"/>
    </xf>
    <xf numFmtId="3" fontId="17" fillId="0" borderId="10" xfId="5" applyNumberFormat="1" applyBorder="1" applyAlignment="1">
      <alignment horizontal="center"/>
    </xf>
    <xf numFmtId="1" fontId="17" fillId="0" borderId="0" xfId="5" applyNumberFormat="1" applyAlignment="1">
      <alignment horizontal="center"/>
    </xf>
    <xf numFmtId="3" fontId="17" fillId="0" borderId="0" xfId="1" applyNumberFormat="1" applyFill="1" applyBorder="1" applyAlignment="1">
      <alignment horizontal="right" vertical="center"/>
    </xf>
    <xf numFmtId="0" fontId="17" fillId="0" borderId="1" xfId="5" applyBorder="1"/>
    <xf numFmtId="0" fontId="17" fillId="0" borderId="11" xfId="5" applyBorder="1" applyAlignment="1">
      <alignment horizontal="center"/>
    </xf>
    <xf numFmtId="17" fontId="17" fillId="0" borderId="0" xfId="5" applyNumberFormat="1"/>
    <xf numFmtId="0" fontId="18" fillId="0" borderId="10" xfId="5" applyFont="1" applyBorder="1" applyAlignment="1">
      <alignment horizontal="center"/>
    </xf>
    <xf numFmtId="0" fontId="17" fillId="0" borderId="1" xfId="5" applyBorder="1" applyAlignment="1">
      <alignment horizontal="center" wrapText="1"/>
    </xf>
    <xf numFmtId="0" fontId="17" fillId="0" borderId="10" xfId="0" applyFont="1" applyBorder="1"/>
    <xf numFmtId="0" fontId="17" fillId="0" borderId="8" xfId="0" applyFont="1" applyBorder="1"/>
    <xf numFmtId="0" fontId="17" fillId="0" borderId="9" xfId="0" applyFont="1" applyBorder="1" applyAlignment="1">
      <alignment horizontal="center" vertical="center" wrapText="1"/>
    </xf>
    <xf numFmtId="0" fontId="17" fillId="0" borderId="0" xfId="0" applyFont="1"/>
    <xf numFmtId="0" fontId="17" fillId="0" borderId="3" xfId="0" applyFont="1" applyBorder="1" applyAlignment="1">
      <alignment horizontal="center" wrapText="1"/>
    </xf>
    <xf numFmtId="0" fontId="17" fillId="0" borderId="14" xfId="0" applyFont="1" applyBorder="1"/>
    <xf numFmtId="0" fontId="17" fillId="0" borderId="0" xfId="0" applyFont="1" applyAlignment="1">
      <alignment horizontal="right"/>
    </xf>
    <xf numFmtId="0" fontId="21" fillId="0" borderId="0" xfId="0" applyFont="1"/>
    <xf numFmtId="0" fontId="27" fillId="0" borderId="0" xfId="0" applyFont="1"/>
    <xf numFmtId="166" fontId="17" fillId="0" borderId="0" xfId="5" applyNumberFormat="1" applyAlignment="1">
      <alignment horizontal="center"/>
    </xf>
    <xf numFmtId="166" fontId="0" fillId="0" borderId="0" xfId="0" applyNumberFormat="1" applyAlignment="1">
      <alignment horizontal="center"/>
    </xf>
    <xf numFmtId="0" fontId="18" fillId="0" borderId="0" xfId="5" applyFont="1"/>
    <xf numFmtId="171" fontId="17" fillId="0" borderId="14" xfId="5" applyNumberFormat="1" applyBorder="1" applyAlignment="1">
      <alignment horizontal="center"/>
    </xf>
    <xf numFmtId="0" fontId="27" fillId="0" borderId="0" xfId="5" applyFont="1"/>
    <xf numFmtId="164" fontId="17" fillId="0" borderId="10" xfId="5" applyNumberFormat="1" applyBorder="1" applyAlignment="1">
      <alignment horizontal="center"/>
    </xf>
    <xf numFmtId="2" fontId="17" fillId="0" borderId="0" xfId="5" applyNumberFormat="1" applyAlignment="1">
      <alignment horizontal="center"/>
    </xf>
    <xf numFmtId="164" fontId="17" fillId="0" borderId="11" xfId="5" applyNumberFormat="1" applyBorder="1" applyAlignment="1">
      <alignment horizontal="center"/>
    </xf>
    <xf numFmtId="172" fontId="17" fillId="0" borderId="0" xfId="5" applyNumberFormat="1" applyAlignment="1">
      <alignment horizontal="center"/>
    </xf>
    <xf numFmtId="0" fontId="17" fillId="0" borderId="8" xfId="5" applyBorder="1" applyAlignment="1">
      <alignment horizontal="right"/>
    </xf>
    <xf numFmtId="0" fontId="17" fillId="0" borderId="0" xfId="5" applyAlignment="1">
      <alignment wrapText="1"/>
    </xf>
    <xf numFmtId="0" fontId="17" fillId="0" borderId="0" xfId="5" applyAlignment="1">
      <alignment horizontal="center" wrapText="1"/>
    </xf>
    <xf numFmtId="0" fontId="19" fillId="0" borderId="0" xfId="5" applyFont="1" applyAlignment="1">
      <alignment horizontal="center"/>
    </xf>
    <xf numFmtId="0" fontId="17" fillId="0" borderId="5" xfId="5" applyBorder="1" applyAlignment="1">
      <alignment horizontal="center"/>
    </xf>
    <xf numFmtId="0" fontId="17" fillId="0" borderId="1" xfId="0" applyFont="1" applyBorder="1"/>
    <xf numFmtId="3" fontId="0" fillId="0" borderId="0" xfId="0" applyNumberFormat="1"/>
    <xf numFmtId="9" fontId="17" fillId="0" borderId="11" xfId="11" applyFont="1" applyFill="1" applyBorder="1" applyAlignment="1">
      <alignment horizontal="center"/>
    </xf>
    <xf numFmtId="9" fontId="17" fillId="0" borderId="11" xfId="11" applyFont="1" applyBorder="1" applyAlignment="1">
      <alignment horizontal="center"/>
    </xf>
    <xf numFmtId="9" fontId="17" fillId="0" borderId="9" xfId="11" applyFont="1" applyBorder="1" applyAlignment="1">
      <alignment horizontal="center"/>
    </xf>
    <xf numFmtId="0" fontId="21" fillId="0" borderId="0" xfId="5" applyFont="1"/>
    <xf numFmtId="0" fontId="21" fillId="0" borderId="14" xfId="5" applyFont="1" applyBorder="1"/>
    <xf numFmtId="3" fontId="21" fillId="0" borderId="0" xfId="5" applyNumberFormat="1" applyFont="1" applyAlignment="1">
      <alignment horizontal="left"/>
    </xf>
    <xf numFmtId="171" fontId="21" fillId="0" borderId="14" xfId="5" applyNumberFormat="1" applyFont="1" applyBorder="1" applyAlignment="1">
      <alignment horizontal="left"/>
    </xf>
    <xf numFmtId="0" fontId="30" fillId="0" borderId="0" xfId="5" applyFont="1"/>
    <xf numFmtId="0" fontId="29" fillId="0" borderId="13" xfId="5" applyFont="1" applyBorder="1" applyAlignment="1">
      <alignment horizontal="center" vertical="center" wrapText="1"/>
    </xf>
    <xf numFmtId="11" fontId="17" fillId="0" borderId="0" xfId="5" applyNumberFormat="1"/>
    <xf numFmtId="167" fontId="17" fillId="0" borderId="0" xfId="1" applyNumberFormat="1"/>
    <xf numFmtId="167" fontId="0" fillId="0" borderId="0" xfId="1" applyNumberFormat="1" applyFont="1"/>
    <xf numFmtId="0" fontId="17" fillId="0" borderId="7" xfId="0" applyFont="1" applyBorder="1"/>
    <xf numFmtId="0" fontId="17" fillId="0" borderId="2" xfId="0" applyFont="1" applyBorder="1" applyAlignment="1">
      <alignment horizontal="center"/>
    </xf>
    <xf numFmtId="0" fontId="17" fillId="0" borderId="3" xfId="0" applyFont="1" applyBorder="1" applyAlignment="1">
      <alignment horizontal="center"/>
    </xf>
    <xf numFmtId="0" fontId="17" fillId="0" borderId="13" xfId="0" applyFont="1" applyBorder="1"/>
    <xf numFmtId="9" fontId="17" fillId="0" borderId="4" xfId="12" applyFont="1" applyBorder="1" applyAlignment="1">
      <alignment horizontal="center"/>
    </xf>
    <xf numFmtId="9" fontId="17" fillId="0" borderId="5" xfId="12" applyFont="1" applyBorder="1" applyAlignment="1">
      <alignment horizontal="center"/>
    </xf>
    <xf numFmtId="9" fontId="17" fillId="0" borderId="0" xfId="12" applyFont="1" applyBorder="1" applyAlignment="1">
      <alignment horizontal="center"/>
    </xf>
    <xf numFmtId="9" fontId="17" fillId="0" borderId="11" xfId="12" applyFont="1" applyBorder="1" applyAlignment="1">
      <alignment horizontal="center"/>
    </xf>
    <xf numFmtId="0" fontId="17" fillId="0" borderId="7" xfId="0" applyFont="1" applyBorder="1" applyAlignment="1">
      <alignment horizontal="center"/>
    </xf>
    <xf numFmtId="9" fontId="17" fillId="0" borderId="7" xfId="12" applyFont="1" applyBorder="1" applyAlignment="1">
      <alignment horizontal="center" vertical="center"/>
    </xf>
    <xf numFmtId="9" fontId="17" fillId="0" borderId="5" xfId="12" applyFont="1" applyBorder="1" applyAlignment="1">
      <alignment horizontal="center" vertical="center"/>
    </xf>
    <xf numFmtId="9" fontId="17" fillId="0" borderId="10" xfId="12" applyFont="1" applyBorder="1" applyAlignment="1">
      <alignment horizontal="center" vertical="center"/>
    </xf>
    <xf numFmtId="9" fontId="17" fillId="0" borderId="11" xfId="12" applyFont="1" applyBorder="1" applyAlignment="1">
      <alignment horizontal="center" vertical="center"/>
    </xf>
    <xf numFmtId="9" fontId="17" fillId="0" borderId="8" xfId="12" applyFont="1" applyBorder="1" applyAlignment="1">
      <alignment horizontal="center" vertical="center"/>
    </xf>
    <xf numFmtId="9" fontId="17" fillId="0" borderId="9" xfId="12" applyFont="1" applyBorder="1" applyAlignment="1">
      <alignment horizontal="center" vertical="center"/>
    </xf>
    <xf numFmtId="0" fontId="31" fillId="0" borderId="0" xfId="5" applyFont="1"/>
    <xf numFmtId="164" fontId="17" fillId="0" borderId="13" xfId="1" applyNumberFormat="1" applyFont="1" applyFill="1" applyBorder="1" applyAlignment="1">
      <alignment horizontal="center"/>
    </xf>
    <xf numFmtId="164" fontId="17" fillId="0" borderId="14" xfId="1" applyNumberFormat="1" applyFont="1" applyFill="1" applyBorder="1" applyAlignment="1">
      <alignment horizontal="center"/>
    </xf>
    <xf numFmtId="164" fontId="17" fillId="0" borderId="15" xfId="1" applyNumberFormat="1" applyFont="1" applyFill="1" applyBorder="1" applyAlignment="1">
      <alignment horizontal="center"/>
    </xf>
    <xf numFmtId="0" fontId="21" fillId="0" borderId="0" xfId="5" applyFont="1" applyAlignment="1">
      <alignment wrapText="1"/>
    </xf>
    <xf numFmtId="0" fontId="21" fillId="0" borderId="13" xfId="5" applyFont="1" applyBorder="1" applyAlignment="1">
      <alignment horizontal="center" vertical="center" wrapText="1"/>
    </xf>
    <xf numFmtId="0" fontId="32" fillId="0" borderId="13" xfId="5" applyFont="1" applyBorder="1" applyAlignment="1">
      <alignment horizontal="center" vertical="center" wrapText="1"/>
    </xf>
    <xf numFmtId="0" fontId="17" fillId="0" borderId="10" xfId="5" applyBorder="1" applyAlignment="1">
      <alignment horizontal="center" vertical="center"/>
    </xf>
    <xf numFmtId="0" fontId="17" fillId="0" borderId="6" xfId="5"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17" fillId="0" borderId="0" xfId="5" applyAlignment="1">
      <alignment vertical="center"/>
    </xf>
    <xf numFmtId="167" fontId="0" fillId="0" borderId="0" xfId="1" applyNumberFormat="1" applyFont="1" applyAlignment="1">
      <alignment vertical="center"/>
    </xf>
    <xf numFmtId="0" fontId="0" fillId="0" borderId="0" xfId="0" applyAlignment="1">
      <alignment vertical="center"/>
    </xf>
    <xf numFmtId="0" fontId="28" fillId="0" borderId="0" xfId="0" applyFont="1"/>
    <xf numFmtId="2" fontId="17" fillId="0" borderId="0" xfId="5" applyNumberFormat="1"/>
    <xf numFmtId="167" fontId="17" fillId="0" borderId="0" xfId="1" applyNumberFormat="1" applyBorder="1"/>
    <xf numFmtId="1" fontId="17" fillId="0" borderId="1" xfId="5" applyNumberFormat="1" applyBorder="1" applyAlignment="1">
      <alignment horizontal="center"/>
    </xf>
    <xf numFmtId="164" fontId="17" fillId="0" borderId="3" xfId="5" applyNumberFormat="1" applyBorder="1" applyAlignment="1">
      <alignment horizontal="center"/>
    </xf>
    <xf numFmtId="9" fontId="0" fillId="0" borderId="0" xfId="0" applyNumberFormat="1" applyAlignment="1">
      <alignment horizontal="center"/>
    </xf>
    <xf numFmtId="9" fontId="0" fillId="0" borderId="11" xfId="0" applyNumberFormat="1" applyBorder="1" applyAlignment="1">
      <alignment horizontal="center"/>
    </xf>
    <xf numFmtId="9" fontId="0" fillId="0" borderId="9" xfId="0" applyNumberFormat="1" applyBorder="1" applyAlignment="1">
      <alignment horizontal="center"/>
    </xf>
    <xf numFmtId="9" fontId="17" fillId="0" borderId="0" xfId="0" applyNumberFormat="1" applyFont="1" applyAlignment="1">
      <alignment horizontal="center"/>
    </xf>
    <xf numFmtId="9" fontId="0" fillId="0" borderId="6" xfId="0" applyNumberFormat="1" applyBorder="1" applyAlignment="1">
      <alignment horizontal="center"/>
    </xf>
    <xf numFmtId="1" fontId="17" fillId="0" borderId="11" xfId="5" applyNumberFormat="1" applyBorder="1" applyAlignment="1">
      <alignment horizontal="center"/>
    </xf>
    <xf numFmtId="0" fontId="17" fillId="0" borderId="15" xfId="0" applyFont="1" applyBorder="1"/>
    <xf numFmtId="0" fontId="34" fillId="0" borderId="0" xfId="0" applyFont="1"/>
    <xf numFmtId="9" fontId="17" fillId="0" borderId="7" xfId="12" applyFont="1" applyBorder="1" applyAlignment="1">
      <alignment horizontal="center"/>
    </xf>
    <xf numFmtId="9" fontId="17" fillId="0" borderId="10" xfId="12" applyFont="1" applyBorder="1" applyAlignment="1">
      <alignment horizontal="center"/>
    </xf>
    <xf numFmtId="164" fontId="17" fillId="0" borderId="1" xfId="5" applyNumberFormat="1" applyBorder="1" applyAlignment="1">
      <alignment horizontal="center"/>
    </xf>
    <xf numFmtId="0" fontId="17" fillId="0" borderId="10" xfId="5" applyBorder="1" applyAlignment="1">
      <alignment horizontal="center"/>
    </xf>
    <xf numFmtId="0" fontId="17" fillId="0" borderId="8" xfId="5" applyBorder="1" applyAlignment="1">
      <alignment horizontal="center"/>
    </xf>
    <xf numFmtId="0" fontId="17" fillId="0" borderId="13" xfId="5" applyBorder="1" applyAlignment="1">
      <alignment horizontal="center"/>
    </xf>
    <xf numFmtId="9" fontId="17" fillId="0" borderId="14" xfId="5" applyNumberFormat="1" applyBorder="1" applyAlignment="1">
      <alignment horizontal="center"/>
    </xf>
    <xf numFmtId="0" fontId="17" fillId="0" borderId="14" xfId="5" applyBorder="1" applyAlignment="1">
      <alignment horizontal="center"/>
    </xf>
    <xf numFmtId="0" fontId="17" fillId="0" borderId="15" xfId="5" applyBorder="1" applyAlignment="1">
      <alignment horizontal="center"/>
    </xf>
    <xf numFmtId="2" fontId="17" fillId="0" borderId="14" xfId="5" applyNumberFormat="1" applyBorder="1" applyAlignment="1">
      <alignment horizontal="center"/>
    </xf>
    <xf numFmtId="0" fontId="17" fillId="0" borderId="7" xfId="5" applyBorder="1" applyAlignment="1">
      <alignment horizontal="center"/>
    </xf>
    <xf numFmtId="9" fontId="17" fillId="0" borderId="10" xfId="5" applyNumberFormat="1" applyBorder="1" applyAlignment="1">
      <alignment horizontal="center"/>
    </xf>
    <xf numFmtId="2" fontId="17" fillId="0" borderId="10" xfId="5" applyNumberFormat="1" applyBorder="1" applyAlignment="1">
      <alignment horizontal="center"/>
    </xf>
    <xf numFmtId="0" fontId="17" fillId="0" borderId="13" xfId="5" applyBorder="1"/>
    <xf numFmtId="0" fontId="17" fillId="0" borderId="14" xfId="5" applyBorder="1"/>
    <xf numFmtId="164" fontId="17" fillId="0" borderId="14" xfId="5" applyNumberFormat="1" applyBorder="1" applyAlignment="1">
      <alignment horizontal="center"/>
    </xf>
    <xf numFmtId="165" fontId="17" fillId="0" borderId="14" xfId="5" applyNumberFormat="1" applyBorder="1"/>
    <xf numFmtId="2" fontId="17" fillId="0" borderId="14" xfId="5" applyNumberFormat="1" applyBorder="1"/>
    <xf numFmtId="2" fontId="17" fillId="0" borderId="15" xfId="5" applyNumberFormat="1" applyBorder="1" applyAlignment="1">
      <alignment horizontal="center"/>
    </xf>
    <xf numFmtId="164" fontId="0" fillId="0" borderId="0" xfId="0" applyNumberFormat="1"/>
    <xf numFmtId="0" fontId="0" fillId="0" borderId="7" xfId="0" applyBorder="1"/>
    <xf numFmtId="0" fontId="0" fillId="0" borderId="1" xfId="0" applyBorder="1"/>
    <xf numFmtId="164" fontId="17" fillId="0" borderId="8" xfId="5" applyNumberFormat="1" applyBorder="1" applyAlignment="1">
      <alignment horizontal="center"/>
    </xf>
    <xf numFmtId="164" fontId="17" fillId="0" borderId="10" xfId="1" applyNumberFormat="1" applyFill="1" applyBorder="1" applyAlignment="1">
      <alignment horizontal="center" vertical="center"/>
    </xf>
    <xf numFmtId="9" fontId="17" fillId="0" borderId="0" xfId="12" applyFont="1" applyFill="1" applyBorder="1"/>
    <xf numFmtId="0" fontId="17" fillId="0" borderId="4" xfId="0" applyFont="1" applyBorder="1" applyAlignment="1">
      <alignment horizontal="center"/>
    </xf>
    <xf numFmtId="0" fontId="17" fillId="0" borderId="17" xfId="5" applyBorder="1" applyAlignment="1">
      <alignment horizontal="center" vertical="center"/>
    </xf>
    <xf numFmtId="9" fontId="17" fillId="0" borderId="11" xfId="12" applyFont="1" applyFill="1" applyBorder="1"/>
    <xf numFmtId="9" fontId="17" fillId="0" borderId="0" xfId="13" applyNumberFormat="1"/>
    <xf numFmtId="9" fontId="17" fillId="0" borderId="10" xfId="12" applyFont="1" applyFill="1" applyBorder="1"/>
    <xf numFmtId="164" fontId="0" fillId="0" borderId="0" xfId="12" applyNumberFormat="1" applyFont="1" applyBorder="1" applyAlignment="1">
      <alignment horizontal="center"/>
    </xf>
    <xf numFmtId="164" fontId="0" fillId="0" borderId="11" xfId="12" applyNumberFormat="1" applyFont="1" applyBorder="1" applyAlignment="1">
      <alignment horizontal="center"/>
    </xf>
    <xf numFmtId="43" fontId="0" fillId="0" borderId="0" xfId="19" applyFont="1" applyFill="1" applyBorder="1" applyAlignment="1">
      <alignment horizontal="center"/>
    </xf>
    <xf numFmtId="2" fontId="0" fillId="0" borderId="0" xfId="19" applyNumberFormat="1" applyFont="1" applyFill="1" applyBorder="1" applyAlignment="1">
      <alignment horizontal="center"/>
    </xf>
    <xf numFmtId="2" fontId="0" fillId="0" borderId="6" xfId="19" applyNumberFormat="1" applyFont="1" applyFill="1" applyBorder="1" applyAlignment="1">
      <alignment horizontal="center"/>
    </xf>
    <xf numFmtId="0" fontId="41" fillId="0" borderId="0" xfId="20"/>
    <xf numFmtId="3" fontId="41" fillId="0" borderId="0" xfId="20" applyNumberFormat="1"/>
    <xf numFmtId="0" fontId="17" fillId="0" borderId="13" xfId="20" applyFont="1" applyBorder="1"/>
    <xf numFmtId="0" fontId="17" fillId="0" borderId="14" xfId="20" applyFont="1" applyBorder="1"/>
    <xf numFmtId="0" fontId="17" fillId="0" borderId="15" xfId="20" applyFont="1" applyBorder="1"/>
    <xf numFmtId="0" fontId="17" fillId="0" borderId="16" xfId="20" applyFont="1" applyBorder="1"/>
    <xf numFmtId="0" fontId="44" fillId="0" borderId="0" xfId="13" applyFont="1" applyAlignment="1">
      <alignment vertical="center"/>
    </xf>
    <xf numFmtId="3" fontId="17" fillId="0" borderId="0" xfId="12" applyNumberFormat="1" applyAlignment="1">
      <alignment horizontal="center" vertical="center"/>
    </xf>
    <xf numFmtId="0" fontId="17" fillId="0" borderId="16" xfId="5" applyBorder="1"/>
    <xf numFmtId="0" fontId="17" fillId="0" borderId="0" xfId="13"/>
    <xf numFmtId="0" fontId="33" fillId="0" borderId="0" xfId="13" applyFont="1"/>
    <xf numFmtId="3" fontId="17" fillId="0" borderId="0" xfId="13" applyNumberFormat="1"/>
    <xf numFmtId="0" fontId="21" fillId="0" borderId="0" xfId="13" applyFont="1"/>
    <xf numFmtId="3" fontId="17" fillId="0" borderId="0" xfId="13" applyNumberFormat="1" applyAlignment="1">
      <alignment horizontal="center"/>
    </xf>
    <xf numFmtId="3" fontId="17" fillId="0" borderId="0" xfId="13" applyNumberFormat="1" applyAlignment="1">
      <alignment horizontal="center" vertical="center"/>
    </xf>
    <xf numFmtId="0" fontId="17" fillId="0" borderId="0" xfId="13" applyAlignment="1">
      <alignment horizontal="center" vertical="center"/>
    </xf>
    <xf numFmtId="0" fontId="17" fillId="0" borderId="0" xfId="13" applyAlignment="1">
      <alignment horizontal="center"/>
    </xf>
    <xf numFmtId="0" fontId="45" fillId="0" borderId="0" xfId="13" applyFont="1"/>
    <xf numFmtId="0" fontId="32" fillId="0" borderId="0" xfId="5" applyFont="1"/>
    <xf numFmtId="0" fontId="46" fillId="0" borderId="0" xfId="5" applyFont="1"/>
    <xf numFmtId="0" fontId="17" fillId="0" borderId="13" xfId="5" applyBorder="1" applyAlignment="1">
      <alignment horizontal="center" vertical="center"/>
    </xf>
    <xf numFmtId="0" fontId="17" fillId="0" borderId="14" xfId="5" applyBorder="1" applyAlignment="1">
      <alignment horizontal="center" vertical="center"/>
    </xf>
    <xf numFmtId="166" fontId="17" fillId="0" borderId="0" xfId="33" applyNumberFormat="1" applyFill="1" applyAlignment="1">
      <alignment horizontal="center"/>
    </xf>
    <xf numFmtId="166" fontId="29" fillId="0" borderId="0" xfId="12" applyNumberFormat="1" applyFont="1" applyFill="1" applyAlignment="1">
      <alignment horizontal="center" vertical="center"/>
    </xf>
    <xf numFmtId="173" fontId="29" fillId="0" borderId="0" xfId="12" applyNumberFormat="1" applyFont="1" applyFill="1" applyAlignment="1">
      <alignment horizontal="center" vertical="center"/>
    </xf>
    <xf numFmtId="174" fontId="29" fillId="0" borderId="0" xfId="13" applyNumberFormat="1" applyFont="1" applyAlignment="1">
      <alignment horizontal="center" vertical="center"/>
    </xf>
    <xf numFmtId="175" fontId="29" fillId="0" borderId="0" xfId="12" applyNumberFormat="1" applyFont="1" applyFill="1" applyAlignment="1">
      <alignment horizontal="center" vertical="center"/>
    </xf>
    <xf numFmtId="176" fontId="29" fillId="0" borderId="0" xfId="12" applyNumberFormat="1" applyFont="1" applyFill="1" applyAlignment="1">
      <alignment horizontal="center" vertical="center"/>
    </xf>
    <xf numFmtId="177" fontId="29" fillId="0" borderId="0" xfId="12" applyNumberFormat="1" applyFont="1" applyFill="1" applyAlignment="1">
      <alignment horizontal="center" vertical="center"/>
    </xf>
    <xf numFmtId="178" fontId="29" fillId="0" borderId="0" xfId="12" applyNumberFormat="1" applyFont="1" applyFill="1" applyAlignment="1">
      <alignment horizontal="center" vertical="center"/>
    </xf>
    <xf numFmtId="179" fontId="29" fillId="0" borderId="0" xfId="12" applyNumberFormat="1" applyFont="1" applyFill="1" applyAlignment="1">
      <alignment horizontal="center" vertical="center"/>
    </xf>
    <xf numFmtId="180" fontId="29" fillId="0" borderId="0" xfId="12" applyNumberFormat="1" applyFont="1" applyFill="1" applyAlignment="1">
      <alignment horizontal="center" vertical="center"/>
    </xf>
    <xf numFmtId="181" fontId="29" fillId="0" borderId="0" xfId="12" applyNumberFormat="1" applyFont="1" applyFill="1" applyAlignment="1">
      <alignment horizontal="center" vertical="center"/>
    </xf>
    <xf numFmtId="182" fontId="29" fillId="0" borderId="0" xfId="12" applyNumberFormat="1" applyFont="1" applyFill="1" applyAlignment="1">
      <alignment horizontal="center" vertical="center"/>
    </xf>
    <xf numFmtId="183" fontId="29" fillId="0" borderId="0" xfId="12" applyNumberFormat="1" applyFont="1" applyFill="1" applyAlignment="1">
      <alignment horizontal="center" vertical="center"/>
    </xf>
    <xf numFmtId="184" fontId="29" fillId="0" borderId="0" xfId="12" applyNumberFormat="1" applyFont="1" applyFill="1" applyAlignment="1">
      <alignment horizontal="center" vertical="center"/>
    </xf>
    <xf numFmtId="185" fontId="29" fillId="0" borderId="0" xfId="12" applyNumberFormat="1" applyFont="1" applyFill="1" applyAlignment="1">
      <alignment horizontal="center" vertical="center"/>
    </xf>
    <xf numFmtId="186" fontId="29" fillId="0" borderId="0" xfId="12" applyNumberFormat="1" applyFont="1" applyFill="1" applyAlignment="1">
      <alignment horizontal="center" vertical="center"/>
    </xf>
    <xf numFmtId="187" fontId="29" fillId="0" borderId="0" xfId="12" applyNumberFormat="1" applyFont="1" applyFill="1" applyAlignment="1">
      <alignment horizontal="center" vertical="center"/>
    </xf>
    <xf numFmtId="188" fontId="17" fillId="0" borderId="0" xfId="13" applyNumberFormat="1" applyAlignment="1">
      <alignment horizontal="center" vertical="center"/>
    </xf>
    <xf numFmtId="189" fontId="17" fillId="0" borderId="0" xfId="13" applyNumberFormat="1" applyAlignment="1">
      <alignment horizontal="center" vertical="center"/>
    </xf>
    <xf numFmtId="190" fontId="17" fillId="0" borderId="0" xfId="13" applyNumberFormat="1" applyAlignment="1">
      <alignment horizontal="center" vertical="center"/>
    </xf>
    <xf numFmtId="191" fontId="18" fillId="0" borderId="0" xfId="5" applyNumberFormat="1" applyFont="1"/>
    <xf numFmtId="192" fontId="18" fillId="0" borderId="0" xfId="5" applyNumberFormat="1" applyFont="1"/>
    <xf numFmtId="10" fontId="17" fillId="0" borderId="0" xfId="33" applyNumberFormat="1" applyFill="1" applyAlignment="1">
      <alignment horizontal="center"/>
    </xf>
    <xf numFmtId="0" fontId="21" fillId="0" borderId="0" xfId="13" applyFont="1" applyAlignment="1">
      <alignment vertical="center"/>
    </xf>
    <xf numFmtId="167" fontId="17" fillId="0" borderId="0" xfId="5" applyNumberFormat="1"/>
    <xf numFmtId="167" fontId="17" fillId="0" borderId="0" xfId="1" applyNumberFormat="1" applyFont="1"/>
    <xf numFmtId="167" fontId="17" fillId="0" borderId="0" xfId="5" applyNumberFormat="1" applyAlignment="1">
      <alignment horizontal="center"/>
    </xf>
    <xf numFmtId="0" fontId="48" fillId="0" borderId="0" xfId="5" applyFont="1"/>
    <xf numFmtId="166" fontId="17" fillId="0" borderId="0" xfId="12" applyNumberFormat="1" applyFont="1" applyAlignment="1">
      <alignment horizontal="center"/>
    </xf>
    <xf numFmtId="166" fontId="17" fillId="0" borderId="13" xfId="12" applyNumberFormat="1" applyFont="1" applyBorder="1" applyAlignment="1">
      <alignment horizontal="center"/>
    </xf>
    <xf numFmtId="166" fontId="17" fillId="0" borderId="14" xfId="12" applyNumberFormat="1" applyFont="1" applyBorder="1" applyAlignment="1">
      <alignment horizontal="center"/>
    </xf>
    <xf numFmtId="166" fontId="17" fillId="0" borderId="15" xfId="12" applyNumberFormat="1" applyFont="1" applyBorder="1" applyAlignment="1">
      <alignment horizontal="center"/>
    </xf>
    <xf numFmtId="0" fontId="17" fillId="0" borderId="4" xfId="13" applyBorder="1"/>
    <xf numFmtId="0" fontId="17" fillId="0" borderId="10" xfId="13" applyBorder="1"/>
    <xf numFmtId="0" fontId="17" fillId="0" borderId="8" xfId="13" applyBorder="1"/>
    <xf numFmtId="0" fontId="17" fillId="0" borderId="6" xfId="13" applyBorder="1"/>
    <xf numFmtId="166" fontId="17" fillId="0" borderId="0" xfId="12" applyNumberFormat="1" applyFont="1" applyFill="1" applyAlignment="1">
      <alignment horizontal="center"/>
    </xf>
    <xf numFmtId="166" fontId="17" fillId="0" borderId="16" xfId="12" applyNumberFormat="1" applyFont="1" applyFill="1" applyBorder="1" applyAlignment="1">
      <alignment horizontal="center" vertical="center"/>
    </xf>
    <xf numFmtId="164" fontId="17" fillId="0" borderId="0" xfId="5" applyNumberFormat="1"/>
    <xf numFmtId="0" fontId="17" fillId="0" borderId="16" xfId="5" applyBorder="1" applyAlignment="1">
      <alignment horizontal="center"/>
    </xf>
    <xf numFmtId="0" fontId="17" fillId="0" borderId="7" xfId="5" applyBorder="1" applyAlignment="1">
      <alignment horizontal="left"/>
    </xf>
    <xf numFmtId="0" fontId="17" fillId="0" borderId="8" xfId="5" applyBorder="1" applyAlignment="1">
      <alignment horizontal="left"/>
    </xf>
    <xf numFmtId="3" fontId="17" fillId="0" borderId="10" xfId="13" applyNumberFormat="1" applyBorder="1" applyAlignment="1">
      <alignment horizontal="center"/>
    </xf>
    <xf numFmtId="3" fontId="17" fillId="0" borderId="11" xfId="13" applyNumberFormat="1" applyBorder="1" applyAlignment="1">
      <alignment horizontal="center" vertical="center"/>
    </xf>
    <xf numFmtId="0" fontId="17" fillId="0" borderId="10" xfId="13" applyBorder="1" applyAlignment="1">
      <alignment horizontal="center"/>
    </xf>
    <xf numFmtId="0" fontId="17" fillId="0" borderId="11" xfId="13" applyBorder="1" applyAlignment="1">
      <alignment horizontal="center" vertical="center"/>
    </xf>
    <xf numFmtId="0" fontId="17" fillId="0" borderId="8" xfId="13" applyBorder="1" applyAlignment="1">
      <alignment horizontal="center"/>
    </xf>
    <xf numFmtId="3" fontId="17" fillId="0" borderId="6" xfId="13" applyNumberFormat="1" applyBorder="1" applyAlignment="1">
      <alignment horizontal="center" vertical="center"/>
    </xf>
    <xf numFmtId="3" fontId="17" fillId="0" borderId="9" xfId="13" applyNumberFormat="1" applyBorder="1" applyAlignment="1">
      <alignment horizontal="center" vertical="center"/>
    </xf>
    <xf numFmtId="3" fontId="17" fillId="0" borderId="7" xfId="13" applyNumberFormat="1" applyBorder="1" applyAlignment="1">
      <alignment horizontal="center"/>
    </xf>
    <xf numFmtId="3" fontId="17" fillId="0" borderId="4" xfId="13" applyNumberFormat="1" applyBorder="1" applyAlignment="1">
      <alignment horizontal="center" vertical="center"/>
    </xf>
    <xf numFmtId="3" fontId="17" fillId="0" borderId="5" xfId="13" applyNumberFormat="1" applyBorder="1" applyAlignment="1">
      <alignment horizontal="center" vertical="center"/>
    </xf>
    <xf numFmtId="3" fontId="17" fillId="0" borderId="8" xfId="13" applyNumberFormat="1" applyBorder="1" applyAlignment="1">
      <alignment horizontal="center"/>
    </xf>
    <xf numFmtId="0" fontId="17" fillId="0" borderId="9" xfId="13" applyBorder="1" applyAlignment="1">
      <alignment horizontal="center" vertical="center"/>
    </xf>
    <xf numFmtId="3" fontId="17" fillId="2" borderId="0" xfId="5" applyNumberFormat="1" applyFill="1" applyAlignment="1">
      <alignment horizontal="center"/>
    </xf>
    <xf numFmtId="3" fontId="17" fillId="2" borderId="11" xfId="5" applyNumberFormat="1" applyFill="1" applyBorder="1" applyAlignment="1">
      <alignment horizontal="center"/>
    </xf>
    <xf numFmtId="3" fontId="17" fillId="0" borderId="6" xfId="5" applyNumberFormat="1" applyBorder="1" applyAlignment="1">
      <alignment horizontal="center"/>
    </xf>
    <xf numFmtId="0" fontId="17" fillId="0" borderId="15" xfId="5" applyBorder="1"/>
    <xf numFmtId="0" fontId="21" fillId="0" borderId="1" xfId="5" applyFont="1" applyBorder="1" applyAlignment="1">
      <alignment horizontal="center"/>
    </xf>
    <xf numFmtId="166" fontId="17" fillId="0" borderId="11" xfId="5" applyNumberFormat="1" applyBorder="1" applyAlignment="1">
      <alignment horizontal="center"/>
    </xf>
    <xf numFmtId="166" fontId="17" fillId="0" borderId="6" xfId="5" applyNumberFormat="1" applyBorder="1" applyAlignment="1">
      <alignment horizontal="center"/>
    </xf>
    <xf numFmtId="166" fontId="17" fillId="0" borderId="9" xfId="5" applyNumberFormat="1" applyBorder="1" applyAlignment="1">
      <alignment horizontal="center"/>
    </xf>
    <xf numFmtId="167" fontId="0" fillId="0" borderId="0" xfId="1" applyNumberFormat="1" applyFont="1" applyBorder="1"/>
    <xf numFmtId="167" fontId="17" fillId="0" borderId="5" xfId="1" applyNumberFormat="1" applyFont="1" applyFill="1" applyBorder="1"/>
    <xf numFmtId="167" fontId="17" fillId="0" borderId="11" xfId="1" applyNumberFormat="1" applyFont="1" applyFill="1" applyBorder="1"/>
    <xf numFmtId="167" fontId="17" fillId="0" borderId="5" xfId="1" applyNumberFormat="1" applyBorder="1"/>
    <xf numFmtId="167" fontId="17" fillId="0" borderId="11" xfId="1" applyNumberFormat="1" applyBorder="1"/>
    <xf numFmtId="4" fontId="17" fillId="0" borderId="0" xfId="5" applyNumberFormat="1" applyAlignment="1">
      <alignment horizontal="center"/>
    </xf>
    <xf numFmtId="9" fontId="17" fillId="0" borderId="0" xfId="12" applyFill="1" applyBorder="1" applyAlignment="1">
      <alignment horizontal="center"/>
    </xf>
    <xf numFmtId="1" fontId="17" fillId="0" borderId="8" xfId="5" applyNumberFormat="1" applyBorder="1" applyAlignment="1">
      <alignment horizontal="center"/>
    </xf>
    <xf numFmtId="9" fontId="17" fillId="0" borderId="11" xfId="12" applyFill="1" applyBorder="1" applyAlignment="1">
      <alignment horizontal="center"/>
    </xf>
    <xf numFmtId="4" fontId="17" fillId="0" borderId="6" xfId="5" applyNumberFormat="1" applyBorder="1" applyAlignment="1">
      <alignment horizontal="center"/>
    </xf>
    <xf numFmtId="9" fontId="17" fillId="0" borderId="6" xfId="12" applyFill="1" applyBorder="1" applyAlignment="1">
      <alignment horizontal="center"/>
    </xf>
    <xf numFmtId="9" fontId="17" fillId="0" borderId="9" xfId="12" applyFill="1" applyBorder="1" applyAlignment="1">
      <alignment horizontal="center"/>
    </xf>
    <xf numFmtId="1" fontId="17" fillId="0" borderId="14" xfId="5" applyNumberFormat="1" applyBorder="1" applyAlignment="1">
      <alignment horizontal="center"/>
    </xf>
    <xf numFmtId="1" fontId="17" fillId="0" borderId="15" xfId="5" applyNumberFormat="1" applyBorder="1" applyAlignment="1">
      <alignment horizontal="center"/>
    </xf>
    <xf numFmtId="9" fontId="17" fillId="0" borderId="10" xfId="12" applyFill="1" applyBorder="1" applyAlignment="1">
      <alignment horizontal="center"/>
    </xf>
    <xf numFmtId="9" fontId="17" fillId="0" borderId="8" xfId="12" applyFill="1" applyBorder="1" applyAlignment="1">
      <alignment horizontal="center"/>
    </xf>
    <xf numFmtId="0" fontId="17" fillId="0" borderId="17" xfId="5" applyBorder="1"/>
    <xf numFmtId="0" fontId="17" fillId="0" borderId="3" xfId="5" applyBorder="1"/>
    <xf numFmtId="166" fontId="17" fillId="0" borderId="6" xfId="12" applyNumberFormat="1" applyFill="1" applyBorder="1" applyAlignment="1">
      <alignment horizontal="center"/>
    </xf>
    <xf numFmtId="166" fontId="17" fillId="0" borderId="9" xfId="12" applyNumberFormat="1" applyFill="1" applyBorder="1" applyAlignment="1">
      <alignment horizontal="center"/>
    </xf>
    <xf numFmtId="166" fontId="17" fillId="0" borderId="8" xfId="12" applyNumberFormat="1" applyFill="1" applyBorder="1" applyAlignment="1">
      <alignment horizontal="center"/>
    </xf>
    <xf numFmtId="0" fontId="17" fillId="0" borderId="1" xfId="5" applyBorder="1" applyAlignment="1">
      <alignment horizontal="center" vertical="center"/>
    </xf>
    <xf numFmtId="0" fontId="29" fillId="0" borderId="13" xfId="17" applyBorder="1" applyAlignment="1">
      <alignment wrapText="1"/>
    </xf>
    <xf numFmtId="0" fontId="29" fillId="0" borderId="14" xfId="17" applyBorder="1" applyAlignment="1">
      <alignment wrapText="1"/>
    </xf>
    <xf numFmtId="173" fontId="29" fillId="0" borderId="7" xfId="12" applyNumberFormat="1" applyFont="1" applyFill="1" applyBorder="1" applyAlignment="1">
      <alignment horizontal="center" vertical="center"/>
    </xf>
    <xf numFmtId="174" fontId="29" fillId="0" borderId="4" xfId="13" applyNumberFormat="1" applyFont="1" applyBorder="1" applyAlignment="1">
      <alignment horizontal="center" vertical="center"/>
    </xf>
    <xf numFmtId="166" fontId="29" fillId="0" borderId="5" xfId="12" applyNumberFormat="1" applyFont="1" applyFill="1" applyBorder="1" applyAlignment="1">
      <alignment horizontal="center" vertical="center"/>
    </xf>
    <xf numFmtId="175" fontId="29" fillId="0" borderId="10" xfId="12" applyNumberFormat="1" applyFont="1" applyFill="1" applyBorder="1" applyAlignment="1">
      <alignment horizontal="center" vertical="center"/>
    </xf>
    <xf numFmtId="166" fontId="29" fillId="0" borderId="11" xfId="12" applyNumberFormat="1" applyFont="1" applyFill="1" applyBorder="1" applyAlignment="1">
      <alignment horizontal="center" vertical="center"/>
    </xf>
    <xf numFmtId="176" fontId="29" fillId="0" borderId="10" xfId="12" applyNumberFormat="1" applyFont="1" applyFill="1" applyBorder="1" applyAlignment="1">
      <alignment horizontal="center" vertical="center"/>
    </xf>
    <xf numFmtId="177" fontId="29" fillId="0" borderId="10" xfId="12" applyNumberFormat="1" applyFont="1" applyFill="1" applyBorder="1" applyAlignment="1">
      <alignment horizontal="center" vertical="center"/>
    </xf>
    <xf numFmtId="178" fontId="29" fillId="0" borderId="10" xfId="12" applyNumberFormat="1" applyFont="1" applyFill="1" applyBorder="1" applyAlignment="1">
      <alignment horizontal="center" vertical="center"/>
    </xf>
    <xf numFmtId="179" fontId="29" fillId="0" borderId="10" xfId="12" applyNumberFormat="1" applyFont="1" applyFill="1" applyBorder="1" applyAlignment="1">
      <alignment horizontal="center" vertical="center"/>
    </xf>
    <xf numFmtId="180" fontId="29" fillId="0" borderId="10" xfId="12" applyNumberFormat="1" applyFont="1" applyFill="1" applyBorder="1" applyAlignment="1">
      <alignment horizontal="center" vertical="center"/>
    </xf>
    <xf numFmtId="181" fontId="29" fillId="0" borderId="10" xfId="12" applyNumberFormat="1" applyFont="1" applyFill="1" applyBorder="1" applyAlignment="1">
      <alignment horizontal="center" vertical="center"/>
    </xf>
    <xf numFmtId="182" fontId="29" fillId="0" borderId="10" xfId="12" applyNumberFormat="1" applyFont="1" applyFill="1" applyBorder="1" applyAlignment="1">
      <alignment horizontal="center" vertical="center"/>
    </xf>
    <xf numFmtId="183" fontId="29" fillId="0" borderId="10" xfId="12" applyNumberFormat="1" applyFont="1" applyFill="1" applyBorder="1" applyAlignment="1">
      <alignment horizontal="center" vertical="center"/>
    </xf>
    <xf numFmtId="184" fontId="29" fillId="0" borderId="10" xfId="12" applyNumberFormat="1" applyFont="1" applyFill="1" applyBorder="1" applyAlignment="1">
      <alignment horizontal="center" vertical="center"/>
    </xf>
    <xf numFmtId="185" fontId="29" fillId="0" borderId="10" xfId="12" applyNumberFormat="1" applyFont="1" applyFill="1" applyBorder="1" applyAlignment="1">
      <alignment horizontal="center" vertical="center"/>
    </xf>
    <xf numFmtId="186" fontId="29" fillId="0" borderId="10" xfId="12" applyNumberFormat="1" applyFont="1" applyFill="1" applyBorder="1" applyAlignment="1">
      <alignment horizontal="center" vertical="center"/>
    </xf>
    <xf numFmtId="187" fontId="29" fillId="0" borderId="10" xfId="12" applyNumberFormat="1" applyFont="1" applyFill="1" applyBorder="1" applyAlignment="1">
      <alignment horizontal="center" vertical="center"/>
    </xf>
    <xf numFmtId="188" fontId="17" fillId="0" borderId="10" xfId="13" applyNumberFormat="1" applyBorder="1" applyAlignment="1">
      <alignment horizontal="center" vertical="center"/>
    </xf>
    <xf numFmtId="189" fontId="17" fillId="0" borderId="10" xfId="13" applyNumberFormat="1" applyBorder="1" applyAlignment="1">
      <alignment horizontal="center" vertical="center"/>
    </xf>
    <xf numFmtId="174" fontId="29" fillId="0" borderId="6" xfId="13" applyNumberFormat="1" applyFont="1" applyBorder="1" applyAlignment="1">
      <alignment horizontal="center" vertical="center"/>
    </xf>
    <xf numFmtId="166" fontId="29" fillId="0" borderId="9" xfId="12" applyNumberFormat="1" applyFont="1" applyFill="1" applyBorder="1" applyAlignment="1">
      <alignment horizontal="center" vertical="center"/>
    </xf>
    <xf numFmtId="0" fontId="17" fillId="0" borderId="15" xfId="5" applyBorder="1" applyAlignment="1">
      <alignment horizontal="center" vertical="center"/>
    </xf>
    <xf numFmtId="166" fontId="29" fillId="0" borderId="13" xfId="12" applyNumberFormat="1" applyFont="1" applyFill="1" applyBorder="1" applyAlignment="1">
      <alignment horizontal="center" vertical="center"/>
    </xf>
    <xf numFmtId="166" fontId="29" fillId="0" borderId="14" xfId="12" applyNumberFormat="1" applyFont="1" applyFill="1" applyBorder="1" applyAlignment="1">
      <alignment horizontal="center" vertical="center"/>
    </xf>
    <xf numFmtId="166" fontId="29" fillId="0" borderId="15" xfId="12" applyNumberFormat="1" applyFont="1" applyFill="1" applyBorder="1" applyAlignment="1">
      <alignment horizontal="center" vertical="center"/>
    </xf>
    <xf numFmtId="0" fontId="17" fillId="0" borderId="7" xfId="13" applyBorder="1" applyAlignment="1">
      <alignment horizontal="center" vertical="center"/>
    </xf>
    <xf numFmtId="0" fontId="17" fillId="0" borderId="10" xfId="13" applyBorder="1" applyAlignment="1">
      <alignment horizontal="center" vertical="center"/>
    </xf>
    <xf numFmtId="164" fontId="17" fillId="0" borderId="0" xfId="5" applyNumberFormat="1" applyAlignment="1">
      <alignment horizontal="center" vertical="center"/>
    </xf>
    <xf numFmtId="164" fontId="17" fillId="0" borderId="4" xfId="5" applyNumberFormat="1" applyBorder="1" applyAlignment="1">
      <alignment horizontal="center" vertical="center"/>
    </xf>
    <xf numFmtId="164" fontId="17" fillId="0" borderId="6" xfId="5" applyNumberFormat="1" applyBorder="1" applyAlignment="1">
      <alignment horizontal="center" vertical="center"/>
    </xf>
    <xf numFmtId="166" fontId="17" fillId="0" borderId="13" xfId="12" applyNumberFormat="1" applyFont="1" applyBorder="1" applyAlignment="1">
      <alignment horizontal="center" vertical="center"/>
    </xf>
    <xf numFmtId="166" fontId="17" fillId="0" borderId="14" xfId="12" applyNumberFormat="1" applyFont="1" applyBorder="1" applyAlignment="1">
      <alignment horizontal="center" vertical="center"/>
    </xf>
    <xf numFmtId="166" fontId="17" fillId="0" borderId="15" xfId="12" applyNumberFormat="1" applyFont="1" applyBorder="1" applyAlignment="1">
      <alignment horizontal="center" vertical="center"/>
    </xf>
    <xf numFmtId="0" fontId="17" fillId="0" borderId="14" xfId="13" applyBorder="1" applyAlignment="1">
      <alignment horizontal="center" vertical="center"/>
    </xf>
    <xf numFmtId="166" fontId="17" fillId="0" borderId="7" xfId="33" applyNumberFormat="1" applyFill="1" applyBorder="1" applyAlignment="1">
      <alignment horizontal="center"/>
    </xf>
    <xf numFmtId="166" fontId="17" fillId="0" borderId="10" xfId="33" applyNumberFormat="1" applyFill="1" applyBorder="1" applyAlignment="1">
      <alignment horizontal="center"/>
    </xf>
    <xf numFmtId="166" fontId="17" fillId="0" borderId="8" xfId="33" applyNumberFormat="1" applyFill="1" applyBorder="1" applyAlignment="1">
      <alignment horizontal="center"/>
    </xf>
    <xf numFmtId="0" fontId="17" fillId="0" borderId="13" xfId="13" applyBorder="1" applyAlignment="1">
      <alignment horizontal="center"/>
    </xf>
    <xf numFmtId="0" fontId="17" fillId="0" borderId="14" xfId="13" applyBorder="1" applyAlignment="1">
      <alignment horizontal="center"/>
    </xf>
    <xf numFmtId="0" fontId="17" fillId="0" borderId="15" xfId="13" applyBorder="1" applyAlignment="1">
      <alignment horizontal="center"/>
    </xf>
    <xf numFmtId="0" fontId="21" fillId="0" borderId="1" xfId="5" applyFont="1" applyBorder="1" applyAlignment="1">
      <alignment horizontal="left"/>
    </xf>
    <xf numFmtId="0" fontId="17" fillId="0" borderId="4" xfId="5" applyBorder="1"/>
    <xf numFmtId="0" fontId="17" fillId="0" borderId="4" xfId="13" applyBorder="1" applyAlignment="1">
      <alignment wrapText="1"/>
    </xf>
    <xf numFmtId="166" fontId="17" fillId="0" borderId="17" xfId="12" applyNumberFormat="1" applyFont="1" applyFill="1" applyBorder="1" applyAlignment="1">
      <alignment horizontal="center" vertical="center"/>
    </xf>
    <xf numFmtId="2" fontId="17" fillId="0" borderId="1" xfId="5" applyNumberFormat="1" applyBorder="1" applyAlignment="1">
      <alignment horizontal="center" vertical="center"/>
    </xf>
    <xf numFmtId="2" fontId="17" fillId="0" borderId="8" xfId="5" applyNumberFormat="1" applyBorder="1" applyAlignment="1">
      <alignment horizontal="center"/>
    </xf>
    <xf numFmtId="2" fontId="17" fillId="0" borderId="6" xfId="5" applyNumberFormat="1" applyBorder="1" applyAlignment="1">
      <alignment horizontal="center"/>
    </xf>
    <xf numFmtId="166" fontId="17" fillId="0" borderId="7" xfId="5" applyNumberFormat="1" applyBorder="1"/>
    <xf numFmtId="166" fontId="17" fillId="0" borderId="4" xfId="5" applyNumberFormat="1" applyBorder="1"/>
    <xf numFmtId="166" fontId="17" fillId="0" borderId="5" xfId="5" applyNumberFormat="1" applyBorder="1"/>
    <xf numFmtId="166" fontId="17" fillId="0" borderId="10" xfId="5" applyNumberFormat="1" applyBorder="1"/>
    <xf numFmtId="166" fontId="17" fillId="0" borderId="11" xfId="5" applyNumberFormat="1" applyBorder="1"/>
    <xf numFmtId="166" fontId="17" fillId="0" borderId="8" xfId="5" applyNumberFormat="1" applyBorder="1"/>
    <xf numFmtId="166" fontId="17" fillId="0" borderId="6" xfId="5" applyNumberFormat="1" applyBorder="1"/>
    <xf numFmtId="166" fontId="17" fillId="0" borderId="9" xfId="5" applyNumberFormat="1" applyBorder="1"/>
    <xf numFmtId="167" fontId="17" fillId="0" borderId="10" xfId="1" applyNumberFormat="1" applyFont="1" applyBorder="1" applyAlignment="1"/>
    <xf numFmtId="167" fontId="17" fillId="0" borderId="0" xfId="1" applyNumberFormat="1" applyFont="1" applyBorder="1" applyAlignment="1"/>
    <xf numFmtId="167" fontId="17" fillId="0" borderId="11" xfId="1" applyNumberFormat="1" applyFont="1" applyBorder="1" applyAlignment="1"/>
    <xf numFmtId="167" fontId="17" fillId="0" borderId="8" xfId="1" applyNumberFormat="1" applyFont="1" applyBorder="1" applyAlignment="1"/>
    <xf numFmtId="167" fontId="17" fillId="0" borderId="6" xfId="1" applyNumberFormat="1" applyFont="1" applyBorder="1" applyAlignment="1"/>
    <xf numFmtId="167" fontId="17" fillId="0" borderId="9" xfId="1" applyNumberFormat="1" applyFont="1" applyBorder="1" applyAlignment="1"/>
    <xf numFmtId="166" fontId="17" fillId="0" borderId="0" xfId="12" applyNumberFormat="1" applyFont="1" applyBorder="1" applyAlignment="1">
      <alignment horizontal="center"/>
    </xf>
    <xf numFmtId="166" fontId="17" fillId="0" borderId="0" xfId="12" applyNumberFormat="1" applyFont="1" applyFill="1" applyBorder="1" applyAlignment="1">
      <alignment horizontal="center"/>
    </xf>
    <xf numFmtId="0" fontId="17" fillId="0" borderId="11" xfId="5" applyBorder="1"/>
    <xf numFmtId="166" fontId="17" fillId="0" borderId="11" xfId="12" applyNumberFormat="1" applyFont="1" applyFill="1" applyBorder="1" applyAlignment="1">
      <alignment horizontal="center"/>
    </xf>
    <xf numFmtId="164" fontId="17" fillId="0" borderId="6" xfId="5" applyNumberFormat="1" applyBorder="1"/>
    <xf numFmtId="166" fontId="17" fillId="0" borderId="6" xfId="12" applyNumberFormat="1" applyFont="1" applyFill="1" applyBorder="1" applyAlignment="1">
      <alignment horizontal="center"/>
    </xf>
    <xf numFmtId="166" fontId="17" fillId="0" borderId="9" xfId="12" applyNumberFormat="1" applyFont="1" applyFill="1" applyBorder="1" applyAlignment="1">
      <alignment horizontal="center"/>
    </xf>
    <xf numFmtId="0" fontId="17" fillId="0" borderId="5" xfId="5" applyBorder="1"/>
    <xf numFmtId="166" fontId="21" fillId="0" borderId="11" xfId="5" applyNumberFormat="1" applyFont="1" applyBorder="1"/>
    <xf numFmtId="0" fontId="17" fillId="0" borderId="9" xfId="5" applyBorder="1"/>
    <xf numFmtId="9" fontId="17" fillId="0" borderId="10" xfId="12" applyFont="1" applyFill="1" applyBorder="1" applyAlignment="1">
      <alignment horizontal="center"/>
    </xf>
    <xf numFmtId="166" fontId="17" fillId="0" borderId="10" xfId="12" applyNumberFormat="1" applyFont="1" applyFill="1" applyBorder="1" applyAlignment="1">
      <alignment horizontal="center"/>
    </xf>
    <xf numFmtId="166" fontId="17" fillId="0" borderId="8" xfId="12" applyNumberFormat="1" applyFont="1" applyFill="1" applyBorder="1" applyAlignment="1">
      <alignment horizontal="center"/>
    </xf>
    <xf numFmtId="3" fontId="0" fillId="0" borderId="13" xfId="1" applyNumberFormat="1" applyFont="1" applyBorder="1" applyAlignment="1">
      <alignment horizontal="center"/>
    </xf>
    <xf numFmtId="3" fontId="0" fillId="0" borderId="5" xfId="1" applyNumberFormat="1" applyFont="1" applyBorder="1" applyAlignment="1">
      <alignment horizontal="center"/>
    </xf>
    <xf numFmtId="3" fontId="0" fillId="0" borderId="14" xfId="1" applyNumberFormat="1" applyFont="1" applyBorder="1" applyAlignment="1">
      <alignment horizontal="center"/>
    </xf>
    <xf numFmtId="3" fontId="0" fillId="0" borderId="11" xfId="1" applyNumberFormat="1" applyFont="1" applyBorder="1" applyAlignment="1">
      <alignment horizontal="center"/>
    </xf>
    <xf numFmtId="3" fontId="0" fillId="0" borderId="15" xfId="1" applyNumberFormat="1" applyFont="1" applyBorder="1" applyAlignment="1">
      <alignment horizontal="center"/>
    </xf>
    <xf numFmtId="3" fontId="0" fillId="0" borderId="9" xfId="1" applyNumberFormat="1" applyFont="1" applyBorder="1" applyAlignment="1">
      <alignment horizontal="center"/>
    </xf>
    <xf numFmtId="3" fontId="17" fillId="0" borderId="0" xfId="5" applyNumberFormat="1"/>
    <xf numFmtId="0" fontId="51" fillId="5" borderId="0" xfId="5" applyFont="1" applyFill="1" applyAlignment="1">
      <alignment horizontal="center"/>
    </xf>
    <xf numFmtId="3" fontId="17" fillId="5" borderId="0" xfId="1" applyNumberFormat="1" applyFill="1" applyBorder="1" applyAlignment="1">
      <alignment horizontal="right" vertical="center"/>
    </xf>
    <xf numFmtId="3" fontId="51" fillId="5" borderId="0" xfId="1" applyNumberFormat="1" applyFont="1" applyFill="1" applyBorder="1" applyAlignment="1">
      <alignment horizontal="right" vertical="center"/>
    </xf>
    <xf numFmtId="0" fontId="51" fillId="0" borderId="0" xfId="13" applyFont="1"/>
    <xf numFmtId="3" fontId="17" fillId="3" borderId="0" xfId="13" applyNumberFormat="1" applyFill="1"/>
    <xf numFmtId="3" fontId="21" fillId="3" borderId="0" xfId="13" applyNumberFormat="1" applyFont="1" applyFill="1"/>
    <xf numFmtId="166" fontId="0" fillId="3" borderId="0" xfId="12" applyNumberFormat="1" applyFont="1" applyFill="1" applyBorder="1"/>
    <xf numFmtId="166" fontId="21" fillId="3" borderId="0" xfId="13" applyNumberFormat="1" applyFont="1" applyFill="1"/>
    <xf numFmtId="0" fontId="17" fillId="5" borderId="0" xfId="13" applyFill="1"/>
    <xf numFmtId="0" fontId="21" fillId="5" borderId="0" xfId="13" applyFont="1" applyFill="1"/>
    <xf numFmtId="0" fontId="17" fillId="3" borderId="0" xfId="13" applyFill="1"/>
    <xf numFmtId="0" fontId="21" fillId="3" borderId="0" xfId="13" applyFont="1" applyFill="1"/>
    <xf numFmtId="0" fontId="51" fillId="4" borderId="0" xfId="13" applyFont="1" applyFill="1" applyAlignment="1">
      <alignment horizontal="right"/>
    </xf>
    <xf numFmtId="166" fontId="51" fillId="4" borderId="0" xfId="13" applyNumberFormat="1" applyFont="1" applyFill="1"/>
    <xf numFmtId="0" fontId="17" fillId="3" borderId="0" xfId="5" applyFill="1"/>
    <xf numFmtId="0" fontId="34" fillId="3" borderId="0" xfId="5" applyFont="1" applyFill="1"/>
    <xf numFmtId="0" fontId="21" fillId="3" borderId="0" xfId="5" applyFont="1" applyFill="1"/>
    <xf numFmtId="0" fontId="51" fillId="4" borderId="0" xfId="5" applyFont="1" applyFill="1"/>
    <xf numFmtId="0" fontId="17" fillId="3" borderId="0" xfId="1" applyNumberFormat="1" applyFill="1" applyBorder="1" applyAlignment="1">
      <alignment horizontal="left" vertical="center"/>
    </xf>
    <xf numFmtId="0" fontId="34" fillId="3" borderId="0" xfId="1" applyNumberFormat="1" applyFont="1" applyFill="1" applyBorder="1" applyAlignment="1">
      <alignment horizontal="left" vertical="center"/>
    </xf>
    <xf numFmtId="0" fontId="21" fillId="3" borderId="0" xfId="1" applyNumberFormat="1" applyFont="1" applyFill="1" applyBorder="1" applyAlignment="1">
      <alignment horizontal="left" vertical="center"/>
    </xf>
    <xf numFmtId="0" fontId="51" fillId="4" borderId="0" xfId="1" applyNumberFormat="1" applyFont="1" applyFill="1" applyBorder="1" applyAlignment="1">
      <alignment horizontal="left" vertical="center"/>
    </xf>
    <xf numFmtId="3" fontId="51" fillId="4" borderId="0" xfId="13" applyNumberFormat="1" applyFont="1" applyFill="1"/>
    <xf numFmtId="0" fontId="25" fillId="0" borderId="0" xfId="13" applyFont="1" applyAlignment="1">
      <alignment vertical="center"/>
    </xf>
    <xf numFmtId="166" fontId="17" fillId="0" borderId="5" xfId="12" applyNumberFormat="1" applyFont="1" applyBorder="1" applyAlignment="1">
      <alignment horizontal="center"/>
    </xf>
    <xf numFmtId="166" fontId="17" fillId="0" borderId="11" xfId="12" applyNumberFormat="1" applyFont="1" applyBorder="1" applyAlignment="1">
      <alignment horizontal="center"/>
    </xf>
    <xf numFmtId="49" fontId="17" fillId="0" borderId="9" xfId="12" applyNumberFormat="1" applyFont="1" applyBorder="1" applyAlignment="1">
      <alignment horizontal="center"/>
    </xf>
    <xf numFmtId="166" fontId="17" fillId="0" borderId="9" xfId="12" applyNumberFormat="1" applyFont="1" applyBorder="1" applyAlignment="1">
      <alignment horizontal="center"/>
    </xf>
    <xf numFmtId="0" fontId="52" fillId="0" borderId="7" xfId="13" applyFont="1" applyBorder="1" applyAlignment="1">
      <alignment horizontal="centerContinuous"/>
    </xf>
    <xf numFmtId="0" fontId="52" fillId="0" borderId="4" xfId="13" applyFont="1" applyBorder="1" applyAlignment="1">
      <alignment horizontal="centerContinuous"/>
    </xf>
    <xf numFmtId="0" fontId="52" fillId="0" borderId="5" xfId="13" applyFont="1" applyBorder="1" applyAlignment="1">
      <alignment horizontal="centerContinuous"/>
    </xf>
    <xf numFmtId="0" fontId="18" fillId="0" borderId="16" xfId="13" applyFont="1" applyBorder="1" applyAlignment="1">
      <alignment vertical="center" wrapText="1"/>
    </xf>
    <xf numFmtId="0" fontId="18" fillId="0" borderId="16" xfId="13" applyFont="1" applyBorder="1" applyAlignment="1">
      <alignment horizontal="center" vertical="center" wrapText="1"/>
    </xf>
    <xf numFmtId="0" fontId="18" fillId="0" borderId="16" xfId="13" applyFont="1" applyBorder="1" applyAlignment="1">
      <alignment horizontal="center" vertical="center"/>
    </xf>
    <xf numFmtId="0" fontId="17" fillId="0" borderId="7" xfId="13" applyBorder="1" applyAlignment="1">
      <alignment horizontal="left" vertical="center" wrapText="1"/>
    </xf>
    <xf numFmtId="0" fontId="17" fillId="0" borderId="7" xfId="13" applyBorder="1" applyAlignment="1">
      <alignment horizontal="center" vertical="center" wrapText="1"/>
    </xf>
    <xf numFmtId="174" fontId="17" fillId="0" borderId="7" xfId="13" applyNumberFormat="1" applyBorder="1" applyAlignment="1">
      <alignment horizontal="center" vertical="center" wrapText="1"/>
    </xf>
    <xf numFmtId="9" fontId="17" fillId="0" borderId="13" xfId="12" applyFont="1" applyBorder="1" applyAlignment="1">
      <alignment horizontal="center" vertical="center" wrapText="1"/>
    </xf>
    <xf numFmtId="0" fontId="17" fillId="0" borderId="10" xfId="13" applyBorder="1" applyAlignment="1">
      <alignment horizontal="left" vertical="center" wrapText="1"/>
    </xf>
    <xf numFmtId="0" fontId="17" fillId="0" borderId="10" xfId="13" applyBorder="1" applyAlignment="1">
      <alignment horizontal="center" vertical="center" wrapText="1"/>
    </xf>
    <xf numFmtId="174" fontId="17" fillId="0" borderId="10" xfId="13" applyNumberFormat="1" applyBorder="1" applyAlignment="1">
      <alignment horizontal="center" vertical="center" wrapText="1"/>
    </xf>
    <xf numFmtId="9" fontId="17" fillId="0" borderId="14" xfId="12" applyFont="1" applyBorder="1" applyAlignment="1">
      <alignment horizontal="center" vertical="center" wrapText="1"/>
    </xf>
    <xf numFmtId="0" fontId="53" fillId="0" borderId="0" xfId="13" applyFont="1"/>
    <xf numFmtId="0" fontId="17" fillId="0" borderId="8" xfId="13" applyBorder="1" applyAlignment="1">
      <alignment horizontal="left" vertical="center" wrapText="1"/>
    </xf>
    <xf numFmtId="0" fontId="17" fillId="0" borderId="8" xfId="13" applyBorder="1" applyAlignment="1">
      <alignment horizontal="center" vertical="center" wrapText="1"/>
    </xf>
    <xf numFmtId="174" fontId="17" fillId="0" borderId="8" xfId="13" applyNumberFormat="1" applyBorder="1" applyAlignment="1">
      <alignment horizontal="center" vertical="center" wrapText="1"/>
    </xf>
    <xf numFmtId="9" fontId="17" fillId="0" borderId="15" xfId="12" applyFont="1" applyBorder="1" applyAlignment="1">
      <alignment horizontal="center" vertical="center" wrapText="1"/>
    </xf>
    <xf numFmtId="0" fontId="17" fillId="0" borderId="0" xfId="13" applyAlignment="1">
      <alignment wrapText="1"/>
    </xf>
    <xf numFmtId="0" fontId="18" fillId="0" borderId="7" xfId="13" applyFont="1" applyBorder="1" applyAlignment="1">
      <alignment vertical="center" wrapText="1"/>
    </xf>
    <xf numFmtId="0" fontId="18" fillId="0" borderId="4" xfId="13" applyFont="1" applyBorder="1" applyAlignment="1">
      <alignment horizontal="center" vertical="center" wrapText="1"/>
    </xf>
    <xf numFmtId="0" fontId="18" fillId="0" borderId="5" xfId="13" applyFont="1" applyBorder="1" applyAlignment="1">
      <alignment horizontal="center" vertical="center" wrapText="1"/>
    </xf>
    <xf numFmtId="3" fontId="17" fillId="0" borderId="4" xfId="13" applyNumberFormat="1" applyBorder="1" applyAlignment="1">
      <alignment horizontal="center"/>
    </xf>
    <xf numFmtId="0" fontId="17" fillId="0" borderId="10" xfId="13" applyBorder="1" applyAlignment="1">
      <alignment horizontal="left"/>
    </xf>
    <xf numFmtId="0" fontId="17" fillId="0" borderId="6" xfId="13" applyBorder="1" applyAlignment="1">
      <alignment horizontal="center"/>
    </xf>
    <xf numFmtId="3" fontId="17" fillId="0" borderId="6" xfId="13" applyNumberFormat="1" applyBorder="1" applyAlignment="1">
      <alignment horizontal="center"/>
    </xf>
    <xf numFmtId="0" fontId="25" fillId="0" borderId="0" xfId="13" applyFont="1" applyAlignment="1">
      <alignment horizontal="center" vertical="center" wrapText="1"/>
    </xf>
    <xf numFmtId="1" fontId="17" fillId="0" borderId="0" xfId="13" applyNumberFormat="1" applyAlignment="1">
      <alignment horizontal="center"/>
    </xf>
    <xf numFmtId="0" fontId="17" fillId="0" borderId="0" xfId="13" applyAlignment="1">
      <alignment horizontal="center" vertical="center" wrapText="1"/>
    </xf>
    <xf numFmtId="0" fontId="17" fillId="0" borderId="0" xfId="13" applyAlignment="1">
      <alignment vertical="center" wrapText="1"/>
    </xf>
    <xf numFmtId="3" fontId="17" fillId="0" borderId="0" xfId="13" applyNumberFormat="1" applyAlignment="1">
      <alignment vertical="center" wrapText="1"/>
    </xf>
    <xf numFmtId="0" fontId="17" fillId="0" borderId="0" xfId="13" applyAlignment="1">
      <alignment horizontal="left"/>
    </xf>
    <xf numFmtId="0" fontId="17" fillId="0" borderId="1" xfId="13" applyBorder="1"/>
    <xf numFmtId="0" fontId="17" fillId="0" borderId="7" xfId="13" applyBorder="1"/>
    <xf numFmtId="0" fontId="17" fillId="5" borderId="0" xfId="13" applyFill="1" applyAlignment="1">
      <alignment vertical="center"/>
    </xf>
    <xf numFmtId="174" fontId="17" fillId="5" borderId="0" xfId="12" applyNumberFormat="1" applyFont="1" applyFill="1" applyAlignment="1">
      <alignment horizontal="center" vertical="center"/>
    </xf>
    <xf numFmtId="0" fontId="35" fillId="0" borderId="7" xfId="13" applyFont="1" applyBorder="1"/>
    <xf numFmtId="0" fontId="35" fillId="0" borderId="10" xfId="13" applyFont="1" applyBorder="1"/>
    <xf numFmtId="0" fontId="35" fillId="0" borderId="8" xfId="13" applyFont="1" applyBorder="1"/>
    <xf numFmtId="0" fontId="35" fillId="0" borderId="4" xfId="13" applyFont="1" applyBorder="1" applyAlignment="1">
      <alignment horizontal="center"/>
    </xf>
    <xf numFmtId="0" fontId="35" fillId="0" borderId="5" xfId="13" applyFont="1" applyBorder="1" applyAlignment="1">
      <alignment horizontal="center"/>
    </xf>
    <xf numFmtId="1" fontId="35" fillId="0" borderId="4" xfId="13" applyNumberFormat="1" applyFont="1" applyBorder="1" applyAlignment="1">
      <alignment horizontal="center"/>
    </xf>
    <xf numFmtId="1" fontId="35" fillId="0" borderId="5" xfId="13" applyNumberFormat="1" applyFont="1" applyBorder="1" applyAlignment="1">
      <alignment horizontal="center"/>
    </xf>
    <xf numFmtId="1" fontId="35" fillId="0" borderId="0" xfId="13" applyNumberFormat="1" applyFont="1" applyAlignment="1">
      <alignment horizontal="center"/>
    </xf>
    <xf numFmtId="1" fontId="35" fillId="0" borderId="11" xfId="13" applyNumberFormat="1" applyFont="1" applyBorder="1" applyAlignment="1">
      <alignment horizontal="center"/>
    </xf>
    <xf numFmtId="1" fontId="35" fillId="0" borderId="6" xfId="13" applyNumberFormat="1" applyFont="1" applyBorder="1" applyAlignment="1">
      <alignment horizontal="center"/>
    </xf>
    <xf numFmtId="1" fontId="35" fillId="0" borderId="9" xfId="13" applyNumberFormat="1" applyFont="1" applyBorder="1" applyAlignment="1">
      <alignment horizontal="center"/>
    </xf>
    <xf numFmtId="174" fontId="17" fillId="0" borderId="0" xfId="13" applyNumberFormat="1" applyAlignment="1">
      <alignment horizontal="center"/>
    </xf>
    <xf numFmtId="0" fontId="17" fillId="0" borderId="3" xfId="13" applyBorder="1" applyAlignment="1">
      <alignment horizontal="center" wrapText="1"/>
    </xf>
    <xf numFmtId="174" fontId="17" fillId="0" borderId="0" xfId="13" applyNumberFormat="1"/>
    <xf numFmtId="1" fontId="17" fillId="0" borderId="0" xfId="13" applyNumberFormat="1"/>
    <xf numFmtId="0" fontId="54" fillId="0" borderId="0" xfId="5" applyFont="1"/>
    <xf numFmtId="1" fontId="17" fillId="0" borderId="11" xfId="13" applyNumberFormat="1" applyBorder="1" applyAlignment="1">
      <alignment horizontal="center"/>
    </xf>
    <xf numFmtId="1" fontId="17" fillId="0" borderId="9" xfId="13" applyNumberFormat="1" applyBorder="1" applyAlignment="1">
      <alignment horizontal="center"/>
    </xf>
    <xf numFmtId="3" fontId="17" fillId="0" borderId="11" xfId="13" applyNumberFormat="1" applyBorder="1" applyAlignment="1">
      <alignment horizontal="center"/>
    </xf>
    <xf numFmtId="3" fontId="17" fillId="0" borderId="9" xfId="13" applyNumberFormat="1" applyBorder="1" applyAlignment="1">
      <alignment horizontal="center"/>
    </xf>
    <xf numFmtId="0" fontId="17" fillId="0" borderId="0" xfId="13" applyAlignment="1">
      <alignment vertical="top"/>
    </xf>
    <xf numFmtId="0" fontId="17" fillId="2" borderId="7" xfId="13" applyFill="1" applyBorder="1" applyAlignment="1">
      <alignment horizontal="left"/>
    </xf>
    <xf numFmtId="0" fontId="17" fillId="2" borderId="4" xfId="13" applyFill="1" applyBorder="1" applyAlignment="1">
      <alignment horizontal="center"/>
    </xf>
    <xf numFmtId="3" fontId="17" fillId="2" borderId="4" xfId="13" applyNumberFormat="1" applyFill="1" applyBorder="1" applyAlignment="1">
      <alignment horizontal="center"/>
    </xf>
    <xf numFmtId="9" fontId="17" fillId="2" borderId="4" xfId="12" applyFont="1" applyFill="1" applyBorder="1" applyAlignment="1">
      <alignment horizontal="center"/>
    </xf>
    <xf numFmtId="174" fontId="17" fillId="2" borderId="5" xfId="13" applyNumberFormat="1" applyFill="1" applyBorder="1" applyAlignment="1">
      <alignment horizontal="center"/>
    </xf>
    <xf numFmtId="0" fontId="17" fillId="2" borderId="10" xfId="13" applyFill="1" applyBorder="1" applyAlignment="1">
      <alignment horizontal="left"/>
    </xf>
    <xf numFmtId="0" fontId="17" fillId="2" borderId="0" xfId="13" applyFill="1" applyAlignment="1">
      <alignment horizontal="center"/>
    </xf>
    <xf numFmtId="3" fontId="17" fillId="2" borderId="0" xfId="13" applyNumberFormat="1" applyFill="1" applyAlignment="1">
      <alignment horizontal="center"/>
    </xf>
    <xf numFmtId="9" fontId="17" fillId="2" borderId="0" xfId="12" applyFont="1" applyFill="1" applyBorder="1" applyAlignment="1">
      <alignment horizontal="center"/>
    </xf>
    <xf numFmtId="174" fontId="17" fillId="2" borderId="11" xfId="13" applyNumberFormat="1" applyFill="1" applyBorder="1" applyAlignment="1">
      <alignment horizontal="center"/>
    </xf>
    <xf numFmtId="5" fontId="17" fillId="0" borderId="0" xfId="5" applyNumberFormat="1"/>
    <xf numFmtId="192" fontId="17" fillId="0" borderId="0" xfId="5" applyNumberFormat="1"/>
    <xf numFmtId="191" fontId="17" fillId="0" borderId="0" xfId="5" applyNumberFormat="1" applyAlignment="1">
      <alignment horizontal="center"/>
    </xf>
    <xf numFmtId="5" fontId="17" fillId="0" borderId="11" xfId="5" applyNumberFormat="1" applyBorder="1" applyAlignment="1">
      <alignment horizontal="center"/>
    </xf>
    <xf numFmtId="192" fontId="17" fillId="0" borderId="0" xfId="5" applyNumberFormat="1" applyAlignment="1">
      <alignment horizontal="center"/>
    </xf>
    <xf numFmtId="193" fontId="17" fillId="0" borderId="0" xfId="5" applyNumberFormat="1" applyAlignment="1">
      <alignment horizontal="center"/>
    </xf>
    <xf numFmtId="0" fontId="17" fillId="0" borderId="8" xfId="5" applyBorder="1" applyAlignment="1">
      <alignment horizontal="center" vertical="center"/>
    </xf>
    <xf numFmtId="5" fontId="17" fillId="0" borderId="14" xfId="5" applyNumberFormat="1" applyBorder="1"/>
    <xf numFmtId="5" fontId="17" fillId="0" borderId="15" xfId="5" applyNumberFormat="1" applyBorder="1"/>
    <xf numFmtId="0" fontId="30" fillId="0" borderId="0" xfId="5" applyFont="1" applyAlignment="1">
      <alignment horizontal="center"/>
    </xf>
    <xf numFmtId="0" fontId="19" fillId="0" borderId="0" xfId="5" applyFont="1" applyAlignment="1">
      <alignment horizontal="left"/>
    </xf>
    <xf numFmtId="0" fontId="21" fillId="0" borderId="0" xfId="5" applyFont="1" applyAlignment="1">
      <alignment horizontal="left"/>
    </xf>
    <xf numFmtId="0" fontId="31" fillId="0" borderId="0" xfId="5" applyFont="1" applyAlignment="1">
      <alignment horizontal="left" vertical="center"/>
    </xf>
    <xf numFmtId="2" fontId="17" fillId="0" borderId="0" xfId="5" applyNumberFormat="1" applyAlignment="1">
      <alignment horizontal="center" vertical="center"/>
    </xf>
    <xf numFmtId="14" fontId="17" fillId="0" borderId="0" xfId="5" applyNumberFormat="1"/>
    <xf numFmtId="7" fontId="17" fillId="0" borderId="0" xfId="5" applyNumberFormat="1" applyAlignment="1">
      <alignment horizontal="center"/>
    </xf>
    <xf numFmtId="0" fontId="35" fillId="0" borderId="0" xfId="5" applyFont="1" applyAlignment="1">
      <alignment horizontal="center" vertical="center"/>
    </xf>
    <xf numFmtId="14" fontId="17" fillId="0" borderId="10" xfId="5" applyNumberFormat="1" applyBorder="1" applyAlignment="1">
      <alignment horizontal="center" vertical="center"/>
    </xf>
    <xf numFmtId="2" fontId="17" fillId="0" borderId="11" xfId="5" applyNumberFormat="1" applyBorder="1" applyAlignment="1">
      <alignment horizontal="center" vertical="center"/>
    </xf>
    <xf numFmtId="14" fontId="17" fillId="0" borderId="8" xfId="5" applyNumberFormat="1" applyBorder="1" applyAlignment="1">
      <alignment horizontal="center" vertical="center"/>
    </xf>
    <xf numFmtId="2" fontId="17" fillId="0" borderId="6" xfId="5" applyNumberFormat="1" applyBorder="1" applyAlignment="1">
      <alignment horizontal="center" vertical="center"/>
    </xf>
    <xf numFmtId="2" fontId="17" fillId="0" borderId="9" xfId="5" applyNumberFormat="1" applyBorder="1" applyAlignment="1">
      <alignment horizontal="center" vertical="center"/>
    </xf>
    <xf numFmtId="2" fontId="17" fillId="0" borderId="17" xfId="5" applyNumberFormat="1" applyBorder="1" applyAlignment="1">
      <alignment horizontal="center" vertical="center"/>
    </xf>
    <xf numFmtId="2" fontId="17" fillId="0" borderId="3" xfId="5" applyNumberFormat="1" applyBorder="1" applyAlignment="1">
      <alignment horizontal="center" vertical="center"/>
    </xf>
    <xf numFmtId="7" fontId="17" fillId="0" borderId="6" xfId="5" applyNumberFormat="1" applyBorder="1" applyAlignment="1">
      <alignment horizontal="center"/>
    </xf>
    <xf numFmtId="0" fontId="35" fillId="0" borderId="6" xfId="5" applyFont="1" applyBorder="1" applyAlignment="1">
      <alignment horizontal="center" vertical="center"/>
    </xf>
    <xf numFmtId="14" fontId="17" fillId="0" borderId="10" xfId="5" applyNumberFormat="1" applyBorder="1"/>
    <xf numFmtId="14" fontId="17" fillId="0" borderId="8" xfId="5" applyNumberFormat="1" applyBorder="1"/>
    <xf numFmtId="164" fontId="17" fillId="0" borderId="9" xfId="5" applyNumberFormat="1" applyBorder="1" applyAlignment="1">
      <alignment horizontal="center"/>
    </xf>
    <xf numFmtId="0" fontId="55" fillId="0" borderId="0" xfId="5" applyFont="1" applyAlignment="1">
      <alignment horizontal="center"/>
    </xf>
    <xf numFmtId="0" fontId="21" fillId="0" borderId="6" xfId="5" applyFont="1" applyBorder="1" applyAlignment="1">
      <alignment horizontal="right"/>
    </xf>
    <xf numFmtId="0" fontId="17" fillId="0" borderId="0" xfId="5" applyAlignment="1">
      <alignment horizontal="left"/>
    </xf>
    <xf numFmtId="164" fontId="17" fillId="0" borderId="11" xfId="5" applyNumberFormat="1" applyBorder="1"/>
    <xf numFmtId="164" fontId="21" fillId="0" borderId="6" xfId="5" applyNumberFormat="1" applyFont="1" applyBorder="1"/>
    <xf numFmtId="0" fontId="33" fillId="0" borderId="7" xfId="5" applyFont="1" applyBorder="1"/>
    <xf numFmtId="3" fontId="17" fillId="0" borderId="8" xfId="5" applyNumberFormat="1" applyBorder="1" applyAlignment="1">
      <alignment horizontal="center"/>
    </xf>
    <xf numFmtId="3" fontId="17" fillId="0" borderId="5" xfId="5" applyNumberFormat="1" applyBorder="1" applyAlignment="1">
      <alignment horizontal="center"/>
    </xf>
    <xf numFmtId="3" fontId="17" fillId="0" borderId="4" xfId="5" applyNumberFormat="1" applyBorder="1" applyAlignment="1">
      <alignment horizontal="center"/>
    </xf>
    <xf numFmtId="0" fontId="17" fillId="0" borderId="13" xfId="5" applyBorder="1" applyAlignment="1">
      <alignment horizontal="right"/>
    </xf>
    <xf numFmtId="2" fontId="17" fillId="0" borderId="4" xfId="5" applyNumberFormat="1" applyBorder="1" applyAlignment="1">
      <alignment horizontal="center" vertical="center"/>
    </xf>
    <xf numFmtId="2" fontId="17" fillId="0" borderId="5" xfId="5" applyNumberFormat="1" applyBorder="1" applyAlignment="1">
      <alignment horizontal="center" vertical="center"/>
    </xf>
    <xf numFmtId="0" fontId="17" fillId="0" borderId="15" xfId="5" applyBorder="1" applyAlignment="1">
      <alignment horizontal="right"/>
    </xf>
    <xf numFmtId="0" fontId="17" fillId="0" borderId="16" xfId="5" applyBorder="1" applyAlignment="1">
      <alignment horizontal="center" vertical="center"/>
    </xf>
    <xf numFmtId="0" fontId="18" fillId="0" borderId="1" xfId="13" applyFont="1" applyBorder="1" applyAlignment="1">
      <alignment vertical="center" wrapText="1"/>
    </xf>
    <xf numFmtId="0" fontId="17" fillId="0" borderId="13" xfId="13" applyBorder="1" applyAlignment="1">
      <alignment horizontal="left" vertical="center" wrapText="1"/>
    </xf>
    <xf numFmtId="0" fontId="17" fillId="0" borderId="14" xfId="13" applyBorder="1" applyAlignment="1">
      <alignment horizontal="left" vertical="center" wrapText="1"/>
    </xf>
    <xf numFmtId="0" fontId="17" fillId="0" borderId="15" xfId="13" applyBorder="1" applyAlignment="1">
      <alignment horizontal="left" vertical="center" wrapText="1"/>
    </xf>
    <xf numFmtId="2" fontId="17" fillId="0" borderId="0" xfId="13" applyNumberFormat="1"/>
    <xf numFmtId="5" fontId="17" fillId="0" borderId="14" xfId="5" applyNumberFormat="1" applyBorder="1" applyAlignment="1">
      <alignment horizontal="center"/>
    </xf>
    <xf numFmtId="5" fontId="17" fillId="0" borderId="10" xfId="5" applyNumberFormat="1" applyBorder="1" applyAlignment="1">
      <alignment horizontal="center"/>
    </xf>
    <xf numFmtId="5" fontId="17" fillId="0" borderId="0" xfId="5" applyNumberFormat="1" applyAlignment="1">
      <alignment horizontal="center"/>
    </xf>
    <xf numFmtId="5" fontId="17" fillId="0" borderId="15" xfId="5" applyNumberFormat="1" applyBorder="1" applyAlignment="1">
      <alignment horizontal="center"/>
    </xf>
    <xf numFmtId="5" fontId="17" fillId="0" borderId="8" xfId="5" applyNumberFormat="1" applyBorder="1" applyAlignment="1">
      <alignment horizontal="center"/>
    </xf>
    <xf numFmtId="5" fontId="17" fillId="0" borderId="6" xfId="5" applyNumberFormat="1" applyBorder="1" applyAlignment="1">
      <alignment horizontal="center"/>
    </xf>
    <xf numFmtId="5" fontId="17" fillId="0" borderId="9" xfId="5" applyNumberFormat="1" applyBorder="1" applyAlignment="1">
      <alignment horizontal="center"/>
    </xf>
    <xf numFmtId="5" fontId="17" fillId="0" borderId="4" xfId="5" applyNumberFormat="1" applyBorder="1" applyAlignment="1">
      <alignment horizontal="center"/>
    </xf>
    <xf numFmtId="0" fontId="17" fillId="0" borderId="5" xfId="0" applyFont="1" applyBorder="1" applyAlignment="1">
      <alignment horizontal="center"/>
    </xf>
    <xf numFmtId="0" fontId="21" fillId="0" borderId="0" xfId="13" applyFont="1" applyAlignment="1">
      <alignment horizontal="left"/>
    </xf>
    <xf numFmtId="166" fontId="35" fillId="0" borderId="4" xfId="37" applyNumberFormat="1" applyFont="1" applyBorder="1" applyAlignment="1">
      <alignment horizontal="center"/>
    </xf>
    <xf numFmtId="166" fontId="35" fillId="0" borderId="5" xfId="37" applyNumberFormat="1" applyFont="1" applyBorder="1" applyAlignment="1">
      <alignment horizontal="center"/>
    </xf>
    <xf numFmtId="166" fontId="35" fillId="0" borderId="0" xfId="37" applyNumberFormat="1" applyFont="1" applyBorder="1" applyAlignment="1">
      <alignment horizontal="center"/>
    </xf>
    <xf numFmtId="166" fontId="35" fillId="0" borderId="11" xfId="37" applyNumberFormat="1" applyFont="1" applyBorder="1" applyAlignment="1">
      <alignment horizontal="center"/>
    </xf>
    <xf numFmtId="166" fontId="35" fillId="0" borderId="9" xfId="37" applyNumberFormat="1" applyFont="1" applyBorder="1" applyAlignment="1">
      <alignment horizontal="center"/>
    </xf>
    <xf numFmtId="0" fontId="21" fillId="0" borderId="0" xfId="0" applyFont="1" applyAlignment="1">
      <alignment vertical="center"/>
    </xf>
    <xf numFmtId="2" fontId="0" fillId="0" borderId="0" xfId="0" applyNumberFormat="1" applyAlignment="1">
      <alignment horizontal="center"/>
    </xf>
    <xf numFmtId="194" fontId="0" fillId="0" borderId="0" xfId="0" applyNumberFormat="1" applyAlignment="1">
      <alignment horizontal="center" vertical="center"/>
    </xf>
    <xf numFmtId="195" fontId="0" fillId="0" borderId="0" xfId="0" applyNumberFormat="1" applyAlignment="1">
      <alignment horizontal="center" vertical="center"/>
    </xf>
    <xf numFmtId="195" fontId="0" fillId="0" borderId="6" xfId="0" applyNumberFormat="1" applyBorder="1" applyAlignment="1">
      <alignment horizontal="center" vertical="center"/>
    </xf>
    <xf numFmtId="166" fontId="35" fillId="0" borderId="11" xfId="37" applyNumberFormat="1" applyFont="1" applyFill="1" applyBorder="1" applyAlignment="1">
      <alignment horizontal="center"/>
    </xf>
    <xf numFmtId="0" fontId="0" fillId="5" borderId="0" xfId="0" applyFill="1"/>
    <xf numFmtId="3" fontId="17" fillId="0" borderId="5" xfId="13" applyNumberFormat="1" applyBorder="1" applyAlignment="1">
      <alignment horizontal="center"/>
    </xf>
    <xf numFmtId="3" fontId="17" fillId="0" borderId="14" xfId="5" applyNumberFormat="1" applyBorder="1" applyAlignment="1">
      <alignment horizontal="center"/>
    </xf>
    <xf numFmtId="3" fontId="17" fillId="0" borderId="16" xfId="5" applyNumberFormat="1" applyBorder="1" applyAlignment="1">
      <alignment horizontal="center"/>
    </xf>
    <xf numFmtId="3" fontId="17" fillId="0" borderId="17" xfId="5" applyNumberFormat="1" applyBorder="1" applyAlignment="1">
      <alignment horizontal="center"/>
    </xf>
    <xf numFmtId="164" fontId="17" fillId="0" borderId="6" xfId="1" applyNumberFormat="1" applyFill="1" applyBorder="1" applyAlignment="1">
      <alignment horizontal="center" vertical="center"/>
    </xf>
    <xf numFmtId="164" fontId="17" fillId="0" borderId="8" xfId="1" applyNumberFormat="1" applyFill="1" applyBorder="1" applyAlignment="1">
      <alignment horizontal="center" vertical="center"/>
    </xf>
    <xf numFmtId="1" fontId="17" fillId="0" borderId="13" xfId="5" applyNumberFormat="1" applyBorder="1" applyAlignment="1">
      <alignment horizontal="center" vertical="center"/>
    </xf>
    <xf numFmtId="1" fontId="17" fillId="0" borderId="14" xfId="5" applyNumberFormat="1" applyBorder="1" applyAlignment="1">
      <alignment horizontal="center" vertical="center"/>
    </xf>
    <xf numFmtId="1" fontId="17" fillId="0" borderId="15" xfId="5" applyNumberFormat="1" applyBorder="1" applyAlignment="1">
      <alignment horizontal="center" vertical="center"/>
    </xf>
    <xf numFmtId="5" fontId="17" fillId="0" borderId="0" xfId="5" applyNumberFormat="1" applyAlignment="1">
      <alignment horizontal="center" vertical="center"/>
    </xf>
    <xf numFmtId="5" fontId="17" fillId="0" borderId="13" xfId="5" applyNumberFormat="1" applyBorder="1" applyAlignment="1">
      <alignment horizontal="center"/>
    </xf>
    <xf numFmtId="195" fontId="0" fillId="0" borderId="11" xfId="0" applyNumberFormat="1" applyBorder="1" applyAlignment="1">
      <alignment horizontal="center" vertical="center"/>
    </xf>
    <xf numFmtId="164" fontId="0" fillId="0" borderId="6" xfId="0" applyNumberFormat="1" applyBorder="1" applyAlignment="1">
      <alignment horizontal="center"/>
    </xf>
    <xf numFmtId="196" fontId="17" fillId="0" borderId="13" xfId="5" applyNumberFormat="1" applyBorder="1" applyAlignment="1">
      <alignment horizontal="center"/>
    </xf>
    <xf numFmtId="196" fontId="17" fillId="0" borderId="14" xfId="5" applyNumberFormat="1" applyBorder="1" applyAlignment="1">
      <alignment horizontal="center"/>
    </xf>
    <xf numFmtId="196" fontId="17" fillId="0" borderId="15" xfId="5" applyNumberFormat="1" applyBorder="1" applyAlignment="1">
      <alignment horizontal="center"/>
    </xf>
    <xf numFmtId="0" fontId="17" fillId="0" borderId="17" xfId="0" applyFont="1" applyBorder="1" applyAlignment="1">
      <alignment horizontal="center" wrapText="1"/>
    </xf>
    <xf numFmtId="0" fontId="17" fillId="0" borderId="16" xfId="0" applyFont="1" applyBorder="1"/>
    <xf numFmtId="0" fontId="0" fillId="0" borderId="3" xfId="0" applyBorder="1" applyAlignment="1">
      <alignment horizontal="center"/>
    </xf>
    <xf numFmtId="0" fontId="0" fillId="0" borderId="13" xfId="0" applyBorder="1"/>
    <xf numFmtId="0" fontId="0" fillId="0" borderId="14" xfId="0" applyBorder="1"/>
    <xf numFmtId="0" fontId="0" fillId="0" borderId="15" xfId="0" applyBorder="1"/>
    <xf numFmtId="0" fontId="17" fillId="0" borderId="9" xfId="13" applyBorder="1" applyAlignment="1">
      <alignment horizontal="center"/>
    </xf>
    <xf numFmtId="0" fontId="41" fillId="0" borderId="0" xfId="0" applyFont="1"/>
    <xf numFmtId="0" fontId="21" fillId="0" borderId="0" xfId="13" applyFont="1" applyAlignment="1">
      <alignment horizontal="center"/>
    </xf>
    <xf numFmtId="0" fontId="35" fillId="0" borderId="0" xfId="5" applyFont="1"/>
    <xf numFmtId="5" fontId="17" fillId="0" borderId="13" xfId="5" applyNumberFormat="1" applyBorder="1"/>
    <xf numFmtId="3" fontId="17" fillId="0" borderId="14" xfId="5" applyNumberFormat="1" applyBorder="1" applyAlignment="1">
      <alignment horizontal="center" vertical="center"/>
    </xf>
    <xf numFmtId="3" fontId="17" fillId="0" borderId="15" xfId="5" applyNumberFormat="1" applyBorder="1" applyAlignment="1">
      <alignment horizontal="center"/>
    </xf>
    <xf numFmtId="0" fontId="59" fillId="5" borderId="0" xfId="0" applyFont="1" applyFill="1" applyAlignment="1">
      <alignment horizontal="left" vertical="center" readingOrder="1"/>
    </xf>
    <xf numFmtId="0" fontId="62" fillId="5" borderId="0" xfId="0" applyFont="1" applyFill="1" applyAlignment="1">
      <alignment horizontal="left" vertical="center" readingOrder="1"/>
    </xf>
    <xf numFmtId="0" fontId="64" fillId="5" borderId="0" xfId="0" applyFont="1" applyFill="1" applyAlignment="1">
      <alignment horizontal="left"/>
    </xf>
    <xf numFmtId="0" fontId="0" fillId="5" borderId="0" xfId="0" applyFill="1" applyAlignment="1">
      <alignment horizontal="left"/>
    </xf>
    <xf numFmtId="0" fontId="29" fillId="0" borderId="7" xfId="14" applyBorder="1" applyAlignment="1">
      <alignment horizontal="left"/>
    </xf>
    <xf numFmtId="0" fontId="29" fillId="0" borderId="10" xfId="14" applyBorder="1" applyAlignment="1">
      <alignment horizontal="left"/>
    </xf>
    <xf numFmtId="0" fontId="29" fillId="0" borderId="8" xfId="14" applyBorder="1" applyAlignment="1">
      <alignment horizontal="left"/>
    </xf>
    <xf numFmtId="0" fontId="17" fillId="0" borderId="19" xfId="5" applyBorder="1" applyAlignment="1">
      <alignment horizontal="center" vertical="center"/>
    </xf>
    <xf numFmtId="0" fontId="17" fillId="0" borderId="20" xfId="5" applyBorder="1" applyAlignment="1">
      <alignment horizontal="center" vertical="center"/>
    </xf>
    <xf numFmtId="1" fontId="17" fillId="0" borderId="17" xfId="5" applyNumberFormat="1" applyBorder="1" applyAlignment="1">
      <alignment horizontal="center"/>
    </xf>
    <xf numFmtId="9" fontId="17" fillId="0" borderId="8" xfId="37" applyFont="1" applyBorder="1" applyAlignment="1">
      <alignment horizontal="center"/>
    </xf>
    <xf numFmtId="9" fontId="17" fillId="0" borderId="6" xfId="37" applyFont="1" applyBorder="1" applyAlignment="1">
      <alignment horizontal="center"/>
    </xf>
    <xf numFmtId="1" fontId="17" fillId="0" borderId="16" xfId="5" applyNumberFormat="1" applyBorder="1" applyAlignment="1">
      <alignment horizontal="center"/>
    </xf>
    <xf numFmtId="0" fontId="17" fillId="0" borderId="1" xfId="5" applyBorder="1" applyAlignment="1">
      <alignment vertical="center"/>
    </xf>
    <xf numFmtId="0" fontId="17" fillId="0" borderId="16" xfId="5" applyBorder="1" applyAlignment="1">
      <alignment horizontal="center" vertical="center" wrapText="1"/>
    </xf>
    <xf numFmtId="0" fontId="65" fillId="5" borderId="0" xfId="0" applyFont="1" applyFill="1" applyAlignment="1">
      <alignment horizontal="left" vertical="center" readingOrder="1"/>
    </xf>
    <xf numFmtId="0" fontId="17" fillId="0" borderId="1" xfId="20" applyFont="1" applyBorder="1" applyAlignment="1">
      <alignment wrapText="1"/>
    </xf>
    <xf numFmtId="2" fontId="17" fillId="0" borderId="16" xfId="5" applyNumberFormat="1" applyBorder="1" applyAlignment="1">
      <alignment horizontal="center" vertical="center"/>
    </xf>
    <xf numFmtId="2" fontId="17" fillId="0" borderId="11" xfId="5" applyNumberFormat="1" applyBorder="1" applyAlignment="1">
      <alignment horizontal="center"/>
    </xf>
    <xf numFmtId="2" fontId="17" fillId="0" borderId="9" xfId="5" applyNumberFormat="1" applyBorder="1" applyAlignment="1">
      <alignment horizontal="center"/>
    </xf>
    <xf numFmtId="0" fontId="0" fillId="5" borderId="0" xfId="0" applyFill="1" applyAlignment="1">
      <alignment horizontal="center"/>
    </xf>
    <xf numFmtId="0" fontId="0" fillId="0" borderId="8" xfId="0" applyBorder="1" applyAlignment="1">
      <alignment horizontal="center"/>
    </xf>
    <xf numFmtId="0" fontId="17" fillId="3" borderId="0" xfId="0" applyFont="1" applyFill="1"/>
    <xf numFmtId="0" fontId="17" fillId="0" borderId="17" xfId="5" applyBorder="1" applyAlignment="1">
      <alignment horizontal="center"/>
    </xf>
    <xf numFmtId="0" fontId="21" fillId="0" borderId="16" xfId="5" applyFont="1" applyBorder="1" applyAlignment="1">
      <alignment horizontal="center" vertical="center" wrapText="1"/>
    </xf>
    <xf numFmtId="169" fontId="17" fillId="0" borderId="0" xfId="1" applyNumberFormat="1" applyFont="1" applyFill="1"/>
    <xf numFmtId="43" fontId="0" fillId="0" borderId="0" xfId="0" applyNumberFormat="1"/>
    <xf numFmtId="169" fontId="17" fillId="0" borderId="11" xfId="1" applyNumberFormat="1" applyBorder="1"/>
    <xf numFmtId="169" fontId="17" fillId="0" borderId="11" xfId="1" applyNumberFormat="1" applyFont="1" applyFill="1" applyBorder="1" applyAlignment="1">
      <alignment horizontal="left" indent="1"/>
    </xf>
    <xf numFmtId="169" fontId="17" fillId="0" borderId="11" xfId="1" applyNumberFormat="1" applyFill="1" applyBorder="1" applyAlignment="1">
      <alignment horizontal="left" indent="1"/>
    </xf>
    <xf numFmtId="169" fontId="17" fillId="0" borderId="11" xfId="1" applyNumberFormat="1" applyFont="1" applyFill="1" applyBorder="1"/>
    <xf numFmtId="169" fontId="17" fillId="0" borderId="9" xfId="1" applyNumberFormat="1" applyFill="1" applyBorder="1"/>
    <xf numFmtId="43" fontId="17" fillId="0" borderId="0" xfId="1" applyBorder="1"/>
    <xf numFmtId="9" fontId="17" fillId="0" borderId="0" xfId="12" applyFont="1" applyBorder="1" applyAlignment="1">
      <alignment horizontal="center" vertical="center"/>
    </xf>
    <xf numFmtId="9" fontId="0" fillId="0" borderId="10" xfId="37" applyFont="1" applyBorder="1" applyAlignment="1">
      <alignment horizontal="center" vertical="center"/>
    </xf>
    <xf numFmtId="9" fontId="0" fillId="0" borderId="0" xfId="37" applyFont="1" applyBorder="1" applyAlignment="1">
      <alignment horizontal="center" vertical="center"/>
    </xf>
    <xf numFmtId="9" fontId="17" fillId="0" borderId="5" xfId="37" applyFont="1" applyBorder="1" applyAlignment="1">
      <alignment horizontal="center" vertical="center"/>
    </xf>
    <xf numFmtId="9" fontId="17" fillId="0" borderId="0" xfId="37" applyFont="1" applyFill="1" applyBorder="1" applyAlignment="1">
      <alignment horizontal="center" vertical="center"/>
    </xf>
    <xf numFmtId="9" fontId="17" fillId="0" borderId="11" xfId="37" applyFont="1" applyBorder="1" applyAlignment="1">
      <alignment horizontal="center" vertical="center"/>
    </xf>
    <xf numFmtId="164" fontId="17" fillId="0" borderId="0" xfId="12" applyNumberFormat="1" applyFont="1" applyBorder="1" applyAlignment="1">
      <alignment horizontal="center"/>
    </xf>
    <xf numFmtId="9" fontId="0" fillId="0" borderId="10" xfId="37" applyFont="1" applyBorder="1" applyAlignment="1">
      <alignment horizontal="center"/>
    </xf>
    <xf numFmtId="9" fontId="0" fillId="0" borderId="0" xfId="37" applyFont="1" applyBorder="1" applyAlignment="1">
      <alignment horizontal="center"/>
    </xf>
    <xf numFmtId="9" fontId="0" fillId="0" borderId="11" xfId="37" applyFont="1" applyBorder="1" applyAlignment="1">
      <alignment horizontal="center"/>
    </xf>
    <xf numFmtId="9" fontId="0" fillId="0" borderId="11" xfId="37" applyFont="1" applyFill="1" applyBorder="1" applyAlignment="1">
      <alignment horizontal="center"/>
    </xf>
    <xf numFmtId="9" fontId="17" fillId="0" borderId="9" xfId="37" applyFont="1" applyBorder="1" applyAlignment="1">
      <alignment horizontal="center"/>
    </xf>
    <xf numFmtId="9" fontId="17" fillId="0" borderId="0" xfId="0" applyNumberFormat="1" applyFont="1"/>
    <xf numFmtId="170" fontId="17" fillId="0" borderId="7" xfId="5" applyNumberFormat="1" applyBorder="1"/>
    <xf numFmtId="170" fontId="17" fillId="0" borderId="10" xfId="5" applyNumberFormat="1" applyBorder="1"/>
    <xf numFmtId="170" fontId="17" fillId="0" borderId="8" xfId="5" applyNumberFormat="1" applyBorder="1"/>
    <xf numFmtId="1" fontId="17" fillId="0" borderId="0" xfId="5" applyNumberFormat="1"/>
    <xf numFmtId="0" fontId="67" fillId="0" borderId="0" xfId="5" applyFont="1" applyAlignment="1">
      <alignment horizontal="center"/>
    </xf>
    <xf numFmtId="5" fontId="67" fillId="0" borderId="0" xfId="5" applyNumberFormat="1" applyFont="1" applyAlignment="1">
      <alignment horizontal="center"/>
    </xf>
    <xf numFmtId="164" fontId="21" fillId="0" borderId="9" xfId="5" applyNumberFormat="1" applyFont="1" applyBorder="1"/>
    <xf numFmtId="0" fontId="17" fillId="0" borderId="16" xfId="13" applyBorder="1"/>
    <xf numFmtId="0" fontId="17" fillId="0" borderId="13" xfId="13" applyBorder="1"/>
    <xf numFmtId="169" fontId="0" fillId="0" borderId="13" xfId="1" applyNumberFormat="1" applyFont="1" applyBorder="1"/>
    <xf numFmtId="0" fontId="17" fillId="0" borderId="14" xfId="13" applyBorder="1"/>
    <xf numFmtId="169" fontId="0" fillId="0" borderId="14" xfId="1" applyNumberFormat="1" applyFont="1" applyBorder="1"/>
    <xf numFmtId="0" fontId="17" fillId="0" borderId="15" xfId="13" applyBorder="1"/>
    <xf numFmtId="0" fontId="50" fillId="0" borderId="11" xfId="13" applyFont="1" applyBorder="1" applyAlignment="1">
      <alignment horizontal="center" vertical="center"/>
    </xf>
    <xf numFmtId="0" fontId="17" fillId="0" borderId="13" xfId="13" applyBorder="1" applyAlignment="1">
      <alignment horizontal="center" vertical="center"/>
    </xf>
    <xf numFmtId="0" fontId="17" fillId="0" borderId="11" xfId="13" applyBorder="1"/>
    <xf numFmtId="0" fontId="25" fillId="0" borderId="0" xfId="5" applyFont="1"/>
    <xf numFmtId="0" fontId="68" fillId="6" borderId="0" xfId="5" applyFont="1" applyFill="1" applyAlignment="1">
      <alignment horizontal="center" vertical="center"/>
    </xf>
    <xf numFmtId="0" fontId="68" fillId="6" borderId="0" xfId="5" applyFont="1" applyFill="1" applyAlignment="1">
      <alignment horizontal="left" vertical="center"/>
    </xf>
    <xf numFmtId="0" fontId="51" fillId="0" borderId="0" xfId="5" applyFont="1"/>
    <xf numFmtId="166" fontId="51" fillId="0" borderId="0" xfId="37" applyNumberFormat="1" applyFont="1" applyFill="1" applyBorder="1" applyAlignment="1">
      <alignment horizontal="center"/>
    </xf>
    <xf numFmtId="0" fontId="40" fillId="0" borderId="0" xfId="13" applyFont="1" applyAlignment="1">
      <alignment horizontal="center" vertical="center"/>
    </xf>
    <xf numFmtId="0" fontId="17" fillId="0" borderId="4" xfId="13" applyBorder="1" applyAlignment="1">
      <alignment horizontal="center" vertical="center"/>
    </xf>
    <xf numFmtId="0" fontId="17" fillId="0" borderId="5" xfId="13" applyBorder="1" applyAlignment="1">
      <alignment horizontal="center"/>
    </xf>
    <xf numFmtId="0" fontId="17" fillId="0" borderId="15" xfId="13" applyBorder="1" applyAlignment="1">
      <alignment horizontal="center" vertical="center"/>
    </xf>
    <xf numFmtId="164" fontId="17" fillId="0" borderId="10" xfId="13" applyNumberFormat="1" applyBorder="1" applyAlignment="1">
      <alignment horizontal="center"/>
    </xf>
    <xf numFmtId="164" fontId="17" fillId="0" borderId="0" xfId="13" applyNumberFormat="1" applyAlignment="1">
      <alignment horizontal="center"/>
    </xf>
    <xf numFmtId="164" fontId="17" fillId="0" borderId="8" xfId="13" applyNumberFormat="1" applyBorder="1" applyAlignment="1">
      <alignment horizontal="center"/>
    </xf>
    <xf numFmtId="164" fontId="17" fillId="0" borderId="6" xfId="13" applyNumberFormat="1" applyBorder="1" applyAlignment="1">
      <alignment horizontal="center"/>
    </xf>
    <xf numFmtId="0" fontId="21" fillId="0" borderId="0" xfId="5" applyFont="1" applyAlignment="1">
      <alignment horizontal="left" vertical="center"/>
    </xf>
    <xf numFmtId="0" fontId="17" fillId="0" borderId="10" xfId="5" applyBorder="1" applyAlignment="1">
      <alignment horizontal="left"/>
    </xf>
    <xf numFmtId="5" fontId="17" fillId="0" borderId="10" xfId="5" applyNumberFormat="1" applyBorder="1" applyAlignment="1">
      <alignment horizontal="center" vertical="center"/>
    </xf>
    <xf numFmtId="5" fontId="17" fillId="0" borderId="11" xfId="5" applyNumberFormat="1" applyBorder="1" applyAlignment="1">
      <alignment horizontal="center" vertical="center"/>
    </xf>
    <xf numFmtId="5" fontId="17" fillId="0" borderId="8" xfId="5" applyNumberFormat="1" applyBorder="1" applyAlignment="1">
      <alignment horizontal="center" vertical="center"/>
    </xf>
    <xf numFmtId="5" fontId="17" fillId="0" borderId="6" xfId="5" applyNumberFormat="1" applyBorder="1" applyAlignment="1">
      <alignment horizontal="center" vertical="center"/>
    </xf>
    <xf numFmtId="5" fontId="17" fillId="0" borderId="9" xfId="5" applyNumberFormat="1" applyBorder="1" applyAlignment="1">
      <alignment horizontal="center" vertical="center"/>
    </xf>
    <xf numFmtId="190" fontId="17" fillId="0" borderId="10" xfId="13" applyNumberFormat="1" applyBorder="1" applyAlignment="1">
      <alignment horizontal="center" vertical="center"/>
    </xf>
    <xf numFmtId="164" fontId="17" fillId="0" borderId="13" xfId="5" applyNumberFormat="1" applyBorder="1" applyAlignment="1">
      <alignment horizontal="center" vertical="center"/>
    </xf>
    <xf numFmtId="164" fontId="17" fillId="0" borderId="5" xfId="5" applyNumberFormat="1" applyBorder="1" applyAlignment="1">
      <alignment horizontal="center" vertical="center"/>
    </xf>
    <xf numFmtId="164" fontId="17" fillId="0" borderId="14" xfId="5" applyNumberFormat="1" applyBorder="1" applyAlignment="1">
      <alignment horizontal="center" vertical="center"/>
    </xf>
    <xf numFmtId="164" fontId="17" fillId="0" borderId="11" xfId="5" applyNumberFormat="1" applyBorder="1" applyAlignment="1">
      <alignment horizontal="center" vertical="center"/>
    </xf>
    <xf numFmtId="164" fontId="17" fillId="0" borderId="17" xfId="5" applyNumberFormat="1" applyBorder="1" applyAlignment="1">
      <alignment horizontal="center"/>
    </xf>
    <xf numFmtId="9" fontId="17" fillId="0" borderId="8" xfId="37" applyFont="1" applyFill="1" applyBorder="1" applyAlignment="1">
      <alignment horizontal="center"/>
    </xf>
    <xf numFmtId="9" fontId="17" fillId="0" borderId="6" xfId="37" applyFont="1" applyFill="1" applyBorder="1" applyAlignment="1">
      <alignment horizontal="center"/>
    </xf>
    <xf numFmtId="9" fontId="17" fillId="0" borderId="9" xfId="37" applyFont="1" applyFill="1" applyBorder="1" applyAlignment="1">
      <alignment horizontal="center"/>
    </xf>
    <xf numFmtId="164" fontId="17" fillId="0" borderId="0" xfId="1" applyNumberFormat="1" applyFont="1" applyFill="1" applyBorder="1" applyAlignment="1">
      <alignment horizontal="center" vertical="center"/>
    </xf>
    <xf numFmtId="164" fontId="17" fillId="0" borderId="6" xfId="1" applyNumberFormat="1" applyFont="1" applyFill="1" applyBorder="1" applyAlignment="1">
      <alignment horizontal="center" vertical="center"/>
    </xf>
    <xf numFmtId="0" fontId="18" fillId="0" borderId="0" xfId="13" applyFont="1" applyAlignment="1">
      <alignment horizontal="center" vertical="center" wrapText="1"/>
    </xf>
    <xf numFmtId="4" fontId="17" fillId="0" borderId="0" xfId="5" applyNumberFormat="1"/>
    <xf numFmtId="9" fontId="17" fillId="0" borderId="0" xfId="37" applyFont="1"/>
    <xf numFmtId="0" fontId="17" fillId="0" borderId="14" xfId="5" applyBorder="1" applyAlignment="1">
      <alignment horizontal="left"/>
    </xf>
    <xf numFmtId="3" fontId="17" fillId="0" borderId="7" xfId="5" applyNumberFormat="1" applyBorder="1" applyAlignment="1">
      <alignment horizontal="center"/>
    </xf>
    <xf numFmtId="9" fontId="17" fillId="0" borderId="0" xfId="12" applyFont="1" applyFill="1" applyBorder="1" applyAlignment="1">
      <alignment horizontal="center"/>
    </xf>
    <xf numFmtId="174" fontId="17" fillId="0" borderId="11" xfId="13" applyNumberFormat="1" applyBorder="1" applyAlignment="1">
      <alignment horizontal="center"/>
    </xf>
    <xf numFmtId="0" fontId="0" fillId="0" borderId="17" xfId="0" applyBorder="1" applyAlignment="1">
      <alignment horizontal="center" vertical="center"/>
    </xf>
    <xf numFmtId="198" fontId="0" fillId="0" borderId="0" xfId="35" applyNumberFormat="1" applyFont="1" applyBorder="1" applyAlignment="1">
      <alignment horizontal="center"/>
    </xf>
    <xf numFmtId="198" fontId="0" fillId="0" borderId="11" xfId="35" applyNumberFormat="1" applyFont="1" applyBorder="1" applyAlignment="1">
      <alignment horizontal="center"/>
    </xf>
    <xf numFmtId="0" fontId="17" fillId="0" borderId="0" xfId="0" applyFont="1" applyAlignment="1">
      <alignment horizontal="center" vertical="center"/>
    </xf>
    <xf numFmtId="7" fontId="0" fillId="0" borderId="0" xfId="0" applyNumberFormat="1" applyAlignment="1">
      <alignment horizontal="center" vertical="center"/>
    </xf>
    <xf numFmtId="0" fontId="17" fillId="0" borderId="16" xfId="0" applyFont="1" applyBorder="1" applyAlignment="1">
      <alignment wrapText="1"/>
    </xf>
    <xf numFmtId="0" fontId="35" fillId="0" borderId="17" xfId="0" applyFont="1" applyBorder="1" applyAlignment="1">
      <alignment horizontal="center" wrapText="1"/>
    </xf>
    <xf numFmtId="0" fontId="35" fillId="0" borderId="3" xfId="0" applyFont="1" applyBorder="1" applyAlignment="1">
      <alignment horizontal="center" wrapText="1"/>
    </xf>
    <xf numFmtId="164" fontId="35" fillId="0" borderId="7" xfId="0" applyNumberFormat="1" applyFont="1" applyBorder="1" applyAlignment="1">
      <alignment horizontal="center"/>
    </xf>
    <xf numFmtId="164" fontId="35" fillId="0" borderId="4" xfId="0" applyNumberFormat="1" applyFont="1" applyBorder="1" applyAlignment="1">
      <alignment horizontal="center"/>
    </xf>
    <xf numFmtId="164" fontId="35" fillId="0" borderId="5" xfId="0" applyNumberFormat="1" applyFont="1" applyBorder="1" applyAlignment="1">
      <alignment horizontal="center"/>
    </xf>
    <xf numFmtId="164" fontId="35" fillId="0" borderId="8" xfId="0" applyNumberFormat="1" applyFont="1" applyBorder="1" applyAlignment="1">
      <alignment horizontal="center"/>
    </xf>
    <xf numFmtId="164" fontId="35" fillId="0" borderId="6" xfId="0" applyNumberFormat="1" applyFont="1" applyBorder="1" applyAlignment="1">
      <alignment horizontal="center"/>
    </xf>
    <xf numFmtId="164" fontId="35" fillId="0" borderId="9" xfId="0" applyNumberFormat="1" applyFont="1" applyBorder="1" applyAlignment="1">
      <alignment horizontal="center"/>
    </xf>
    <xf numFmtId="164" fontId="35" fillId="0" borderId="1" xfId="0" applyNumberFormat="1" applyFont="1" applyBorder="1" applyAlignment="1">
      <alignment horizontal="center"/>
    </xf>
    <xf numFmtId="164" fontId="35" fillId="0" borderId="17" xfId="0" applyNumberFormat="1" applyFont="1" applyBorder="1" applyAlignment="1">
      <alignment horizontal="center"/>
    </xf>
    <xf numFmtId="164" fontId="35" fillId="0" borderId="3" xfId="0" applyNumberFormat="1" applyFont="1" applyBorder="1" applyAlignment="1">
      <alignment horizontal="center"/>
    </xf>
    <xf numFmtId="164" fontId="0" fillId="0" borderId="0" xfId="0" applyNumberFormat="1" applyAlignment="1">
      <alignment horizontal="center"/>
    </xf>
    <xf numFmtId="166" fontId="0" fillId="0" borderId="0" xfId="37" applyNumberFormat="1" applyFont="1" applyAlignment="1">
      <alignment horizontal="center"/>
    </xf>
    <xf numFmtId="0" fontId="71" fillId="0" borderId="0" xfId="0" applyFont="1"/>
    <xf numFmtId="164" fontId="35" fillId="0" borderId="0" xfId="0" applyNumberFormat="1" applyFont="1" applyAlignment="1">
      <alignment horizontal="center"/>
    </xf>
    <xf numFmtId="164" fontId="35" fillId="0" borderId="11" xfId="0" applyNumberFormat="1" applyFont="1" applyBorder="1" applyAlignment="1">
      <alignment horizontal="center"/>
    </xf>
    <xf numFmtId="9" fontId="0" fillId="0" borderId="0" xfId="37" applyFont="1" applyAlignment="1">
      <alignment horizontal="center"/>
    </xf>
    <xf numFmtId="0" fontId="35" fillId="0" borderId="1" xfId="0" applyFont="1" applyBorder="1"/>
    <xf numFmtId="0" fontId="35" fillId="0" borderId="16" xfId="0" applyFont="1" applyBorder="1" applyAlignment="1">
      <alignment horizontal="center"/>
    </xf>
    <xf numFmtId="0" fontId="35" fillId="0" borderId="16" xfId="0" applyFont="1" applyBorder="1" applyAlignment="1">
      <alignment horizontal="center" wrapText="1"/>
    </xf>
    <xf numFmtId="0" fontId="35" fillId="0" borderId="3" xfId="0" applyFont="1" applyBorder="1" applyAlignment="1">
      <alignment horizontal="center"/>
    </xf>
    <xf numFmtId="0" fontId="35" fillId="0" borderId="10" xfId="0" applyFont="1" applyBorder="1" applyAlignment="1">
      <alignment wrapText="1"/>
    </xf>
    <xf numFmtId="164" fontId="35" fillId="0" borderId="14" xfId="0" applyNumberFormat="1" applyFont="1" applyBorder="1" applyAlignment="1">
      <alignment horizontal="center"/>
    </xf>
    <xf numFmtId="9" fontId="35" fillId="0" borderId="14" xfId="37" applyFont="1" applyBorder="1" applyAlignment="1">
      <alignment horizontal="center"/>
    </xf>
    <xf numFmtId="9" fontId="35" fillId="0" borderId="0" xfId="37" applyFont="1" applyBorder="1" applyAlignment="1">
      <alignment horizontal="center"/>
    </xf>
    <xf numFmtId="9" fontId="35" fillId="0" borderId="10" xfId="37" applyFont="1" applyBorder="1" applyAlignment="1">
      <alignment horizontal="center"/>
    </xf>
    <xf numFmtId="9" fontId="35" fillId="0" borderId="11" xfId="37" applyFont="1" applyBorder="1" applyAlignment="1">
      <alignment horizontal="center"/>
    </xf>
    <xf numFmtId="0" fontId="35" fillId="0" borderId="8" xfId="0" applyFont="1" applyBorder="1" applyAlignment="1">
      <alignment wrapText="1"/>
    </xf>
    <xf numFmtId="164" fontId="35" fillId="0" borderId="15" xfId="0" applyNumberFormat="1" applyFont="1" applyBorder="1" applyAlignment="1">
      <alignment horizontal="center"/>
    </xf>
    <xf numFmtId="9" fontId="35" fillId="0" borderId="6" xfId="37" applyFont="1" applyBorder="1" applyAlignment="1">
      <alignment horizontal="center"/>
    </xf>
    <xf numFmtId="9" fontId="35" fillId="0" borderId="9" xfId="37" applyFont="1" applyBorder="1" applyAlignment="1">
      <alignment horizontal="center"/>
    </xf>
    <xf numFmtId="9" fontId="69" fillId="0" borderId="0" xfId="37" applyFont="1" applyBorder="1" applyAlignment="1">
      <alignment horizontal="center"/>
    </xf>
    <xf numFmtId="164" fontId="69" fillId="0" borderId="0" xfId="0" applyNumberFormat="1" applyFont="1" applyAlignment="1">
      <alignment horizontal="center"/>
    </xf>
    <xf numFmtId="49" fontId="59" fillId="5" borderId="0" xfId="0" applyNumberFormat="1" applyFont="1" applyFill="1" applyAlignment="1">
      <alignment horizontal="left" vertical="center" readingOrder="1"/>
    </xf>
    <xf numFmtId="0" fontId="0" fillId="5" borderId="28" xfId="0" applyFill="1" applyBorder="1"/>
    <xf numFmtId="0" fontId="0" fillId="5" borderId="29" xfId="0" applyFill="1" applyBorder="1"/>
    <xf numFmtId="0" fontId="61" fillId="5" borderId="28" xfId="0" applyFont="1" applyFill="1" applyBorder="1"/>
    <xf numFmtId="0" fontId="0" fillId="5" borderId="30" xfId="0" applyFill="1" applyBorder="1"/>
    <xf numFmtId="0" fontId="0" fillId="5" borderId="31" xfId="0" applyFill="1" applyBorder="1"/>
    <xf numFmtId="0" fontId="0" fillId="5" borderId="32" xfId="0" applyFill="1" applyBorder="1"/>
    <xf numFmtId="0" fontId="73" fillId="5" borderId="0" xfId="0" applyFont="1" applyFill="1"/>
    <xf numFmtId="0" fontId="74" fillId="5" borderId="0" xfId="0" applyFont="1" applyFill="1" applyAlignment="1">
      <alignment horizontal="left"/>
    </xf>
    <xf numFmtId="0" fontId="17" fillId="5" borderId="0" xfId="0" applyFont="1" applyFill="1"/>
    <xf numFmtId="0" fontId="75" fillId="5" borderId="0" xfId="0" applyFont="1" applyFill="1" applyAlignment="1">
      <alignment horizontal="left"/>
    </xf>
    <xf numFmtId="0" fontId="76" fillId="5" borderId="28" xfId="0" applyFont="1" applyFill="1" applyBorder="1" applyAlignment="1">
      <alignment horizontal="left" vertical="center" readingOrder="1"/>
    </xf>
    <xf numFmtId="0" fontId="17" fillId="5" borderId="29" xfId="0" applyFont="1" applyFill="1" applyBorder="1"/>
    <xf numFmtId="0" fontId="58" fillId="5" borderId="28" xfId="0" applyFont="1" applyFill="1" applyBorder="1" applyAlignment="1">
      <alignment horizontal="left" vertical="center" readingOrder="1"/>
    </xf>
    <xf numFmtId="0" fontId="61" fillId="5" borderId="28" xfId="0" applyFont="1" applyFill="1" applyBorder="1" applyAlignment="1">
      <alignment horizontal="left" vertical="center" readingOrder="1"/>
    </xf>
    <xf numFmtId="0" fontId="58" fillId="5" borderId="28" xfId="0" applyFont="1" applyFill="1" applyBorder="1"/>
    <xf numFmtId="0" fontId="17" fillId="5" borderId="28" xfId="0" applyFont="1"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0" xfId="0" applyFill="1"/>
    <xf numFmtId="0" fontId="0" fillId="4" borderId="29" xfId="0" applyFill="1" applyBorder="1"/>
    <xf numFmtId="2" fontId="17" fillId="0" borderId="21" xfId="13" applyNumberFormat="1" applyBorder="1" applyAlignment="1">
      <alignment horizontal="center"/>
    </xf>
    <xf numFmtId="2" fontId="17" fillId="0" borderId="0" xfId="13" applyNumberFormat="1" applyAlignment="1">
      <alignment horizontal="center"/>
    </xf>
    <xf numFmtId="2" fontId="17" fillId="0" borderId="22" xfId="13" applyNumberFormat="1" applyBorder="1" applyAlignment="1">
      <alignment horizontal="center"/>
    </xf>
    <xf numFmtId="9" fontId="17" fillId="0" borderId="0" xfId="37" applyFont="1" applyFill="1" applyBorder="1"/>
    <xf numFmtId="164" fontId="17" fillId="0" borderId="21" xfId="13" applyNumberFormat="1" applyBorder="1" applyAlignment="1">
      <alignment horizontal="center"/>
    </xf>
    <xf numFmtId="164" fontId="17" fillId="0" borderId="22" xfId="13" applyNumberFormat="1" applyBorder="1" applyAlignment="1">
      <alignment horizontal="center"/>
    </xf>
    <xf numFmtId="164" fontId="17" fillId="0" borderId="23" xfId="13" applyNumberFormat="1" applyBorder="1" applyAlignment="1">
      <alignment horizontal="center"/>
    </xf>
    <xf numFmtId="164" fontId="17" fillId="0" borderId="18" xfId="13" applyNumberFormat="1" applyBorder="1" applyAlignment="1">
      <alignment horizontal="center"/>
    </xf>
    <xf numFmtId="164" fontId="17" fillId="0" borderId="24" xfId="13" applyNumberFormat="1" applyBorder="1" applyAlignment="1">
      <alignment horizontal="center"/>
    </xf>
    <xf numFmtId="0" fontId="17" fillId="0" borderId="7" xfId="13" applyBorder="1" applyAlignment="1">
      <alignment horizontal="left"/>
    </xf>
    <xf numFmtId="0" fontId="17" fillId="0" borderId="4" xfId="13" applyBorder="1" applyAlignment="1">
      <alignment horizontal="center"/>
    </xf>
    <xf numFmtId="164" fontId="17" fillId="0" borderId="11" xfId="13" applyNumberFormat="1" applyBorder="1" applyAlignment="1">
      <alignment horizontal="center"/>
    </xf>
    <xf numFmtId="164" fontId="0" fillId="0" borderId="0" xfId="12" applyNumberFormat="1" applyFont="1" applyFill="1" applyBorder="1" applyAlignment="1">
      <alignment horizontal="center"/>
    </xf>
    <xf numFmtId="164" fontId="0" fillId="0" borderId="11" xfId="12" applyNumberFormat="1" applyFont="1" applyFill="1" applyBorder="1" applyAlignment="1">
      <alignment horizontal="center"/>
    </xf>
    <xf numFmtId="0" fontId="17" fillId="0" borderId="8" xfId="13" applyBorder="1" applyAlignment="1">
      <alignment horizontal="left"/>
    </xf>
    <xf numFmtId="164" fontId="0" fillId="0" borderId="6" xfId="12" applyNumberFormat="1" applyFont="1" applyFill="1" applyBorder="1" applyAlignment="1">
      <alignment horizontal="center"/>
    </xf>
    <xf numFmtId="164" fontId="0" fillId="0" borderId="9" xfId="12" applyNumberFormat="1" applyFont="1" applyFill="1" applyBorder="1" applyAlignment="1">
      <alignment horizontal="center"/>
    </xf>
    <xf numFmtId="164" fontId="17" fillId="0" borderId="0" xfId="13" applyNumberFormat="1"/>
    <xf numFmtId="165" fontId="17" fillId="0" borderId="0" xfId="13" applyNumberFormat="1"/>
    <xf numFmtId="0" fontId="17" fillId="0" borderId="1" xfId="20" applyFont="1" applyBorder="1" applyAlignment="1">
      <alignment horizontal="center"/>
    </xf>
    <xf numFmtId="3" fontId="17" fillId="0" borderId="17" xfId="20" applyNumberFormat="1" applyFont="1" applyBorder="1" applyAlignment="1">
      <alignment horizontal="center"/>
    </xf>
    <xf numFmtId="0" fontId="17" fillId="0" borderId="3" xfId="20" applyFont="1" applyBorder="1" applyAlignment="1">
      <alignment horizontal="center"/>
    </xf>
    <xf numFmtId="3" fontId="17" fillId="0" borderId="4" xfId="20" applyNumberFormat="1" applyFont="1" applyBorder="1" applyAlignment="1">
      <alignment horizontal="center"/>
    </xf>
    <xf numFmtId="3" fontId="17" fillId="0" borderId="5" xfId="20" applyNumberFormat="1" applyFont="1" applyBorder="1" applyAlignment="1">
      <alignment horizontal="center"/>
    </xf>
    <xf numFmtId="3" fontId="17" fillId="0" borderId="0" xfId="20" applyNumberFormat="1" applyFont="1" applyAlignment="1">
      <alignment horizontal="center"/>
    </xf>
    <xf numFmtId="3" fontId="17" fillId="0" borderId="11" xfId="20" applyNumberFormat="1" applyFont="1" applyBorder="1" applyAlignment="1">
      <alignment horizontal="center"/>
    </xf>
    <xf numFmtId="1" fontId="17" fillId="0" borderId="17" xfId="20" applyNumberFormat="1" applyFont="1" applyBorder="1" applyAlignment="1">
      <alignment horizontal="center"/>
    </xf>
    <xf numFmtId="1" fontId="17" fillId="0" borderId="3" xfId="20" applyNumberFormat="1" applyFont="1" applyBorder="1" applyAlignment="1">
      <alignment horizontal="center"/>
    </xf>
    <xf numFmtId="1" fontId="41" fillId="0" borderId="0" xfId="20" applyNumberFormat="1"/>
    <xf numFmtId="0" fontId="40" fillId="0" borderId="0" xfId="13" applyFont="1" applyAlignment="1">
      <alignment horizontal="left"/>
    </xf>
    <xf numFmtId="0" fontId="17" fillId="0" borderId="17" xfId="13" applyBorder="1"/>
    <xf numFmtId="0" fontId="17" fillId="0" borderId="3" xfId="13" applyBorder="1"/>
    <xf numFmtId="0" fontId="17" fillId="0" borderId="17" xfId="13" applyBorder="1" applyAlignment="1">
      <alignment horizontal="center"/>
    </xf>
    <xf numFmtId="0" fontId="17" fillId="0" borderId="3" xfId="13" applyBorder="1" applyAlignment="1">
      <alignment horizontal="center"/>
    </xf>
    <xf numFmtId="0" fontId="17" fillId="0" borderId="17" xfId="13" applyBorder="1" applyAlignment="1">
      <alignment horizontal="right"/>
    </xf>
    <xf numFmtId="0" fontId="17" fillId="0" borderId="3" xfId="13" applyBorder="1" applyAlignment="1">
      <alignment horizontal="right"/>
    </xf>
    <xf numFmtId="0" fontId="17" fillId="0" borderId="4" xfId="13" applyBorder="1" applyAlignment="1">
      <alignment horizontal="right"/>
    </xf>
    <xf numFmtId="0" fontId="17" fillId="0" borderId="5" xfId="13" applyBorder="1" applyAlignment="1">
      <alignment horizontal="right"/>
    </xf>
    <xf numFmtId="0" fontId="17" fillId="0" borderId="0" xfId="13" applyAlignment="1">
      <alignment horizontal="right"/>
    </xf>
    <xf numFmtId="164" fontId="17" fillId="0" borderId="0" xfId="13" applyNumberFormat="1" applyAlignment="1">
      <alignment horizontal="right"/>
    </xf>
    <xf numFmtId="0" fontId="17" fillId="0" borderId="6" xfId="13" applyBorder="1" applyAlignment="1">
      <alignment horizontal="right"/>
    </xf>
    <xf numFmtId="164" fontId="17" fillId="0" borderId="6" xfId="13" applyNumberFormat="1" applyBorder="1" applyAlignment="1">
      <alignment horizontal="right"/>
    </xf>
    <xf numFmtId="1" fontId="17" fillId="0" borderId="9" xfId="13" applyNumberFormat="1" applyBorder="1" applyAlignment="1">
      <alignment horizontal="right"/>
    </xf>
    <xf numFmtId="2" fontId="17" fillId="0" borderId="11" xfId="13" applyNumberFormat="1" applyBorder="1" applyAlignment="1">
      <alignment horizontal="center"/>
    </xf>
    <xf numFmtId="164" fontId="17" fillId="0" borderId="11" xfId="13" applyNumberFormat="1" applyBorder="1" applyAlignment="1">
      <alignment horizontal="right"/>
    </xf>
    <xf numFmtId="164" fontId="17" fillId="0" borderId="9" xfId="13" applyNumberFormat="1" applyBorder="1" applyAlignment="1">
      <alignment horizontal="right"/>
    </xf>
    <xf numFmtId="0" fontId="17" fillId="0" borderId="11" xfId="13" applyBorder="1" applyAlignment="1">
      <alignment horizontal="center"/>
    </xf>
    <xf numFmtId="2" fontId="17" fillId="0" borderId="0" xfId="13" applyNumberFormat="1" applyAlignment="1">
      <alignment horizontal="right"/>
    </xf>
    <xf numFmtId="2" fontId="17" fillId="0" borderId="11" xfId="13" applyNumberFormat="1" applyBorder="1" applyAlignment="1">
      <alignment horizontal="right"/>
    </xf>
    <xf numFmtId="2" fontId="17" fillId="0" borderId="6" xfId="13" applyNumberFormat="1" applyBorder="1" applyAlignment="1">
      <alignment horizontal="right"/>
    </xf>
    <xf numFmtId="2" fontId="17" fillId="0" borderId="6" xfId="13" applyNumberFormat="1" applyBorder="1"/>
    <xf numFmtId="2" fontId="17" fillId="0" borderId="9" xfId="13" applyNumberFormat="1" applyBorder="1"/>
    <xf numFmtId="0" fontId="17" fillId="0" borderId="11" xfId="13" applyBorder="1" applyAlignment="1">
      <alignment horizontal="right"/>
    </xf>
    <xf numFmtId="1" fontId="17" fillId="0" borderId="0" xfId="13" applyNumberFormat="1" applyAlignment="1">
      <alignment horizontal="right"/>
    </xf>
    <xf numFmtId="1" fontId="17" fillId="0" borderId="11" xfId="13" applyNumberFormat="1" applyBorder="1" applyAlignment="1">
      <alignment horizontal="right"/>
    </xf>
    <xf numFmtId="1" fontId="17" fillId="0" borderId="6" xfId="13" applyNumberFormat="1" applyBorder="1" applyAlignment="1">
      <alignment horizontal="center"/>
    </xf>
    <xf numFmtId="1" fontId="17" fillId="0" borderId="6" xfId="13" applyNumberFormat="1" applyBorder="1" applyAlignment="1">
      <alignment horizontal="right"/>
    </xf>
    <xf numFmtId="164" fontId="17" fillId="0" borderId="15" xfId="5" applyNumberFormat="1" applyBorder="1" applyAlignment="1">
      <alignment horizontal="center" vertical="center"/>
    </xf>
    <xf numFmtId="164" fontId="17" fillId="0" borderId="9" xfId="5" applyNumberFormat="1" applyBorder="1" applyAlignment="1">
      <alignment horizontal="center" vertical="center"/>
    </xf>
    <xf numFmtId="0" fontId="24" fillId="0" borderId="0" xfId="6" applyAlignment="1">
      <alignment horizontal="center"/>
    </xf>
    <xf numFmtId="0" fontId="24" fillId="0" borderId="0" xfId="6"/>
    <xf numFmtId="0" fontId="78" fillId="0" borderId="0" xfId="6" applyFont="1" applyAlignment="1">
      <alignment horizontal="center"/>
    </xf>
    <xf numFmtId="0" fontId="35" fillId="0" borderId="0" xfId="6" applyFont="1" applyAlignment="1">
      <alignment horizontal="left"/>
    </xf>
    <xf numFmtId="0" fontId="35" fillId="0" borderId="0" xfId="6" applyFont="1" applyAlignment="1">
      <alignment horizontal="center"/>
    </xf>
    <xf numFmtId="0" fontId="35" fillId="0" borderId="0" xfId="6" applyFont="1"/>
    <xf numFmtId="0" fontId="40" fillId="0" borderId="0" xfId="6" applyFont="1" applyAlignment="1">
      <alignment vertical="center"/>
    </xf>
    <xf numFmtId="0" fontId="40" fillId="0" borderId="0" xfId="6" applyFont="1" applyAlignment="1">
      <alignment horizontal="left" vertical="center"/>
    </xf>
    <xf numFmtId="0" fontId="79" fillId="0" borderId="0" xfId="6" applyFont="1" applyAlignment="1">
      <alignment horizontal="left"/>
    </xf>
    <xf numFmtId="0" fontId="79" fillId="0" borderId="0" xfId="6" applyFont="1"/>
    <xf numFmtId="0" fontId="35" fillId="0" borderId="1" xfId="6" applyFont="1" applyBorder="1" applyAlignment="1">
      <alignment horizontal="center"/>
    </xf>
    <xf numFmtId="0" fontId="35" fillId="0" borderId="17" xfId="6" applyFont="1" applyBorder="1" applyAlignment="1">
      <alignment horizontal="center"/>
    </xf>
    <xf numFmtId="0" fontId="35" fillId="0" borderId="17" xfId="6" applyFont="1" applyBorder="1"/>
    <xf numFmtId="0" fontId="35" fillId="0" borderId="3" xfId="6" applyFont="1" applyBorder="1" applyAlignment="1">
      <alignment horizontal="center"/>
    </xf>
    <xf numFmtId="0" fontId="35" fillId="0" borderId="10" xfId="6" applyFont="1" applyBorder="1" applyAlignment="1">
      <alignment horizontal="center"/>
    </xf>
    <xf numFmtId="1" fontId="35" fillId="0" borderId="0" xfId="6" applyNumberFormat="1" applyFont="1" applyAlignment="1">
      <alignment horizontal="center"/>
    </xf>
    <xf numFmtId="0" fontId="35" fillId="0" borderId="11" xfId="6" applyFont="1" applyBorder="1" applyAlignment="1">
      <alignment horizontal="center"/>
    </xf>
    <xf numFmtId="1" fontId="35" fillId="0" borderId="0" xfId="6" applyNumberFormat="1" applyFont="1"/>
    <xf numFmtId="0" fontId="35" fillId="0" borderId="0" xfId="6" quotePrefix="1" applyFont="1"/>
    <xf numFmtId="0" fontId="35" fillId="0" borderId="1" xfId="6" applyFont="1" applyBorder="1"/>
    <xf numFmtId="0" fontId="35" fillId="0" borderId="10" xfId="6" applyFont="1" applyBorder="1"/>
    <xf numFmtId="1" fontId="35" fillId="0" borderId="11" xfId="6" applyNumberFormat="1" applyFont="1" applyBorder="1" applyAlignment="1">
      <alignment horizontal="center"/>
    </xf>
    <xf numFmtId="0" fontId="35" fillId="0" borderId="8" xfId="6" applyFont="1" applyBorder="1"/>
    <xf numFmtId="0" fontId="35" fillId="0" borderId="6" xfId="6" applyFont="1" applyBorder="1" applyAlignment="1">
      <alignment horizontal="center"/>
    </xf>
    <xf numFmtId="1" fontId="35" fillId="0" borderId="9" xfId="6" applyNumberFormat="1" applyFont="1" applyBorder="1" applyAlignment="1">
      <alignment horizontal="center"/>
    </xf>
    <xf numFmtId="164" fontId="35" fillId="0" borderId="0" xfId="6" applyNumberFormat="1" applyFont="1"/>
    <xf numFmtId="0" fontId="35" fillId="0" borderId="8" xfId="6" applyFont="1" applyBorder="1" applyAlignment="1">
      <alignment horizontal="center"/>
    </xf>
    <xf numFmtId="0" fontId="35" fillId="0" borderId="6" xfId="6" applyFont="1" applyBorder="1"/>
    <xf numFmtId="1" fontId="35" fillId="0" borderId="6" xfId="6" applyNumberFormat="1" applyFont="1" applyBorder="1" applyAlignment="1">
      <alignment horizontal="center"/>
    </xf>
    <xf numFmtId="1" fontId="35" fillId="0" borderId="17" xfId="6" applyNumberFormat="1" applyFont="1" applyBorder="1" applyAlignment="1">
      <alignment horizontal="center"/>
    </xf>
    <xf numFmtId="1" fontId="35" fillId="0" borderId="3" xfId="6" applyNumberFormat="1" applyFont="1" applyBorder="1" applyAlignment="1">
      <alignment horizontal="center"/>
    </xf>
    <xf numFmtId="0" fontId="72" fillId="5" borderId="0" xfId="0" applyFont="1" applyFill="1"/>
    <xf numFmtId="1" fontId="0" fillId="0" borderId="0" xfId="0" applyNumberFormat="1" applyAlignment="1">
      <alignment horizontal="center"/>
    </xf>
    <xf numFmtId="0" fontId="17" fillId="0" borderId="1" xfId="0" applyFont="1" applyBorder="1" applyAlignment="1">
      <alignment horizontal="center"/>
    </xf>
    <xf numFmtId="0" fontId="17" fillId="0" borderId="17" xfId="0" applyFont="1" applyBorder="1" applyAlignment="1">
      <alignment horizontal="center"/>
    </xf>
    <xf numFmtId="0" fontId="32" fillId="0" borderId="0" xfId="5" applyFont="1" applyAlignment="1">
      <alignment horizontal="left"/>
    </xf>
    <xf numFmtId="0" fontId="80" fillId="0" borderId="0" xfId="5" applyFont="1"/>
    <xf numFmtId="0" fontId="40" fillId="0" borderId="0" xfId="6" applyFont="1" applyAlignment="1">
      <alignment horizontal="left"/>
    </xf>
    <xf numFmtId="0" fontId="60" fillId="5" borderId="28" xfId="0" applyFont="1" applyFill="1" applyBorder="1" applyAlignment="1">
      <alignment horizontal="left" vertical="center" readingOrder="1"/>
    </xf>
    <xf numFmtId="0" fontId="17" fillId="0" borderId="6" xfId="0" applyFont="1" applyBorder="1" applyAlignment="1">
      <alignment horizontal="center"/>
    </xf>
    <xf numFmtId="195" fontId="0" fillId="0" borderId="4" xfId="0" applyNumberFormat="1" applyBorder="1" applyAlignment="1">
      <alignment horizontal="center" vertical="center"/>
    </xf>
    <xf numFmtId="195" fontId="0" fillId="0" borderId="5" xfId="0" applyNumberFormat="1" applyBorder="1" applyAlignment="1">
      <alignment horizontal="center" vertical="center"/>
    </xf>
    <xf numFmtId="0" fontId="17" fillId="0" borderId="5" xfId="0" applyFont="1" applyBorder="1" applyAlignment="1">
      <alignment horizontal="center" vertical="center"/>
    </xf>
    <xf numFmtId="0" fontId="17" fillId="0" borderId="13" xfId="5" applyBorder="1" applyAlignment="1">
      <alignment horizontal="center" vertical="center" wrapText="1"/>
    </xf>
    <xf numFmtId="0" fontId="17" fillId="0" borderId="5" xfId="0" applyFont="1" applyBorder="1" applyAlignment="1">
      <alignment horizontal="center" vertical="center" wrapText="1"/>
    </xf>
    <xf numFmtId="0" fontId="17" fillId="0" borderId="17" xfId="0" applyFont="1" applyBorder="1" applyAlignment="1">
      <alignment horizontal="center" vertical="center"/>
    </xf>
    <xf numFmtId="0" fontId="17" fillId="0" borderId="3" xfId="0" applyFont="1" applyBorder="1" applyAlignment="1">
      <alignment horizontal="center" vertical="center"/>
    </xf>
    <xf numFmtId="0" fontId="17" fillId="0" borderId="1" xfId="0" applyFont="1" applyBorder="1" applyAlignment="1">
      <alignment horizontal="center" vertical="center"/>
    </xf>
    <xf numFmtId="0" fontId="17" fillId="0" borderId="10"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165" fontId="17" fillId="0" borderId="0" xfId="1" applyNumberFormat="1" applyFont="1" applyFill="1" applyBorder="1" applyAlignment="1">
      <alignment horizontal="center"/>
    </xf>
    <xf numFmtId="165" fontId="17" fillId="0" borderId="0" xfId="0" applyNumberFormat="1" applyFont="1"/>
    <xf numFmtId="0" fontId="22" fillId="0" borderId="7" xfId="5" applyFont="1" applyBorder="1" applyAlignment="1">
      <alignment horizontal="center"/>
    </xf>
    <xf numFmtId="1" fontId="17" fillId="0" borderId="4" xfId="5" applyNumberFormat="1" applyBorder="1" applyAlignment="1">
      <alignment horizontal="center"/>
    </xf>
    <xf numFmtId="1" fontId="17" fillId="0" borderId="5" xfId="5" applyNumberFormat="1" applyBorder="1" applyAlignment="1">
      <alignment horizontal="center"/>
    </xf>
    <xf numFmtId="1" fontId="17" fillId="0" borderId="6" xfId="5" applyNumberFormat="1" applyBorder="1" applyAlignment="1">
      <alignment horizontal="center"/>
    </xf>
    <xf numFmtId="1" fontId="17" fillId="0" borderId="9" xfId="5" applyNumberFormat="1" applyBorder="1" applyAlignment="1">
      <alignment horizontal="center"/>
    </xf>
    <xf numFmtId="0" fontId="37" fillId="0" borderId="0" xfId="0" applyFont="1"/>
    <xf numFmtId="169" fontId="0" fillId="0" borderId="0" xfId="1" applyNumberFormat="1" applyFont="1" applyBorder="1"/>
    <xf numFmtId="169" fontId="0" fillId="0" borderId="7" xfId="1" applyNumberFormat="1" applyFont="1" applyBorder="1"/>
    <xf numFmtId="169" fontId="0" fillId="0" borderId="10" xfId="1" applyNumberFormat="1" applyFont="1" applyBorder="1"/>
    <xf numFmtId="1" fontId="17" fillId="0" borderId="2" xfId="5" applyNumberFormat="1" applyBorder="1" applyAlignment="1">
      <alignment horizontal="center"/>
    </xf>
    <xf numFmtId="1" fontId="17" fillId="0" borderId="3" xfId="5" applyNumberFormat="1" applyBorder="1" applyAlignment="1">
      <alignment horizontal="center"/>
    </xf>
    <xf numFmtId="0" fontId="17" fillId="0" borderId="4" xfId="5" applyBorder="1" applyAlignment="1">
      <alignment horizontal="center"/>
    </xf>
    <xf numFmtId="0" fontId="17" fillId="0" borderId="7" xfId="5" applyBorder="1" applyAlignment="1">
      <alignment horizontal="center" vertical="center"/>
    </xf>
    <xf numFmtId="0" fontId="17" fillId="0" borderId="5" xfId="5" applyBorder="1" applyAlignment="1">
      <alignment horizontal="center" vertical="center"/>
    </xf>
    <xf numFmtId="0" fontId="17" fillId="0" borderId="4" xfId="5" applyBorder="1" applyAlignment="1">
      <alignment horizontal="center" vertical="center"/>
    </xf>
    <xf numFmtId="0" fontId="17" fillId="0" borderId="11" xfId="5" applyBorder="1" applyAlignment="1">
      <alignment horizontal="center" vertical="center"/>
    </xf>
    <xf numFmtId="0" fontId="17" fillId="0" borderId="3" xfId="5" applyBorder="1" applyAlignment="1">
      <alignment horizontal="center" vertical="center"/>
    </xf>
    <xf numFmtId="172" fontId="17" fillId="0" borderId="0" xfId="5" applyNumberFormat="1"/>
    <xf numFmtId="192" fontId="17" fillId="0" borderId="6" xfId="5" applyNumberFormat="1" applyBorder="1" applyAlignment="1">
      <alignment horizontal="center" vertical="center"/>
    </xf>
    <xf numFmtId="191" fontId="17" fillId="0" borderId="6" xfId="5" applyNumberFormat="1" applyBorder="1" applyAlignment="1">
      <alignment horizontal="center"/>
    </xf>
    <xf numFmtId="0" fontId="35" fillId="0" borderId="4" xfId="5" applyFont="1" applyBorder="1" applyAlignment="1">
      <alignment horizontal="center" vertical="center"/>
    </xf>
    <xf numFmtId="0" fontId="35" fillId="0" borderId="9" xfId="5" applyFont="1" applyBorder="1" applyAlignment="1">
      <alignment horizontal="center" vertical="center"/>
    </xf>
    <xf numFmtId="0" fontId="56" fillId="0" borderId="10" xfId="5" applyFont="1" applyBorder="1"/>
    <xf numFmtId="0" fontId="18" fillId="0" borderId="10" xfId="0" applyFont="1" applyBorder="1"/>
    <xf numFmtId="9" fontId="18" fillId="0" borderId="11" xfId="11" applyFont="1" applyFill="1" applyBorder="1" applyAlignment="1">
      <alignment horizontal="center"/>
    </xf>
    <xf numFmtId="0" fontId="81" fillId="0" borderId="0" xfId="13" applyFont="1"/>
    <xf numFmtId="0" fontId="69" fillId="0" borderId="0" xfId="13" applyFont="1" applyAlignment="1">
      <alignment horizontal="left"/>
    </xf>
    <xf numFmtId="0" fontId="69" fillId="0" borderId="0" xfId="13" applyFont="1"/>
    <xf numFmtId="2" fontId="69" fillId="0" borderId="0" xfId="19" applyNumberFormat="1" applyFont="1" applyFill="1" applyBorder="1" applyAlignment="1">
      <alignment horizontal="center"/>
    </xf>
    <xf numFmtId="0" fontId="69" fillId="0" borderId="0" xfId="13" applyFont="1" applyAlignment="1">
      <alignment horizontal="center"/>
    </xf>
    <xf numFmtId="2" fontId="69" fillId="0" borderId="0" xfId="12" applyNumberFormat="1" applyFont="1" applyFill="1" applyBorder="1" applyAlignment="1">
      <alignment horizontal="center"/>
    </xf>
    <xf numFmtId="9" fontId="17" fillId="0" borderId="10" xfId="37" applyFont="1" applyFill="1" applyBorder="1" applyAlignment="1">
      <alignment horizontal="center"/>
    </xf>
    <xf numFmtId="9" fontId="17" fillId="0" borderId="0" xfId="37" applyFont="1" applyFill="1" applyBorder="1" applyAlignment="1">
      <alignment horizontal="center"/>
    </xf>
    <xf numFmtId="9" fontId="17" fillId="0" borderId="14" xfId="37" applyFont="1" applyFill="1" applyBorder="1" applyAlignment="1">
      <alignment horizontal="center"/>
    </xf>
    <xf numFmtId="9" fontId="17" fillId="0" borderId="1" xfId="37" applyFont="1" applyFill="1" applyBorder="1" applyAlignment="1">
      <alignment horizontal="center"/>
    </xf>
    <xf numFmtId="9" fontId="17" fillId="0" borderId="17" xfId="37" applyFont="1" applyFill="1" applyBorder="1" applyAlignment="1">
      <alignment horizontal="center"/>
    </xf>
    <xf numFmtId="9" fontId="17" fillId="0" borderId="16" xfId="37" applyFont="1" applyFill="1" applyBorder="1" applyAlignment="1">
      <alignment horizontal="center"/>
    </xf>
    <xf numFmtId="0" fontId="18" fillId="0" borderId="0" xfId="13" applyFont="1"/>
    <xf numFmtId="174" fontId="17" fillId="0" borderId="4" xfId="5" applyNumberFormat="1" applyBorder="1" applyAlignment="1">
      <alignment horizontal="center"/>
    </xf>
    <xf numFmtId="174" fontId="17" fillId="0" borderId="4" xfId="12" applyNumberFormat="1" applyBorder="1" applyAlignment="1">
      <alignment horizontal="center" vertical="center"/>
    </xf>
    <xf numFmtId="174" fontId="17" fillId="0" borderId="5" xfId="12" applyNumberFormat="1" applyBorder="1" applyAlignment="1">
      <alignment horizontal="center" vertical="center"/>
    </xf>
    <xf numFmtId="174" fontId="17" fillId="0" borderId="0" xfId="5" applyNumberFormat="1" applyAlignment="1">
      <alignment horizontal="center"/>
    </xf>
    <xf numFmtId="174" fontId="17" fillId="0" borderId="0" xfId="12" applyNumberFormat="1" applyBorder="1" applyAlignment="1">
      <alignment horizontal="center" vertical="center"/>
    </xf>
    <xf numFmtId="174" fontId="17" fillId="0" borderId="11" xfId="12" applyNumberFormat="1" applyBorder="1" applyAlignment="1">
      <alignment horizontal="center" vertical="center"/>
    </xf>
    <xf numFmtId="174" fontId="17" fillId="0" borderId="6" xfId="12" applyNumberFormat="1" applyBorder="1" applyAlignment="1">
      <alignment horizontal="center" vertical="center"/>
    </xf>
    <xf numFmtId="174" fontId="17" fillId="0" borderId="9" xfId="12" applyNumberFormat="1" applyBorder="1" applyAlignment="1">
      <alignment horizontal="center" vertical="center"/>
    </xf>
    <xf numFmtId="174" fontId="17" fillId="3" borderId="0" xfId="1" applyNumberFormat="1" applyFill="1" applyBorder="1" applyAlignment="1">
      <alignment horizontal="right" vertical="center"/>
    </xf>
    <xf numFmtId="174" fontId="34" fillId="3" borderId="0" xfId="1" applyNumberFormat="1" applyFont="1" applyFill="1" applyBorder="1" applyAlignment="1">
      <alignment horizontal="right" vertical="center"/>
    </xf>
    <xf numFmtId="174" fontId="0" fillId="3" borderId="0" xfId="0" applyNumberFormat="1" applyFill="1"/>
    <xf numFmtId="174" fontId="51" fillId="4" borderId="0" xfId="1" applyNumberFormat="1" applyFont="1" applyFill="1" applyBorder="1" applyAlignment="1">
      <alignment horizontal="right" vertical="center"/>
    </xf>
    <xf numFmtId="0" fontId="17" fillId="0" borderId="7" xfId="20" applyFont="1" applyBorder="1" applyAlignment="1">
      <alignment horizontal="center"/>
    </xf>
    <xf numFmtId="3" fontId="17" fillId="0" borderId="10" xfId="20" applyNumberFormat="1" applyFont="1" applyBorder="1" applyAlignment="1">
      <alignment horizontal="center"/>
    </xf>
    <xf numFmtId="0" fontId="17" fillId="0" borderId="10" xfId="20" applyFont="1" applyBorder="1" applyAlignment="1">
      <alignment horizontal="center"/>
    </xf>
    <xf numFmtId="1" fontId="17" fillId="0" borderId="1" xfId="20" applyNumberFormat="1" applyFont="1" applyBorder="1" applyAlignment="1">
      <alignment horizontal="center"/>
    </xf>
    <xf numFmtId="0" fontId="32" fillId="0" borderId="0" xfId="5" applyFont="1" applyAlignment="1">
      <alignment horizontal="left" wrapText="1"/>
    </xf>
    <xf numFmtId="0" fontId="51" fillId="4" borderId="0" xfId="13" applyFont="1" applyFill="1" applyAlignment="1">
      <alignment horizontal="center" vertical="center"/>
    </xf>
    <xf numFmtId="197" fontId="17" fillId="0" borderId="10" xfId="13" applyNumberFormat="1" applyBorder="1" applyAlignment="1">
      <alignment horizontal="center" vertical="center"/>
    </xf>
    <xf numFmtId="166" fontId="17" fillId="0" borderId="13" xfId="12" applyNumberFormat="1" applyFill="1" applyBorder="1" applyAlignment="1">
      <alignment horizontal="center"/>
    </xf>
    <xf numFmtId="166" fontId="17" fillId="0" borderId="5" xfId="12" applyNumberFormat="1" applyFill="1" applyBorder="1" applyAlignment="1">
      <alignment horizontal="center"/>
    </xf>
    <xf numFmtId="166" fontId="17" fillId="0" borderId="14" xfId="12" applyNumberFormat="1" applyFill="1" applyBorder="1" applyAlignment="1">
      <alignment horizontal="center"/>
    </xf>
    <xf numFmtId="166" fontId="17" fillId="0" borderId="11" xfId="12" applyNumberFormat="1" applyFill="1" applyBorder="1" applyAlignment="1">
      <alignment horizontal="center"/>
    </xf>
    <xf numFmtId="0" fontId="17" fillId="0" borderId="8" xfId="13" applyBorder="1" applyAlignment="1">
      <alignment horizontal="center" vertical="center"/>
    </xf>
    <xf numFmtId="166" fontId="17" fillId="0" borderId="15" xfId="12" applyNumberFormat="1" applyFill="1" applyBorder="1" applyAlignment="1">
      <alignment horizontal="center"/>
    </xf>
    <xf numFmtId="0" fontId="21" fillId="0" borderId="8" xfId="13" applyFont="1" applyBorder="1" applyAlignment="1">
      <alignment horizontal="center" vertical="center"/>
    </xf>
    <xf numFmtId="166" fontId="21" fillId="0" borderId="15" xfId="12" applyNumberFormat="1" applyFont="1" applyFill="1" applyBorder="1" applyAlignment="1">
      <alignment horizontal="center"/>
    </xf>
    <xf numFmtId="166" fontId="21" fillId="0" borderId="9" xfId="12" applyNumberFormat="1" applyFont="1" applyFill="1" applyBorder="1" applyAlignment="1">
      <alignment horizontal="center"/>
    </xf>
    <xf numFmtId="166" fontId="21" fillId="0" borderId="9" xfId="12" applyNumberFormat="1" applyFont="1" applyFill="1" applyBorder="1" applyAlignment="1">
      <alignment horizontal="right"/>
    </xf>
    <xf numFmtId="200" fontId="17" fillId="0" borderId="0" xfId="5" applyNumberFormat="1"/>
    <xf numFmtId="174" fontId="17" fillId="0" borderId="13" xfId="5" applyNumberFormat="1" applyBorder="1" applyAlignment="1">
      <alignment horizontal="center"/>
    </xf>
    <xf numFmtId="174" fontId="17" fillId="0" borderId="14" xfId="5" applyNumberFormat="1" applyBorder="1" applyAlignment="1">
      <alignment horizontal="center"/>
    </xf>
    <xf numFmtId="174" fontId="17" fillId="0" borderId="15" xfId="5" applyNumberFormat="1" applyBorder="1" applyAlignment="1">
      <alignment horizontal="center"/>
    </xf>
    <xf numFmtId="0" fontId="0" fillId="0" borderId="7" xfId="0" applyBorder="1" applyAlignment="1">
      <alignment horizontal="center"/>
    </xf>
    <xf numFmtId="194" fontId="0" fillId="0" borderId="0" xfId="0" applyNumberFormat="1" applyAlignment="1">
      <alignment horizontal="center"/>
    </xf>
    <xf numFmtId="194" fontId="17" fillId="0" borderId="7" xfId="5" applyNumberFormat="1" applyBorder="1" applyAlignment="1">
      <alignment horizontal="center"/>
    </xf>
    <xf numFmtId="194" fontId="17" fillId="0" borderId="5" xfId="5" applyNumberFormat="1" applyBorder="1" applyAlignment="1">
      <alignment horizontal="center"/>
    </xf>
    <xf numFmtId="194" fontId="17" fillId="0" borderId="4" xfId="5" applyNumberFormat="1" applyBorder="1" applyAlignment="1">
      <alignment horizontal="center"/>
    </xf>
    <xf numFmtId="194" fontId="17" fillId="0" borderId="10" xfId="5" applyNumberFormat="1" applyBorder="1" applyAlignment="1">
      <alignment horizontal="center"/>
    </xf>
    <xf numFmtId="194" fontId="17" fillId="0" borderId="11" xfId="5" applyNumberFormat="1" applyBorder="1" applyAlignment="1">
      <alignment horizontal="center"/>
    </xf>
    <xf numFmtId="194" fontId="17" fillId="0" borderId="0" xfId="5" applyNumberFormat="1" applyAlignment="1">
      <alignment horizontal="center"/>
    </xf>
    <xf numFmtId="198" fontId="0" fillId="0" borderId="6" xfId="35" applyNumberFormat="1" applyFont="1" applyBorder="1" applyAlignment="1">
      <alignment horizontal="center" vertical="center"/>
    </xf>
    <xf numFmtId="198" fontId="0" fillId="0" borderId="9" xfId="35" applyNumberFormat="1" applyFont="1" applyBorder="1" applyAlignment="1">
      <alignment horizontal="center" vertical="center"/>
    </xf>
    <xf numFmtId="194" fontId="17" fillId="0" borderId="8" xfId="5" applyNumberFormat="1" applyBorder="1" applyAlignment="1">
      <alignment horizontal="center"/>
    </xf>
    <xf numFmtId="194" fontId="17" fillId="0" borderId="9" xfId="5" applyNumberFormat="1" applyBorder="1" applyAlignment="1">
      <alignment horizontal="center"/>
    </xf>
    <xf numFmtId="195" fontId="0" fillId="0" borderId="9" xfId="0" applyNumberFormat="1" applyBorder="1" applyAlignment="1">
      <alignment horizontal="center" vertical="center"/>
    </xf>
    <xf numFmtId="164" fontId="17" fillId="0" borderId="7" xfId="13" applyNumberFormat="1" applyBorder="1" applyAlignment="1">
      <alignment horizontal="center"/>
    </xf>
    <xf numFmtId="164" fontId="17" fillId="0" borderId="5" xfId="13" applyNumberFormat="1" applyBorder="1" applyAlignment="1">
      <alignment horizontal="center"/>
    </xf>
    <xf numFmtId="164" fontId="17" fillId="0" borderId="4" xfId="13" applyNumberFormat="1" applyBorder="1" applyAlignment="1">
      <alignment horizontal="center"/>
    </xf>
    <xf numFmtId="0" fontId="0" fillId="0" borderId="15" xfId="0" applyBorder="1" applyAlignment="1">
      <alignment horizontal="center"/>
    </xf>
    <xf numFmtId="166" fontId="0" fillId="0" borderId="9" xfId="37" applyNumberFormat="1" applyFont="1" applyBorder="1" applyAlignment="1">
      <alignment horizontal="center"/>
    </xf>
    <xf numFmtId="0" fontId="37" fillId="0" borderId="0" xfId="6" applyFont="1" applyAlignment="1">
      <alignment horizontal="left"/>
    </xf>
    <xf numFmtId="0" fontId="17" fillId="0" borderId="1" xfId="13" applyBorder="1" applyAlignment="1">
      <alignment horizontal="center"/>
    </xf>
    <xf numFmtId="0" fontId="17" fillId="5" borderId="0" xfId="13" applyFill="1" applyAlignment="1">
      <alignment vertical="top"/>
    </xf>
    <xf numFmtId="0" fontId="18" fillId="5" borderId="0" xfId="13" applyFont="1" applyFill="1" applyAlignment="1">
      <alignment horizontal="center" vertical="center"/>
    </xf>
    <xf numFmtId="3" fontId="17" fillId="5" borderId="0" xfId="12" applyNumberFormat="1" applyFont="1" applyFill="1" applyAlignment="1">
      <alignment horizontal="center" vertical="center"/>
    </xf>
    <xf numFmtId="9" fontId="17" fillId="5" borderId="0" xfId="12" applyFont="1" applyFill="1" applyAlignment="1">
      <alignment horizontal="center" vertical="center"/>
    </xf>
    <xf numFmtId="0" fontId="18" fillId="5" borderId="0" xfId="13" applyFont="1" applyFill="1" applyAlignment="1">
      <alignment vertical="center"/>
    </xf>
    <xf numFmtId="0" fontId="18" fillId="5" borderId="0" xfId="13" applyFont="1" applyFill="1" applyAlignment="1">
      <alignment horizontal="centerContinuous" vertical="center"/>
    </xf>
    <xf numFmtId="0" fontId="18" fillId="5" borderId="0" xfId="13" applyFont="1" applyFill="1" applyAlignment="1">
      <alignment horizontal="left" vertical="center"/>
    </xf>
    <xf numFmtId="0" fontId="18" fillId="5" borderId="0" xfId="13" applyFont="1" applyFill="1" applyAlignment="1">
      <alignment horizontal="center" vertical="center" wrapText="1"/>
    </xf>
    <xf numFmtId="174" fontId="17" fillId="2" borderId="0" xfId="13" applyNumberFormat="1" applyFill="1" applyAlignment="1">
      <alignment horizontal="center"/>
    </xf>
    <xf numFmtId="9" fontId="17" fillId="0" borderId="6" xfId="12" applyFont="1" applyFill="1" applyBorder="1" applyAlignment="1">
      <alignment horizontal="center"/>
    </xf>
    <xf numFmtId="174" fontId="17" fillId="0" borderId="9" xfId="13" applyNumberFormat="1" applyBorder="1" applyAlignment="1">
      <alignment horizontal="center"/>
    </xf>
    <xf numFmtId="9" fontId="17" fillId="0" borderId="4" xfId="12" applyFont="1" applyFill="1" applyBorder="1" applyAlignment="1">
      <alignment horizontal="center"/>
    </xf>
    <xf numFmtId="174" fontId="17" fillId="0" borderId="5" xfId="13" applyNumberFormat="1" applyBorder="1" applyAlignment="1">
      <alignment horizontal="center"/>
    </xf>
    <xf numFmtId="0" fontId="83" fillId="5" borderId="0" xfId="13" applyFont="1" applyFill="1" applyAlignment="1">
      <alignment vertical="top"/>
    </xf>
    <xf numFmtId="0" fontId="84" fillId="5" borderId="0" xfId="13" applyFont="1" applyFill="1" applyAlignment="1">
      <alignment vertical="top"/>
    </xf>
    <xf numFmtId="0" fontId="83" fillId="5" borderId="0" xfId="13" applyFont="1" applyFill="1" applyAlignment="1">
      <alignment horizontal="centerContinuous" vertical="top"/>
    </xf>
    <xf numFmtId="0" fontId="83" fillId="5" borderId="0" xfId="13" applyFont="1" applyFill="1" applyAlignment="1">
      <alignment horizontal="left" vertical="top"/>
    </xf>
    <xf numFmtId="0" fontId="83" fillId="5" borderId="0" xfId="13" applyFont="1" applyFill="1" applyAlignment="1">
      <alignment horizontal="center" vertical="top" wrapText="1"/>
    </xf>
    <xf numFmtId="0" fontId="83" fillId="5" borderId="0" xfId="13" applyFont="1" applyFill="1" applyAlignment="1">
      <alignment horizontal="center" vertical="center"/>
    </xf>
    <xf numFmtId="0" fontId="17" fillId="0" borderId="1" xfId="5" applyBorder="1" applyAlignment="1">
      <alignment horizontal="left"/>
    </xf>
    <xf numFmtId="10" fontId="17" fillId="0" borderId="0" xfId="5" applyNumberFormat="1"/>
    <xf numFmtId="9" fontId="17" fillId="0" borderId="0" xfId="5" applyNumberFormat="1"/>
    <xf numFmtId="0" fontId="0" fillId="0" borderId="11" xfId="0" applyBorder="1" applyAlignment="1">
      <alignment horizontal="center" vertical="center"/>
    </xf>
    <xf numFmtId="0" fontId="17" fillId="0" borderId="0" xfId="13" applyAlignment="1">
      <alignment vertical="center"/>
    </xf>
    <xf numFmtId="0" fontId="21" fillId="0" borderId="0" xfId="13" applyFont="1" applyAlignment="1">
      <alignment wrapText="1"/>
    </xf>
    <xf numFmtId="0" fontId="0" fillId="0" borderId="11" xfId="0" applyBorder="1" applyAlignment="1">
      <alignment horizontal="center"/>
    </xf>
    <xf numFmtId="1" fontId="0" fillId="0" borderId="6" xfId="0" applyNumberFormat="1" applyBorder="1" applyAlignment="1">
      <alignment horizontal="center"/>
    </xf>
    <xf numFmtId="166" fontId="0" fillId="0" borderId="0" xfId="37" applyNumberFormat="1" applyFont="1" applyBorder="1" applyAlignment="1">
      <alignment horizontal="center"/>
    </xf>
    <xf numFmtId="0" fontId="35" fillId="0" borderId="0" xfId="0" applyFont="1" applyAlignment="1">
      <alignment wrapText="1"/>
    </xf>
    <xf numFmtId="166" fontId="0" fillId="0" borderId="6" xfId="37" applyNumberFormat="1" applyFont="1" applyBorder="1" applyAlignment="1">
      <alignment horizontal="center"/>
    </xf>
    <xf numFmtId="164" fontId="17" fillId="0" borderId="13" xfId="13" applyNumberFormat="1" applyBorder="1" applyAlignment="1">
      <alignment horizontal="center"/>
    </xf>
    <xf numFmtId="164" fontId="17" fillId="0" borderId="14" xfId="13" applyNumberFormat="1" applyBorder="1" applyAlignment="1">
      <alignment horizontal="center"/>
    </xf>
    <xf numFmtId="166" fontId="35" fillId="0" borderId="14" xfId="37" applyNumberFormat="1" applyFont="1" applyBorder="1" applyAlignment="1">
      <alignment horizontal="center"/>
    </xf>
    <xf numFmtId="166" fontId="0" fillId="0" borderId="15" xfId="37" applyNumberFormat="1" applyFont="1" applyBorder="1" applyAlignment="1">
      <alignment horizontal="center"/>
    </xf>
    <xf numFmtId="166" fontId="35" fillId="0" borderId="13" xfId="37" applyNumberFormat="1" applyFont="1" applyBorder="1" applyAlignment="1">
      <alignment horizontal="center"/>
    </xf>
    <xf numFmtId="0" fontId="31" fillId="0" borderId="0" xfId="5" applyFont="1" applyAlignment="1">
      <alignment horizontal="center"/>
    </xf>
    <xf numFmtId="0" fontId="21" fillId="0" borderId="0" xfId="13" applyFont="1" applyAlignment="1">
      <alignment horizontal="center" vertical="center"/>
    </xf>
    <xf numFmtId="0" fontId="37" fillId="0" borderId="0" xfId="0" applyFont="1" applyAlignment="1">
      <alignment horizontal="center"/>
    </xf>
    <xf numFmtId="0" fontId="17" fillId="0" borderId="0" xfId="13" applyAlignment="1">
      <alignment horizontal="left" vertical="center"/>
    </xf>
    <xf numFmtId="0" fontId="86" fillId="0" borderId="0" xfId="13" applyFont="1"/>
    <xf numFmtId="0" fontId="87" fillId="0" borderId="0" xfId="5" applyFont="1"/>
    <xf numFmtId="0" fontId="21" fillId="0" borderId="12" xfId="13" applyFont="1" applyBorder="1"/>
    <xf numFmtId="0" fontId="17" fillId="0" borderId="6" xfId="13" applyBorder="1" applyAlignment="1">
      <alignment horizontal="center" vertical="center"/>
    </xf>
    <xf numFmtId="0" fontId="17" fillId="0" borderId="1" xfId="13" applyBorder="1" applyAlignment="1">
      <alignment horizontal="center" vertical="center"/>
    </xf>
    <xf numFmtId="0" fontId="17" fillId="0" borderId="17" xfId="13" applyBorder="1" applyAlignment="1">
      <alignment horizontal="center" vertical="center"/>
    </xf>
    <xf numFmtId="0" fontId="17" fillId="0" borderId="3" xfId="13" applyBorder="1" applyAlignment="1">
      <alignment horizontal="center" vertical="center"/>
    </xf>
    <xf numFmtId="195" fontId="17" fillId="0" borderId="7" xfId="13" applyNumberFormat="1" applyBorder="1" applyAlignment="1">
      <alignment horizontal="center"/>
    </xf>
    <xf numFmtId="195" fontId="17" fillId="0" borderId="4" xfId="13" applyNumberFormat="1" applyBorder="1" applyAlignment="1">
      <alignment horizontal="center"/>
    </xf>
    <xf numFmtId="195" fontId="17" fillId="0" borderId="7" xfId="13" applyNumberFormat="1" applyBorder="1" applyAlignment="1">
      <alignment horizontal="center" vertical="center"/>
    </xf>
    <xf numFmtId="195" fontId="17" fillId="0" borderId="4" xfId="13" applyNumberFormat="1" applyBorder="1" applyAlignment="1">
      <alignment horizontal="center" vertical="center"/>
    </xf>
    <xf numFmtId="195" fontId="17" fillId="0" borderId="5" xfId="13" applyNumberFormat="1" applyBorder="1" applyAlignment="1">
      <alignment horizontal="center" vertical="center"/>
    </xf>
    <xf numFmtId="0" fontId="17" fillId="0" borderId="5" xfId="13" applyBorder="1" applyAlignment="1">
      <alignment horizontal="center" vertical="center"/>
    </xf>
    <xf numFmtId="0" fontId="17" fillId="0" borderId="7" xfId="13" applyBorder="1" applyAlignment="1">
      <alignment horizontal="center"/>
    </xf>
    <xf numFmtId="195" fontId="17" fillId="0" borderId="13" xfId="13" applyNumberFormat="1" applyBorder="1" applyAlignment="1">
      <alignment horizontal="center" vertical="center"/>
    </xf>
    <xf numFmtId="195" fontId="17" fillId="0" borderId="14" xfId="13" applyNumberFormat="1" applyBorder="1" applyAlignment="1">
      <alignment horizontal="center" vertical="center"/>
    </xf>
    <xf numFmtId="196" fontId="17" fillId="0" borderId="10" xfId="13" applyNumberFormat="1" applyBorder="1" applyAlignment="1">
      <alignment horizontal="center"/>
    </xf>
    <xf numFmtId="196" fontId="17" fillId="0" borderId="0" xfId="13" applyNumberFormat="1" applyAlignment="1">
      <alignment horizontal="center"/>
    </xf>
    <xf numFmtId="196" fontId="17" fillId="0" borderId="10" xfId="13" applyNumberFormat="1" applyBorder="1" applyAlignment="1">
      <alignment horizontal="center" vertical="center"/>
    </xf>
    <xf numFmtId="196" fontId="17" fillId="0" borderId="0" xfId="13" applyNumberFormat="1" applyAlignment="1">
      <alignment horizontal="center" vertical="center"/>
    </xf>
    <xf numFmtId="196" fontId="17" fillId="0" borderId="11" xfId="13" applyNumberFormat="1" applyBorder="1" applyAlignment="1">
      <alignment horizontal="center" vertical="center"/>
    </xf>
    <xf numFmtId="196" fontId="17" fillId="0" borderId="11" xfId="13" applyNumberFormat="1" applyBorder="1" applyAlignment="1">
      <alignment horizontal="center"/>
    </xf>
    <xf numFmtId="196" fontId="17" fillId="0" borderId="14" xfId="13" applyNumberFormat="1" applyBorder="1" applyAlignment="1">
      <alignment horizontal="center" vertical="center"/>
    </xf>
    <xf numFmtId="195" fontId="17" fillId="0" borderId="10" xfId="13" applyNumberFormat="1" applyBorder="1" applyAlignment="1">
      <alignment horizontal="center"/>
    </xf>
    <xf numFmtId="195" fontId="17" fillId="0" borderId="0" xfId="13" applyNumberFormat="1" applyAlignment="1">
      <alignment horizontal="center"/>
    </xf>
    <xf numFmtId="195" fontId="17" fillId="0" borderId="10" xfId="13" applyNumberFormat="1" applyBorder="1" applyAlignment="1">
      <alignment horizontal="center" vertical="center"/>
    </xf>
    <xf numFmtId="195" fontId="17" fillId="0" borderId="0" xfId="13" applyNumberFormat="1" applyAlignment="1">
      <alignment horizontal="center" vertical="center"/>
    </xf>
    <xf numFmtId="195" fontId="17" fillId="0" borderId="11" xfId="13" applyNumberFormat="1" applyBorder="1" applyAlignment="1">
      <alignment horizontal="center" vertical="center"/>
    </xf>
    <xf numFmtId="196" fontId="17" fillId="0" borderId="8" xfId="13" applyNumberFormat="1" applyBorder="1" applyAlignment="1">
      <alignment horizontal="center"/>
    </xf>
    <xf numFmtId="196" fontId="17" fillId="0" borderId="6" xfId="13" applyNumberFormat="1" applyBorder="1" applyAlignment="1">
      <alignment horizontal="center"/>
    </xf>
    <xf numFmtId="196" fontId="17" fillId="0" borderId="8" xfId="13" applyNumberFormat="1" applyBorder="1" applyAlignment="1">
      <alignment horizontal="center" vertical="center"/>
    </xf>
    <xf numFmtId="196" fontId="17" fillId="0" borderId="6" xfId="13" applyNumberFormat="1" applyBorder="1" applyAlignment="1">
      <alignment horizontal="center" vertical="center"/>
    </xf>
    <xf numFmtId="196" fontId="17" fillId="0" borderId="9" xfId="13" applyNumberFormat="1" applyBorder="1" applyAlignment="1">
      <alignment horizontal="center" vertical="center"/>
    </xf>
    <xf numFmtId="196" fontId="17" fillId="0" borderId="17" xfId="13" applyNumberFormat="1" applyBorder="1" applyAlignment="1">
      <alignment horizontal="center" vertical="center"/>
    </xf>
    <xf numFmtId="196" fontId="17" fillId="0" borderId="17" xfId="13" applyNumberFormat="1" applyBorder="1" applyAlignment="1">
      <alignment horizontal="center"/>
    </xf>
    <xf numFmtId="196" fontId="17" fillId="0" borderId="1" xfId="13" applyNumberFormat="1" applyBorder="1" applyAlignment="1">
      <alignment horizontal="center"/>
    </xf>
    <xf numFmtId="0" fontId="17" fillId="0" borderId="17" xfId="5" applyBorder="1" applyAlignment="1">
      <alignment horizontal="center" vertical="center" wrapText="1"/>
    </xf>
    <xf numFmtId="196" fontId="17" fillId="0" borderId="16" xfId="13" applyNumberFormat="1" applyBorder="1" applyAlignment="1">
      <alignment horizontal="center" vertical="center"/>
    </xf>
    <xf numFmtId="164" fontId="17" fillId="0" borderId="0" xfId="0" applyNumberFormat="1" applyFont="1"/>
    <xf numFmtId="200" fontId="0" fillId="0" borderId="0" xfId="0" applyNumberFormat="1"/>
    <xf numFmtId="0" fontId="18" fillId="0" borderId="0" xfId="5" applyFont="1" applyAlignment="1">
      <alignment horizontal="centerContinuous" wrapText="1"/>
    </xf>
    <xf numFmtId="196" fontId="17" fillId="0" borderId="3" xfId="13" applyNumberFormat="1" applyBorder="1" applyAlignment="1">
      <alignment horizontal="center"/>
    </xf>
    <xf numFmtId="196" fontId="17" fillId="0" borderId="9" xfId="13" applyNumberFormat="1" applyBorder="1" applyAlignment="1">
      <alignment horizontal="center"/>
    </xf>
    <xf numFmtId="196" fontId="17" fillId="0" borderId="15" xfId="13" applyNumberFormat="1" applyBorder="1" applyAlignment="1">
      <alignment horizontal="center" vertical="center"/>
    </xf>
    <xf numFmtId="169" fontId="17" fillId="0" borderId="9" xfId="1" applyNumberFormat="1" applyBorder="1"/>
    <xf numFmtId="164" fontId="17" fillId="0" borderId="9" xfId="5" applyNumberFormat="1" applyBorder="1"/>
    <xf numFmtId="2" fontId="17" fillId="0" borderId="1" xfId="1" applyNumberFormat="1" applyFont="1" applyBorder="1" applyAlignment="1">
      <alignment horizontal="center" vertical="center"/>
    </xf>
    <xf numFmtId="2" fontId="17" fillId="0" borderId="17" xfId="1" applyNumberFormat="1" applyFont="1" applyBorder="1" applyAlignment="1">
      <alignment horizontal="center" vertical="center"/>
    </xf>
    <xf numFmtId="2" fontId="17" fillId="0" borderId="3" xfId="1" applyNumberFormat="1" applyFont="1" applyBorder="1" applyAlignment="1">
      <alignment horizontal="center" vertical="center"/>
    </xf>
    <xf numFmtId="0" fontId="76" fillId="0" borderId="7" xfId="13" applyFont="1" applyBorder="1" applyAlignment="1">
      <alignment wrapText="1"/>
    </xf>
    <xf numFmtId="166" fontId="17" fillId="0" borderId="5" xfId="12" applyNumberFormat="1" applyFont="1" applyFill="1" applyBorder="1" applyAlignment="1">
      <alignment horizontal="center"/>
    </xf>
    <xf numFmtId="0" fontId="76" fillId="0" borderId="0" xfId="5" applyFont="1"/>
    <xf numFmtId="166" fontId="25" fillId="0" borderId="14" xfId="12" applyNumberFormat="1" applyFont="1" applyBorder="1" applyAlignment="1">
      <alignment horizontal="center"/>
    </xf>
    <xf numFmtId="0" fontId="88" fillId="0" borderId="0" xfId="5" applyFont="1"/>
    <xf numFmtId="1" fontId="0" fillId="0" borderId="0" xfId="0" applyNumberFormat="1"/>
    <xf numFmtId="169" fontId="0" fillId="0" borderId="11" xfId="1" applyNumberFormat="1" applyFont="1" applyBorder="1"/>
    <xf numFmtId="0" fontId="17" fillId="0" borderId="9" xfId="13" applyBorder="1"/>
    <xf numFmtId="169" fontId="0" fillId="0" borderId="15" xfId="1" applyNumberFormat="1" applyFont="1" applyBorder="1"/>
    <xf numFmtId="9" fontId="76" fillId="0" borderId="0" xfId="37" applyFont="1"/>
    <xf numFmtId="0" fontId="17" fillId="7" borderId="0" xfId="0" applyFont="1" applyFill="1"/>
    <xf numFmtId="9" fontId="17" fillId="7" borderId="0" xfId="37" applyFont="1" applyFill="1" applyAlignment="1">
      <alignment horizontal="center"/>
    </xf>
    <xf numFmtId="0" fontId="17" fillId="8" borderId="0" xfId="0" applyFont="1" applyFill="1"/>
    <xf numFmtId="9" fontId="17" fillId="8" borderId="0" xfId="37" applyFont="1" applyFill="1" applyAlignment="1">
      <alignment horizontal="center"/>
    </xf>
    <xf numFmtId="9" fontId="68" fillId="6" borderId="0" xfId="37" applyFont="1" applyFill="1" applyAlignment="1">
      <alignment horizontal="center" vertical="center"/>
    </xf>
    <xf numFmtId="3" fontId="17" fillId="0" borderId="14" xfId="61" applyNumberFormat="1" applyFont="1" applyBorder="1" applyAlignment="1">
      <alignment horizontal="center" vertical="center"/>
    </xf>
    <xf numFmtId="3" fontId="17" fillId="0" borderId="14" xfId="61" applyNumberFormat="1" applyFont="1" applyFill="1" applyBorder="1" applyAlignment="1">
      <alignment horizontal="center" vertical="center"/>
    </xf>
    <xf numFmtId="3" fontId="17" fillId="0" borderId="15" xfId="61" applyNumberFormat="1" applyFont="1" applyBorder="1" applyAlignment="1">
      <alignment horizontal="center" vertical="center"/>
    </xf>
    <xf numFmtId="0" fontId="35" fillId="0" borderId="0" xfId="62" applyFont="1"/>
    <xf numFmtId="0" fontId="35" fillId="0" borderId="0" xfId="62" applyFont="1" applyAlignment="1">
      <alignment horizontal="center"/>
    </xf>
    <xf numFmtId="0" fontId="35" fillId="0" borderId="0" xfId="62" applyFont="1" applyAlignment="1">
      <alignment vertical="center"/>
    </xf>
    <xf numFmtId="0" fontId="35" fillId="0" borderId="0" xfId="62" applyFont="1" applyAlignment="1">
      <alignment horizontal="center" vertical="center"/>
    </xf>
    <xf numFmtId="0" fontId="35" fillId="0" borderId="0" xfId="62" applyFont="1" applyAlignment="1">
      <alignment wrapText="1"/>
    </xf>
    <xf numFmtId="0" fontId="35" fillId="0" borderId="8" xfId="62" applyFont="1" applyBorder="1" applyAlignment="1">
      <alignment horizontal="center" vertical="center" wrapText="1"/>
    </xf>
    <xf numFmtId="0" fontId="35" fillId="0" borderId="6" xfId="62" applyFont="1" applyBorder="1" applyAlignment="1">
      <alignment horizontal="center" vertical="center" wrapText="1"/>
    </xf>
    <xf numFmtId="0" fontId="35" fillId="0" borderId="11" xfId="62" applyFont="1" applyBorder="1" applyAlignment="1">
      <alignment horizontal="center" vertical="center" wrapText="1"/>
    </xf>
    <xf numFmtId="0" fontId="35" fillId="0" borderId="0" xfId="62" applyFont="1" applyAlignment="1">
      <alignment horizontal="center" wrapText="1"/>
    </xf>
    <xf numFmtId="0" fontId="35" fillId="0" borderId="1" xfId="62" applyFont="1" applyBorder="1" applyAlignment="1">
      <alignment horizontal="center" vertical="center" wrapText="1"/>
    </xf>
    <xf numFmtId="0" fontId="35" fillId="0" borderId="4" xfId="62" applyFont="1" applyBorder="1" applyAlignment="1">
      <alignment horizontal="center" vertical="center" wrapText="1"/>
    </xf>
    <xf numFmtId="0" fontId="35" fillId="0" borderId="5" xfId="62" applyFont="1" applyBorder="1" applyAlignment="1">
      <alignment horizontal="center" vertical="center" wrapText="1"/>
    </xf>
    <xf numFmtId="0" fontId="35" fillId="0" borderId="0" xfId="62" applyFont="1" applyAlignment="1">
      <alignment horizontal="center" vertical="center" wrapText="1"/>
    </xf>
    <xf numFmtId="0" fontId="35" fillId="0" borderId="7" xfId="62" applyFont="1" applyBorder="1" applyAlignment="1">
      <alignment horizontal="right" vertical="center"/>
    </xf>
    <xf numFmtId="3" fontId="17" fillId="0" borderId="7" xfId="61" applyNumberFormat="1" applyFont="1" applyFill="1" applyBorder="1" applyAlignment="1">
      <alignment horizontal="center" vertical="center"/>
    </xf>
    <xf numFmtId="3" fontId="17" fillId="0" borderId="4" xfId="61" applyNumberFormat="1" applyFont="1" applyFill="1" applyBorder="1" applyAlignment="1">
      <alignment horizontal="center" vertical="center"/>
    </xf>
    <xf numFmtId="3" fontId="17" fillId="0" borderId="5" xfId="61" applyNumberFormat="1" applyFont="1" applyFill="1" applyBorder="1" applyAlignment="1">
      <alignment horizontal="center" vertical="center"/>
    </xf>
    <xf numFmtId="3" fontId="17" fillId="0" borderId="10" xfId="61" applyNumberFormat="1" applyFont="1" applyFill="1" applyBorder="1" applyAlignment="1">
      <alignment horizontal="center" vertical="center"/>
    </xf>
    <xf numFmtId="3" fontId="17" fillId="0" borderId="0" xfId="63" applyNumberFormat="1" applyFont="1" applyFill="1" applyAlignment="1">
      <alignment vertical="center"/>
    </xf>
    <xf numFmtId="0" fontId="35" fillId="0" borderId="10" xfId="62" applyFont="1" applyBorder="1" applyAlignment="1">
      <alignment horizontal="right" vertical="center"/>
    </xf>
    <xf numFmtId="3" fontId="17" fillId="0" borderId="0" xfId="61" applyNumberFormat="1" applyFont="1" applyFill="1" applyBorder="1" applyAlignment="1">
      <alignment horizontal="center" vertical="center"/>
    </xf>
    <xf numFmtId="3" fontId="17" fillId="0" borderId="11" xfId="61" applyNumberFormat="1" applyFont="1" applyFill="1" applyBorder="1" applyAlignment="1">
      <alignment horizontal="center" vertical="center"/>
    </xf>
    <xf numFmtId="3" fontId="17" fillId="0" borderId="8" xfId="61" applyNumberFormat="1" applyFont="1" applyFill="1" applyBorder="1" applyAlignment="1">
      <alignment horizontal="center" vertical="center"/>
    </xf>
    <xf numFmtId="3" fontId="17" fillId="0" borderId="6" xfId="61" applyNumberFormat="1" applyFont="1" applyFill="1" applyBorder="1" applyAlignment="1">
      <alignment horizontal="center" vertical="center"/>
    </xf>
    <xf numFmtId="3" fontId="17" fillId="0" borderId="9" xfId="61" applyNumberFormat="1" applyFont="1" applyFill="1" applyBorder="1" applyAlignment="1">
      <alignment horizontal="center" vertical="center"/>
    </xf>
    <xf numFmtId="0" fontId="35" fillId="0" borderId="1" xfId="62" applyFont="1" applyBorder="1" applyAlignment="1">
      <alignment horizontal="right" vertical="center"/>
    </xf>
    <xf numFmtId="3" fontId="35" fillId="0" borderId="1" xfId="62" applyNumberFormat="1" applyFont="1" applyBorder="1" applyAlignment="1">
      <alignment horizontal="center"/>
    </xf>
    <xf numFmtId="3" fontId="35" fillId="0" borderId="17" xfId="62" applyNumberFormat="1" applyFont="1" applyBorder="1" applyAlignment="1">
      <alignment horizontal="center"/>
    </xf>
    <xf numFmtId="3" fontId="35" fillId="0" borderId="3" xfId="62" applyNumberFormat="1" applyFont="1" applyBorder="1" applyAlignment="1">
      <alignment horizontal="center"/>
    </xf>
    <xf numFmtId="3" fontId="35" fillId="0" borderId="0" xfId="62" applyNumberFormat="1" applyFont="1" applyAlignment="1">
      <alignment horizontal="center"/>
    </xf>
    <xf numFmtId="3" fontId="35" fillId="0" borderId="0" xfId="62" applyNumberFormat="1" applyFont="1"/>
    <xf numFmtId="174" fontId="17" fillId="0" borderId="6" xfId="5" applyNumberFormat="1" applyBorder="1" applyAlignment="1">
      <alignment horizontal="center"/>
    </xf>
    <xf numFmtId="174" fontId="17" fillId="0" borderId="0" xfId="5" applyNumberFormat="1"/>
    <xf numFmtId="3" fontId="17" fillId="3" borderId="0" xfId="5" applyNumberFormat="1" applyFill="1"/>
    <xf numFmtId="3" fontId="34" fillId="3" borderId="0" xfId="5" applyNumberFormat="1" applyFont="1" applyFill="1"/>
    <xf numFmtId="3" fontId="51" fillId="4" borderId="0" xfId="5" applyNumberFormat="1" applyFont="1" applyFill="1"/>
    <xf numFmtId="194" fontId="0" fillId="0" borderId="0" xfId="0" applyNumberFormat="1"/>
    <xf numFmtId="198" fontId="0" fillId="0" borderId="0" xfId="35" applyNumberFormat="1" applyFont="1" applyBorder="1" applyAlignment="1">
      <alignment horizontal="center" vertical="center"/>
    </xf>
    <xf numFmtId="198" fontId="0" fillId="0" borderId="11" xfId="35" applyNumberFormat="1" applyFont="1" applyBorder="1" applyAlignment="1">
      <alignment horizontal="center" vertical="center"/>
    </xf>
    <xf numFmtId="165" fontId="0" fillId="0" borderId="0" xfId="0" applyNumberFormat="1" applyAlignment="1">
      <alignment horizontal="center" vertical="center"/>
    </xf>
    <xf numFmtId="0" fontId="17" fillId="0" borderId="4" xfId="0" applyFont="1" applyBorder="1" applyAlignment="1">
      <alignment horizontal="center" vertical="center"/>
    </xf>
    <xf numFmtId="0" fontId="17" fillId="0" borderId="13" xfId="0" applyFont="1" applyBorder="1" applyAlignment="1">
      <alignment horizontal="center" vertical="center"/>
    </xf>
    <xf numFmtId="0" fontId="37" fillId="0" borderId="0" xfId="0" applyFont="1" applyAlignment="1">
      <alignment horizontal="center" vertical="center"/>
    </xf>
    <xf numFmtId="0" fontId="17" fillId="0" borderId="14" xfId="0" applyFont="1" applyBorder="1" applyAlignment="1">
      <alignment horizontal="center" wrapText="1"/>
    </xf>
    <xf numFmtId="0" fontId="17" fillId="0" borderId="6" xfId="0" applyFont="1" applyBorder="1" applyAlignment="1">
      <alignment horizontal="center" vertical="center"/>
    </xf>
    <xf numFmtId="0" fontId="17" fillId="0" borderId="9" xfId="0" applyFont="1" applyBorder="1" applyAlignment="1">
      <alignment horizontal="center" vertical="center"/>
    </xf>
    <xf numFmtId="0" fontId="17" fillId="0" borderId="15" xfId="0" applyFont="1" applyBorder="1" applyAlignment="1">
      <alignment horizontal="center" vertical="center"/>
    </xf>
    <xf numFmtId="0" fontId="0" fillId="0" borderId="0" xfId="0" applyAlignment="1">
      <alignment horizontal="right"/>
    </xf>
    <xf numFmtId="44" fontId="0" fillId="0" borderId="0" xfId="35" applyFont="1" applyFill="1" applyAlignment="1">
      <alignment horizontal="center" vertical="center"/>
    </xf>
    <xf numFmtId="166" fontId="0" fillId="0" borderId="11" xfId="37" applyNumberFormat="1" applyFont="1" applyBorder="1" applyAlignment="1">
      <alignment horizontal="center"/>
    </xf>
    <xf numFmtId="0" fontId="35" fillId="0" borderId="1" xfId="64" quotePrefix="1" applyFont="1" applyBorder="1" applyAlignment="1">
      <alignment horizontal="center" wrapText="1"/>
    </xf>
    <xf numFmtId="0" fontId="36" fillId="0" borderId="0" xfId="65" applyFont="1"/>
    <xf numFmtId="0" fontId="3" fillId="0" borderId="0" xfId="65"/>
    <xf numFmtId="0" fontId="35" fillId="0" borderId="0" xfId="65" applyFont="1"/>
    <xf numFmtId="3" fontId="35" fillId="0" borderId="0" xfId="65" applyNumberFormat="1" applyFont="1"/>
    <xf numFmtId="0" fontId="35" fillId="0" borderId="1" xfId="65" quotePrefix="1" applyFont="1" applyBorder="1" applyAlignment="1">
      <alignment horizontal="right"/>
    </xf>
    <xf numFmtId="0" fontId="35" fillId="0" borderId="17" xfId="65" quotePrefix="1" applyFont="1" applyBorder="1" applyAlignment="1">
      <alignment horizontal="right"/>
    </xf>
    <xf numFmtId="0" fontId="35" fillId="0" borderId="3" xfId="65" quotePrefix="1" applyFont="1" applyBorder="1" applyAlignment="1">
      <alignment horizontal="right"/>
    </xf>
    <xf numFmtId="0" fontId="35" fillId="0" borderId="13" xfId="65" applyFont="1" applyBorder="1"/>
    <xf numFmtId="0" fontId="35" fillId="0" borderId="14" xfId="65" applyFont="1" applyBorder="1"/>
    <xf numFmtId="0" fontId="35" fillId="0" borderId="16" xfId="65" applyFont="1" applyBorder="1"/>
    <xf numFmtId="2" fontId="35" fillId="0" borderId="1" xfId="65" applyNumberFormat="1" applyFont="1" applyBorder="1"/>
    <xf numFmtId="2" fontId="35" fillId="0" borderId="17" xfId="65" applyNumberFormat="1" applyFont="1" applyBorder="1"/>
    <xf numFmtId="2" fontId="35" fillId="0" borderId="3" xfId="65" applyNumberFormat="1" applyFont="1" applyBorder="1"/>
    <xf numFmtId="3" fontId="35" fillId="0" borderId="7" xfId="65" applyNumberFormat="1" applyFont="1" applyBorder="1"/>
    <xf numFmtId="3" fontId="35" fillId="0" borderId="10" xfId="65" applyNumberFormat="1" applyFont="1" applyBorder="1"/>
    <xf numFmtId="0" fontId="35" fillId="0" borderId="10" xfId="65" applyFont="1" applyBorder="1"/>
    <xf numFmtId="0" fontId="35" fillId="0" borderId="1" xfId="65" applyFont="1" applyBorder="1"/>
    <xf numFmtId="164" fontId="35" fillId="0" borderId="1" xfId="65" applyNumberFormat="1" applyFont="1" applyBorder="1"/>
    <xf numFmtId="164" fontId="35" fillId="0" borderId="17" xfId="65" applyNumberFormat="1" applyFont="1" applyBorder="1"/>
    <xf numFmtId="164" fontId="35" fillId="0" borderId="3" xfId="65" applyNumberFormat="1" applyFont="1" applyBorder="1"/>
    <xf numFmtId="9" fontId="35" fillId="0" borderId="0" xfId="65" applyNumberFormat="1" applyFont="1"/>
    <xf numFmtId="0" fontId="77" fillId="0" borderId="0" xfId="65" applyFont="1"/>
    <xf numFmtId="0" fontId="39" fillId="0" borderId="0" xfId="64" applyFont="1"/>
    <xf numFmtId="0" fontId="38" fillId="0" borderId="0" xfId="64" applyFont="1"/>
    <xf numFmtId="0" fontId="37" fillId="0" borderId="0" xfId="64" applyFont="1"/>
    <xf numFmtId="4" fontId="3" fillId="0" borderId="0" xfId="64" applyNumberFormat="1"/>
    <xf numFmtId="0" fontId="3" fillId="0" borderId="0" xfId="64"/>
    <xf numFmtId="3" fontId="3" fillId="0" borderId="0" xfId="64" applyNumberFormat="1"/>
    <xf numFmtId="0" fontId="36" fillId="0" borderId="0" xfId="64" applyFont="1"/>
    <xf numFmtId="0" fontId="3" fillId="0" borderId="0" xfId="64" applyAlignment="1">
      <alignment vertical="top" wrapText="1"/>
    </xf>
    <xf numFmtId="3" fontId="3" fillId="0" borderId="0" xfId="65" applyNumberFormat="1"/>
    <xf numFmtId="0" fontId="35" fillId="0" borderId="0" xfId="64" applyFont="1"/>
    <xf numFmtId="0" fontId="35" fillId="0" borderId="1" xfId="64" quotePrefix="1" applyFont="1" applyBorder="1" applyAlignment="1">
      <alignment horizontal="right" wrapText="1"/>
    </xf>
    <xf numFmtId="0" fontId="35" fillId="0" borderId="17" xfId="64" quotePrefix="1" applyFont="1" applyBorder="1" applyAlignment="1">
      <alignment horizontal="right" wrapText="1"/>
    </xf>
    <xf numFmtId="0" fontId="35" fillId="0" borderId="17" xfId="64" quotePrefix="1" applyFont="1" applyBorder="1" applyAlignment="1">
      <alignment horizontal="right"/>
    </xf>
    <xf numFmtId="0" fontId="35" fillId="0" borderId="3" xfId="64" quotePrefix="1" applyFont="1" applyBorder="1" applyAlignment="1">
      <alignment horizontal="right"/>
    </xf>
    <xf numFmtId="9" fontId="17" fillId="0" borderId="10" xfId="66" applyFont="1" applyFill="1" applyBorder="1"/>
    <xf numFmtId="9" fontId="17" fillId="0" borderId="0" xfId="66" applyFont="1" applyFill="1" applyBorder="1"/>
    <xf numFmtId="9" fontId="17" fillId="0" borderId="11" xfId="66" applyFont="1" applyFill="1" applyBorder="1"/>
    <xf numFmtId="0" fontId="35" fillId="0" borderId="16" xfId="64" applyFont="1" applyBorder="1"/>
    <xf numFmtId="1" fontId="35" fillId="0" borderId="1" xfId="64" applyNumberFormat="1" applyFont="1" applyBorder="1"/>
    <xf numFmtId="1" fontId="35" fillId="0" borderId="17" xfId="64" applyNumberFormat="1" applyFont="1" applyBorder="1"/>
    <xf numFmtId="1" fontId="35" fillId="0" borderId="3" xfId="64" applyNumberFormat="1" applyFont="1" applyBorder="1"/>
    <xf numFmtId="164" fontId="35" fillId="0" borderId="0" xfId="12" applyNumberFormat="1" applyFont="1" applyBorder="1" applyAlignment="1">
      <alignment horizontal="left"/>
    </xf>
    <xf numFmtId="49" fontId="17" fillId="0" borderId="0" xfId="13" quotePrefix="1" applyNumberFormat="1" applyAlignment="1">
      <alignment horizontal="center"/>
    </xf>
    <xf numFmtId="165" fontId="17" fillId="0" borderId="0" xfId="13" applyNumberFormat="1" applyAlignment="1">
      <alignment horizontal="center"/>
    </xf>
    <xf numFmtId="49" fontId="17" fillId="0" borderId="0" xfId="13" applyNumberFormat="1" applyAlignment="1">
      <alignment horizontal="center"/>
    </xf>
    <xf numFmtId="164" fontId="35" fillId="0" borderId="0" xfId="12" applyNumberFormat="1" applyFont="1" applyFill="1" applyBorder="1" applyAlignment="1">
      <alignment horizontal="left"/>
    </xf>
    <xf numFmtId="0" fontId="35" fillId="0" borderId="0" xfId="13" applyFont="1" applyAlignment="1">
      <alignment horizontal="left"/>
    </xf>
    <xf numFmtId="1" fontId="35" fillId="0" borderId="0" xfId="12" applyNumberFormat="1" applyFont="1" applyFill="1" applyBorder="1" applyAlignment="1">
      <alignment horizontal="left"/>
    </xf>
    <xf numFmtId="0" fontId="37" fillId="0" borderId="0" xfId="13" applyFont="1"/>
    <xf numFmtId="0" fontId="17" fillId="0" borderId="16" xfId="13" applyBorder="1" applyAlignment="1">
      <alignment horizontal="center"/>
    </xf>
    <xf numFmtId="1" fontId="0" fillId="0" borderId="4" xfId="0" applyNumberFormat="1" applyBorder="1" applyAlignment="1">
      <alignment horizontal="center"/>
    </xf>
    <xf numFmtId="1" fontId="17" fillId="0" borderId="14" xfId="13" applyNumberFormat="1" applyBorder="1" applyAlignment="1">
      <alignment horizontal="center"/>
    </xf>
    <xf numFmtId="1" fontId="17" fillId="0" borderId="15" xfId="13" applyNumberFormat="1" applyBorder="1" applyAlignment="1">
      <alignment horizontal="center"/>
    </xf>
    <xf numFmtId="171" fontId="17" fillId="0" borderId="0" xfId="5" applyNumberFormat="1" applyAlignment="1">
      <alignment horizontal="center"/>
    </xf>
    <xf numFmtId="9" fontId="17" fillId="0" borderId="17" xfId="67" applyFont="1" applyBorder="1" applyAlignment="1">
      <alignment horizontal="center"/>
    </xf>
    <xf numFmtId="9" fontId="17" fillId="0" borderId="3" xfId="67" applyFont="1" applyBorder="1" applyAlignment="1">
      <alignment horizontal="center"/>
    </xf>
    <xf numFmtId="0" fontId="27" fillId="0" borderId="0" xfId="13" applyFont="1"/>
    <xf numFmtId="0" fontId="85" fillId="0" borderId="0" xfId="13" applyFont="1"/>
    <xf numFmtId="166" fontId="21" fillId="0" borderId="0" xfId="13" applyNumberFormat="1" applyFont="1" applyAlignment="1">
      <alignment horizontal="center"/>
    </xf>
    <xf numFmtId="0" fontId="35" fillId="0" borderId="0" xfId="13" applyFont="1" applyAlignment="1">
      <alignment horizontal="center" wrapText="1"/>
    </xf>
    <xf numFmtId="164" fontId="35" fillId="0" borderId="0" xfId="13" applyNumberFormat="1" applyFont="1" applyAlignment="1">
      <alignment horizontal="center"/>
    </xf>
    <xf numFmtId="0" fontId="21" fillId="0" borderId="0" xfId="13" applyFont="1" applyAlignment="1">
      <alignment horizontal="right"/>
    </xf>
    <xf numFmtId="0" fontId="17" fillId="0" borderId="0" xfId="13" applyAlignment="1">
      <alignment horizontal="center" wrapText="1"/>
    </xf>
    <xf numFmtId="0" fontId="71" fillId="0" borderId="0" xfId="13" applyFont="1"/>
    <xf numFmtId="9" fontId="17" fillId="0" borderId="0" xfId="13" applyNumberFormat="1" applyAlignment="1">
      <alignment horizontal="center"/>
    </xf>
    <xf numFmtId="0" fontId="35" fillId="0" borderId="0" xfId="13" applyFont="1"/>
    <xf numFmtId="0" fontId="35" fillId="0" borderId="0" xfId="13" applyFont="1" applyAlignment="1">
      <alignment horizontal="center"/>
    </xf>
    <xf numFmtId="0" fontId="35" fillId="0" borderId="0" xfId="13" applyFont="1" applyAlignment="1">
      <alignment wrapText="1"/>
    </xf>
    <xf numFmtId="0" fontId="54" fillId="0" borderId="0" xfId="5" applyFont="1" applyAlignment="1">
      <alignment horizontal="centerContinuous"/>
    </xf>
    <xf numFmtId="0" fontId="17" fillId="0" borderId="0" xfId="13" applyAlignment="1">
      <alignment horizontal="centerContinuous"/>
    </xf>
    <xf numFmtId="0" fontId="91" fillId="0" borderId="0" xfId="6" applyFont="1" applyAlignment="1">
      <alignment wrapText="1"/>
    </xf>
    <xf numFmtId="0" fontId="92" fillId="0" borderId="0" xfId="6" applyFont="1" applyAlignment="1">
      <alignment horizontal="left"/>
    </xf>
    <xf numFmtId="167" fontId="35" fillId="0" borderId="0" xfId="53" applyNumberFormat="1" applyFont="1" applyFill="1" applyBorder="1" applyAlignment="1">
      <alignment horizontal="center"/>
    </xf>
    <xf numFmtId="1" fontId="17" fillId="0" borderId="11" xfId="6" applyNumberFormat="1" applyFont="1" applyBorder="1" applyAlignment="1">
      <alignment horizontal="center"/>
    </xf>
    <xf numFmtId="1" fontId="17" fillId="0" borderId="9" xfId="6" applyNumberFormat="1" applyFont="1" applyBorder="1" applyAlignment="1">
      <alignment horizontal="center"/>
    </xf>
    <xf numFmtId="164" fontId="35" fillId="0" borderId="11" xfId="6" applyNumberFormat="1" applyFont="1" applyBorder="1" applyAlignment="1">
      <alignment horizontal="center"/>
    </xf>
    <xf numFmtId="167" fontId="35" fillId="0" borderId="17" xfId="53" applyNumberFormat="1" applyFont="1" applyFill="1" applyBorder="1" applyAlignment="1">
      <alignment horizontal="center"/>
    </xf>
    <xf numFmtId="2" fontId="35" fillId="0" borderId="0" xfId="6" applyNumberFormat="1" applyFont="1"/>
    <xf numFmtId="167" fontId="35" fillId="0" borderId="6" xfId="53" applyNumberFormat="1" applyFont="1" applyFill="1" applyBorder="1" applyAlignment="1">
      <alignment horizontal="center"/>
    </xf>
    <xf numFmtId="0" fontId="37" fillId="0" borderId="0" xfId="65" applyFont="1"/>
    <xf numFmtId="164" fontId="17" fillId="0" borderId="15" xfId="5" applyNumberFormat="1" applyBorder="1" applyAlignment="1">
      <alignment horizontal="center"/>
    </xf>
    <xf numFmtId="1" fontId="17" fillId="0" borderId="0" xfId="6" applyNumberFormat="1" applyFont="1" applyAlignment="1">
      <alignment horizontal="center"/>
    </xf>
    <xf numFmtId="199" fontId="17" fillId="0" borderId="10" xfId="13" applyNumberFormat="1" applyBorder="1" applyAlignment="1">
      <alignment horizontal="center" vertical="center"/>
    </xf>
    <xf numFmtId="201" fontId="17" fillId="0" borderId="8" xfId="13" applyNumberFormat="1" applyBorder="1" applyAlignment="1">
      <alignment horizontal="center" vertical="center"/>
    </xf>
    <xf numFmtId="174" fontId="17" fillId="0" borderId="6" xfId="5" applyNumberFormat="1" applyBorder="1"/>
    <xf numFmtId="0" fontId="41" fillId="0" borderId="0" xfId="5" applyFont="1"/>
    <xf numFmtId="171" fontId="28" fillId="0" borderId="17" xfId="69" applyNumberFormat="1" applyFont="1" applyBorder="1" applyAlignment="1">
      <alignment horizontal="center"/>
    </xf>
    <xf numFmtId="171" fontId="28" fillId="0" borderId="3" xfId="69" applyNumberFormat="1" applyFont="1" applyBorder="1" applyAlignment="1">
      <alignment horizontal="center"/>
    </xf>
    <xf numFmtId="0" fontId="35" fillId="0" borderId="0" xfId="53" applyNumberFormat="1" applyFont="1" applyFill="1" applyBorder="1" applyAlignment="1">
      <alignment horizontal="center"/>
    </xf>
    <xf numFmtId="194" fontId="17" fillId="0" borderId="13" xfId="5" applyNumberFormat="1" applyBorder="1"/>
    <xf numFmtId="194" fontId="17" fillId="0" borderId="14" xfId="5" applyNumberFormat="1" applyBorder="1"/>
    <xf numFmtId="194" fontId="17" fillId="0" borderId="15" xfId="5" applyNumberFormat="1" applyBorder="1"/>
    <xf numFmtId="0" fontId="41" fillId="0" borderId="0" xfId="20" applyAlignment="1">
      <alignment horizontal="right"/>
    </xf>
    <xf numFmtId="3" fontId="93" fillId="5" borderId="0" xfId="12" applyNumberFormat="1" applyFont="1" applyFill="1" applyAlignment="1">
      <alignment horizontal="center" vertical="center"/>
    </xf>
    <xf numFmtId="9" fontId="93" fillId="5" borderId="0" xfId="12" applyFont="1" applyFill="1" applyAlignment="1">
      <alignment horizontal="center" vertical="center"/>
    </xf>
    <xf numFmtId="174" fontId="93" fillId="5" borderId="0" xfId="12" applyNumberFormat="1" applyFont="1" applyFill="1" applyAlignment="1">
      <alignment horizontal="center" vertical="center"/>
    </xf>
    <xf numFmtId="0" fontId="21" fillId="0" borderId="0" xfId="20" applyFont="1"/>
    <xf numFmtId="0" fontId="21" fillId="0" borderId="0" xfId="5" applyFont="1" applyAlignment="1">
      <alignment horizontal="center"/>
    </xf>
    <xf numFmtId="0" fontId="61" fillId="5" borderId="28" xfId="0" applyFont="1" applyFill="1" applyBorder="1" applyAlignment="1">
      <alignment horizontal="left" wrapText="1"/>
    </xf>
    <xf numFmtId="0" fontId="61" fillId="5" borderId="0" xfId="0" applyFont="1" applyFill="1" applyAlignment="1">
      <alignment horizontal="left" wrapText="1"/>
    </xf>
    <xf numFmtId="0" fontId="61" fillId="5" borderId="29" xfId="0" applyFont="1" applyFill="1" applyBorder="1" applyAlignment="1">
      <alignment horizontal="left" wrapText="1"/>
    </xf>
    <xf numFmtId="0" fontId="61" fillId="5" borderId="28" xfId="0" applyFont="1" applyFill="1" applyBorder="1" applyAlignment="1">
      <alignment horizontal="left" vertical="center" wrapText="1" readingOrder="1"/>
    </xf>
    <xf numFmtId="0" fontId="61" fillId="5" borderId="0" xfId="0" applyFont="1" applyFill="1" applyAlignment="1">
      <alignment horizontal="left" vertical="center" wrapText="1" readingOrder="1"/>
    </xf>
    <xf numFmtId="0" fontId="61" fillId="5" borderId="29" xfId="0" applyFont="1" applyFill="1" applyBorder="1" applyAlignment="1">
      <alignment horizontal="left" vertical="center" wrapText="1" readingOrder="1"/>
    </xf>
    <xf numFmtId="0" fontId="58" fillId="5" borderId="28" xfId="0" applyFont="1" applyFill="1" applyBorder="1" applyAlignment="1">
      <alignment horizontal="left" vertical="top" wrapText="1" readingOrder="1"/>
    </xf>
    <xf numFmtId="0" fontId="58" fillId="5" borderId="0" xfId="0" applyFont="1" applyFill="1" applyAlignment="1">
      <alignment horizontal="left" vertical="top" wrapText="1" readingOrder="1"/>
    </xf>
    <xf numFmtId="0" fontId="58" fillId="5" borderId="29" xfId="0" applyFont="1" applyFill="1" applyBorder="1" applyAlignment="1">
      <alignment horizontal="left" vertical="top" wrapText="1" readingOrder="1"/>
    </xf>
    <xf numFmtId="0" fontId="61" fillId="5" borderId="28" xfId="0" applyFont="1" applyFill="1" applyBorder="1" applyAlignment="1">
      <alignment horizontal="left" vertical="top" wrapText="1" readingOrder="1"/>
    </xf>
    <xf numFmtId="0" fontId="61" fillId="5" borderId="0" xfId="0" applyFont="1" applyFill="1" applyAlignment="1">
      <alignment horizontal="left" vertical="top" wrapText="1" readingOrder="1"/>
    </xf>
    <xf numFmtId="0" fontId="61" fillId="5" borderId="29" xfId="0" applyFont="1" applyFill="1" applyBorder="1" applyAlignment="1">
      <alignment horizontal="left" vertical="top" wrapText="1" readingOrder="1"/>
    </xf>
    <xf numFmtId="0" fontId="17" fillId="0" borderId="1" xfId="5" applyBorder="1" applyAlignment="1">
      <alignment horizontal="center"/>
    </xf>
    <xf numFmtId="0" fontId="17" fillId="0" borderId="17" xfId="5" applyBorder="1" applyAlignment="1">
      <alignment horizontal="center"/>
    </xf>
    <xf numFmtId="0" fontId="17" fillId="0" borderId="3" xfId="5" applyBorder="1" applyAlignment="1">
      <alignment horizontal="center"/>
    </xf>
    <xf numFmtId="0" fontId="51" fillId="4" borderId="0" xfId="5" applyFont="1" applyFill="1" applyAlignment="1">
      <alignment horizontal="center"/>
    </xf>
    <xf numFmtId="164" fontId="51" fillId="4" borderId="0" xfId="1" applyNumberFormat="1" applyFont="1" applyFill="1" applyBorder="1" applyAlignment="1">
      <alignment horizontal="center" vertical="center"/>
    </xf>
    <xf numFmtId="0" fontId="51" fillId="4" borderId="0" xfId="13" applyFont="1" applyFill="1" applyAlignment="1">
      <alignment horizontal="center"/>
    </xf>
    <xf numFmtId="0" fontId="51" fillId="4" borderId="0" xfId="13" applyFont="1" applyFill="1" applyAlignment="1">
      <alignment horizontal="center" vertical="center"/>
    </xf>
    <xf numFmtId="0" fontId="68" fillId="6" borderId="0" xfId="5" applyFont="1" applyFill="1" applyAlignment="1">
      <alignment horizontal="left" vertical="center"/>
    </xf>
    <xf numFmtId="0" fontId="68" fillId="6" borderId="0" xfId="5" applyFont="1" applyFill="1" applyAlignment="1">
      <alignment horizontal="center" vertical="center" wrapText="1"/>
    </xf>
    <xf numFmtId="0" fontId="35" fillId="0" borderId="7" xfId="62" applyFont="1" applyBorder="1" applyAlignment="1">
      <alignment horizontal="center" vertical="center"/>
    </xf>
    <xf numFmtId="0" fontId="35" fillId="0" borderId="4" xfId="62" applyFont="1" applyBorder="1" applyAlignment="1">
      <alignment horizontal="center" vertical="center"/>
    </xf>
    <xf numFmtId="0" fontId="35" fillId="0" borderId="5" xfId="62" applyFont="1" applyBorder="1" applyAlignment="1">
      <alignment horizontal="center" vertical="center"/>
    </xf>
    <xf numFmtId="0" fontId="35" fillId="0" borderId="1" xfId="62" applyFont="1" applyBorder="1" applyAlignment="1">
      <alignment horizontal="center" vertical="center"/>
    </xf>
    <xf numFmtId="0" fontId="35" fillId="0" borderId="17" xfId="62" applyFont="1" applyBorder="1" applyAlignment="1">
      <alignment horizontal="center" vertical="center"/>
    </xf>
    <xf numFmtId="0" fontId="35" fillId="0" borderId="3" xfId="62" applyFont="1" applyBorder="1" applyAlignment="1">
      <alignment horizontal="center" vertical="center"/>
    </xf>
    <xf numFmtId="0" fontId="17" fillId="0" borderId="1" xfId="5" applyBorder="1" applyAlignment="1">
      <alignment horizontal="center" vertical="center"/>
    </xf>
    <xf numFmtId="0" fontId="17" fillId="0" borderId="17" xfId="5" applyBorder="1" applyAlignment="1">
      <alignment horizontal="center" vertical="center"/>
    </xf>
    <xf numFmtId="0" fontId="17" fillId="0" borderId="3" xfId="5" applyBorder="1" applyAlignment="1">
      <alignment horizontal="center" vertical="center"/>
    </xf>
    <xf numFmtId="0" fontId="17" fillId="0" borderId="13" xfId="5" applyBorder="1" applyAlignment="1">
      <alignment horizontal="center" vertical="center" wrapText="1"/>
    </xf>
    <xf numFmtId="0" fontId="17" fillId="0" borderId="15" xfId="5" applyBorder="1" applyAlignment="1">
      <alignment horizontal="center" vertical="center" wrapText="1"/>
    </xf>
    <xf numFmtId="0" fontId="17" fillId="0" borderId="1" xfId="5" applyBorder="1" applyAlignment="1">
      <alignment horizontal="center" vertical="center" wrapText="1"/>
    </xf>
    <xf numFmtId="0" fontId="17" fillId="0" borderId="7" xfId="5" applyBorder="1" applyAlignment="1">
      <alignment horizontal="center" vertical="center" wrapText="1"/>
    </xf>
    <xf numFmtId="0" fontId="17" fillId="0" borderId="5" xfId="5"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7" xfId="0" applyFont="1" applyBorder="1" applyAlignment="1">
      <alignment horizontal="center" vertical="center" wrapText="1"/>
    </xf>
    <xf numFmtId="0" fontId="17" fillId="0" borderId="13" xfId="5" applyBorder="1" applyAlignment="1">
      <alignment horizontal="center" wrapText="1"/>
    </xf>
    <xf numFmtId="0" fontId="17" fillId="0" borderId="15" xfId="5" applyBorder="1" applyAlignment="1">
      <alignment horizontal="center" wrapText="1"/>
    </xf>
    <xf numFmtId="0" fontId="17" fillId="0" borderId="7" xfId="5" applyBorder="1" applyAlignment="1">
      <alignment horizontal="center"/>
    </xf>
    <xf numFmtId="0" fontId="17" fillId="0" borderId="4" xfId="5" applyBorder="1" applyAlignment="1">
      <alignment horizontal="center"/>
    </xf>
    <xf numFmtId="0" fontId="17" fillId="0" borderId="5" xfId="5" applyBorder="1" applyAlignment="1">
      <alignment horizontal="center"/>
    </xf>
    <xf numFmtId="0" fontId="40" fillId="0" borderId="0" xfId="13" applyFont="1" applyAlignment="1">
      <alignment horizontal="left" wrapText="1"/>
    </xf>
    <xf numFmtId="3" fontId="82" fillId="0" borderId="0" xfId="20" applyNumberFormat="1" applyFont="1" applyAlignment="1">
      <alignment horizontal="left" wrapText="1"/>
    </xf>
    <xf numFmtId="0" fontId="17" fillId="0" borderId="1" xfId="13" applyBorder="1" applyAlignment="1">
      <alignment horizontal="center"/>
    </xf>
    <xf numFmtId="0" fontId="17" fillId="0" borderId="17" xfId="13" applyBorder="1" applyAlignment="1">
      <alignment horizontal="center"/>
    </xf>
    <xf numFmtId="0" fontId="17" fillId="0" borderId="1" xfId="13" applyBorder="1" applyAlignment="1">
      <alignment horizontal="left"/>
    </xf>
    <xf numFmtId="0" fontId="17" fillId="0" borderId="17" xfId="13" applyBorder="1" applyAlignment="1">
      <alignment horizontal="left"/>
    </xf>
    <xf numFmtId="0" fontId="17" fillId="0" borderId="10" xfId="13" applyBorder="1" applyAlignment="1">
      <alignment horizontal="center" vertical="center" wrapText="1"/>
    </xf>
    <xf numFmtId="0" fontId="17" fillId="0" borderId="7" xfId="13" applyBorder="1" applyAlignment="1">
      <alignment horizontal="center" vertical="center" wrapText="1"/>
    </xf>
    <xf numFmtId="0" fontId="17" fillId="0" borderId="8" xfId="13" applyBorder="1" applyAlignment="1">
      <alignment horizontal="center" vertical="center" wrapText="1"/>
    </xf>
    <xf numFmtId="0" fontId="17" fillId="0" borderId="4" xfId="13" applyBorder="1" applyAlignment="1">
      <alignment horizontal="left"/>
    </xf>
    <xf numFmtId="0" fontId="17" fillId="0" borderId="0" xfId="13" applyAlignment="1">
      <alignment horizontal="left"/>
    </xf>
    <xf numFmtId="0" fontId="17" fillId="0" borderId="6" xfId="13" applyBorder="1" applyAlignment="1">
      <alignment horizontal="left"/>
    </xf>
    <xf numFmtId="0" fontId="21" fillId="0" borderId="4" xfId="13" applyFont="1" applyBorder="1" applyAlignment="1">
      <alignment horizontal="left" wrapText="1"/>
    </xf>
    <xf numFmtId="0" fontId="21" fillId="0" borderId="0" xfId="13" applyFont="1" applyAlignment="1">
      <alignment horizontal="left" wrapText="1"/>
    </xf>
    <xf numFmtId="0" fontId="17" fillId="0" borderId="7" xfId="13" applyBorder="1" applyAlignment="1">
      <alignment horizontal="center" vertical="center"/>
    </xf>
    <xf numFmtId="0" fontId="17" fillId="0" borderId="10" xfId="13" applyBorder="1" applyAlignment="1">
      <alignment horizontal="center" vertical="center"/>
    </xf>
    <xf numFmtId="0" fontId="17" fillId="0" borderId="8" xfId="13" applyBorder="1" applyAlignment="1">
      <alignment horizontal="center" vertical="center"/>
    </xf>
    <xf numFmtId="0" fontId="17" fillId="0" borderId="8" xfId="5" applyBorder="1" applyAlignment="1">
      <alignment horizontal="center"/>
    </xf>
    <xf numFmtId="0" fontId="17" fillId="0" borderId="6" xfId="5" applyBorder="1" applyAlignment="1">
      <alignment horizontal="center"/>
    </xf>
    <xf numFmtId="0" fontId="32" fillId="0" borderId="0" xfId="5" applyFont="1" applyAlignment="1">
      <alignment horizontal="left" wrapText="1"/>
    </xf>
    <xf numFmtId="0" fontId="17" fillId="0" borderId="10" xfId="5" applyBorder="1" applyAlignment="1">
      <alignment horizontal="center"/>
    </xf>
    <xf numFmtId="0" fontId="17" fillId="0" borderId="0" xfId="5" applyAlignment="1">
      <alignment horizontal="center"/>
    </xf>
    <xf numFmtId="0" fontId="17" fillId="0" borderId="5" xfId="5" applyBorder="1" applyAlignment="1">
      <alignment horizontal="center" vertical="center" wrapText="1"/>
    </xf>
    <xf numFmtId="0" fontId="17" fillId="0" borderId="8" xfId="5" applyBorder="1" applyAlignment="1">
      <alignment horizontal="center" vertical="center"/>
    </xf>
    <xf numFmtId="0" fontId="17" fillId="0" borderId="9" xfId="5" applyBorder="1" applyAlignment="1">
      <alignment horizontal="center" vertical="center"/>
    </xf>
    <xf numFmtId="0" fontId="17" fillId="0" borderId="7" xfId="5" applyBorder="1" applyAlignment="1">
      <alignment horizontal="left" wrapText="1"/>
    </xf>
    <xf numFmtId="0" fontId="17" fillId="0" borderId="8" xfId="5" applyBorder="1" applyAlignment="1">
      <alignment horizontal="left" wrapText="1"/>
    </xf>
    <xf numFmtId="0" fontId="17" fillId="0" borderId="7" xfId="5" applyBorder="1" applyAlignment="1">
      <alignment horizontal="center" vertical="center"/>
    </xf>
    <xf numFmtId="0" fontId="17" fillId="0" borderId="4" xfId="5" applyBorder="1" applyAlignment="1">
      <alignment horizontal="center" vertical="center"/>
    </xf>
    <xf numFmtId="0" fontId="17" fillId="0" borderId="10" xfId="5" applyBorder="1" applyAlignment="1">
      <alignment horizontal="center" vertical="center"/>
    </xf>
    <xf numFmtId="0" fontId="17" fillId="0" borderId="11" xfId="5" applyBorder="1" applyAlignment="1">
      <alignment horizontal="center" vertical="center"/>
    </xf>
    <xf numFmtId="0" fontId="17" fillId="0" borderId="0" xfId="5" applyAlignment="1">
      <alignment horizontal="center" vertical="center"/>
    </xf>
    <xf numFmtId="0" fontId="17" fillId="0" borderId="4" xfId="13" applyBorder="1" applyAlignment="1">
      <alignment horizontal="center" vertical="center"/>
    </xf>
    <xf numFmtId="0" fontId="17" fillId="0" borderId="5" xfId="13" applyBorder="1" applyAlignment="1">
      <alignment horizontal="center" vertical="center"/>
    </xf>
    <xf numFmtId="0" fontId="17" fillId="0" borderId="0" xfId="13" applyAlignment="1">
      <alignment horizontal="center" vertical="center"/>
    </xf>
    <xf numFmtId="0" fontId="17" fillId="0" borderId="11" xfId="13" applyBorder="1" applyAlignment="1">
      <alignment horizontal="center" vertical="center"/>
    </xf>
    <xf numFmtId="0" fontId="17" fillId="0" borderId="6" xfId="13" applyBorder="1" applyAlignment="1">
      <alignment horizontal="center" vertical="center"/>
    </xf>
    <xf numFmtId="0" fontId="17" fillId="0" borderId="9" xfId="13" applyBorder="1" applyAlignment="1">
      <alignment horizontal="center" vertical="center"/>
    </xf>
    <xf numFmtId="0" fontId="17" fillId="0" borderId="1" xfId="13" applyBorder="1" applyAlignment="1">
      <alignment horizontal="center" vertical="center"/>
    </xf>
    <xf numFmtId="0" fontId="17" fillId="0" borderId="17" xfId="13" applyBorder="1" applyAlignment="1">
      <alignment horizontal="center" vertical="center"/>
    </xf>
    <xf numFmtId="0" fontId="17" fillId="0" borderId="3" xfId="13" applyBorder="1" applyAlignment="1">
      <alignment horizontal="center" vertical="center"/>
    </xf>
    <xf numFmtId="0" fontId="17" fillId="0" borderId="3" xfId="13" applyBorder="1" applyAlignment="1">
      <alignment horizontal="center"/>
    </xf>
    <xf numFmtId="0" fontId="17" fillId="0" borderId="7" xfId="13" applyBorder="1" applyAlignment="1">
      <alignment horizontal="center"/>
    </xf>
    <xf numFmtId="0" fontId="17" fillId="0" borderId="5" xfId="13" applyBorder="1" applyAlignment="1">
      <alignment horizontal="center"/>
    </xf>
    <xf numFmtId="0" fontId="17" fillId="0" borderId="4" xfId="13" applyBorder="1" applyAlignment="1">
      <alignment horizontal="center"/>
    </xf>
    <xf numFmtId="0" fontId="91" fillId="0" borderId="7" xfId="6" applyFont="1" applyBorder="1" applyAlignment="1">
      <alignment horizontal="left" wrapText="1"/>
    </xf>
    <xf numFmtId="0" fontId="91" fillId="0" borderId="4" xfId="6" applyFont="1" applyBorder="1" applyAlignment="1">
      <alignment horizontal="left" wrapText="1"/>
    </xf>
    <xf numFmtId="0" fontId="91" fillId="0" borderId="5" xfId="6" applyFont="1" applyBorder="1" applyAlignment="1">
      <alignment horizontal="left" wrapText="1"/>
    </xf>
    <xf numFmtId="0" fontId="91" fillId="0" borderId="10" xfId="6" applyFont="1" applyBorder="1" applyAlignment="1">
      <alignment horizontal="left" wrapText="1"/>
    </xf>
    <xf numFmtId="0" fontId="91" fillId="0" borderId="0" xfId="6" applyFont="1" applyAlignment="1">
      <alignment horizontal="left" wrapText="1"/>
    </xf>
    <xf numFmtId="0" fontId="91" fillId="0" borderId="11" xfId="6" applyFont="1" applyBorder="1" applyAlignment="1">
      <alignment horizontal="left" wrapText="1"/>
    </xf>
    <xf numFmtId="0" fontId="91" fillId="0" borderId="8" xfId="6" applyFont="1" applyBorder="1" applyAlignment="1">
      <alignment horizontal="left" wrapText="1"/>
    </xf>
    <xf numFmtId="0" fontId="91" fillId="0" borderId="6" xfId="6" applyFont="1" applyBorder="1" applyAlignment="1">
      <alignment horizontal="left" wrapText="1"/>
    </xf>
    <xf numFmtId="0" fontId="91" fillId="0" borderId="9" xfId="6" applyFont="1" applyBorder="1" applyAlignment="1">
      <alignment horizontal="left" wrapText="1"/>
    </xf>
  </cellXfs>
  <cellStyles count="70">
    <cellStyle name="Comma" xfId="1" builtinId="3"/>
    <cellStyle name="Comma 2" xfId="19" xr:uid="{00000000-0005-0000-0000-000001000000}"/>
    <cellStyle name="Comma 3" xfId="53" xr:uid="{00000000-0005-0000-0000-000002000000}"/>
    <cellStyle name="Currency 2" xfId="2" xr:uid="{00000000-0005-0000-0000-000003000000}"/>
    <cellStyle name="Currency 2 2" xfId="35" xr:uid="{00000000-0005-0000-0000-000004000000}"/>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2" xfId="41" xr:uid="{00000000-0005-0000-0000-000011000000}"/>
    <cellStyle name="Normal" xfId="0" builtinId="0"/>
    <cellStyle name="Normal 10" xfId="45" xr:uid="{00000000-0005-0000-0000-000013000000}"/>
    <cellStyle name="Normal 2" xfId="3" xr:uid="{00000000-0005-0000-0000-000014000000}"/>
    <cellStyle name="Normal 2 2" xfId="13" xr:uid="{00000000-0005-0000-0000-000015000000}"/>
    <cellStyle name="Normal 3" xfId="4" xr:uid="{00000000-0005-0000-0000-000016000000}"/>
    <cellStyle name="Normal 3 2" xfId="15" xr:uid="{00000000-0005-0000-0000-000017000000}"/>
    <cellStyle name="Normal 3 2 2" xfId="51" xr:uid="{00000000-0005-0000-0000-000018000000}"/>
    <cellStyle name="Normal 3 2 2 2" xfId="55" xr:uid="{00000000-0005-0000-0000-000019000000}"/>
    <cellStyle name="Normal 3 2 2 3" xfId="58" xr:uid="{00000000-0005-0000-0000-00001A000000}"/>
    <cellStyle name="Normal 3 2 2 3 2" xfId="64" xr:uid="{00000000-0005-0000-0000-00001B000000}"/>
    <cellStyle name="Normal 3 3" xfId="36" xr:uid="{00000000-0005-0000-0000-00001C000000}"/>
    <cellStyle name="Normal 3 4" xfId="16" xr:uid="{00000000-0005-0000-0000-00001D000000}"/>
    <cellStyle name="Normal 3 4 2" xfId="50" xr:uid="{00000000-0005-0000-0000-00001E000000}"/>
    <cellStyle name="Normal 3 4 2 2" xfId="54" xr:uid="{00000000-0005-0000-0000-00001F000000}"/>
    <cellStyle name="Normal 3 4 2 3" xfId="57" xr:uid="{00000000-0005-0000-0000-000020000000}"/>
    <cellStyle name="Normal 3 4 2 3 2" xfId="65" xr:uid="{00000000-0005-0000-0000-000021000000}"/>
    <cellStyle name="Normal 4" xfId="5" xr:uid="{00000000-0005-0000-0000-000022000000}"/>
    <cellStyle name="Normal 5" xfId="6" xr:uid="{00000000-0005-0000-0000-000023000000}"/>
    <cellStyle name="Normal 5 2" xfId="20" xr:uid="{00000000-0005-0000-0000-000024000000}"/>
    <cellStyle name="Normal 6" xfId="7" xr:uid="{00000000-0005-0000-0000-000025000000}"/>
    <cellStyle name="Normal 7" xfId="34" xr:uid="{00000000-0005-0000-0000-000026000000}"/>
    <cellStyle name="Normal 7 2" xfId="44" xr:uid="{00000000-0005-0000-0000-000027000000}"/>
    <cellStyle name="Normal 7 2 2" xfId="49" xr:uid="{00000000-0005-0000-0000-000028000000}"/>
    <cellStyle name="Normal 7 2 3" xfId="60" xr:uid="{00000000-0005-0000-0000-000029000000}"/>
    <cellStyle name="Normal 7 2 3 2" xfId="68" xr:uid="{00000000-0005-0000-0000-00002A000000}"/>
    <cellStyle name="Normal 7 2 3 3" xfId="69" xr:uid="{00000000-0005-0000-0000-00002B000000}"/>
    <cellStyle name="Normal 8" xfId="40" xr:uid="{00000000-0005-0000-0000-00002C000000}"/>
    <cellStyle name="Normal 9" xfId="42" xr:uid="{00000000-0005-0000-0000-00002D000000}"/>
    <cellStyle name="Normal 9 2" xfId="48" xr:uid="{00000000-0005-0000-0000-00002E000000}"/>
    <cellStyle name="Normal 9 2 2" xfId="62" xr:uid="{00000000-0005-0000-0000-00002F000000}"/>
    <cellStyle name="Normal_Figure" xfId="14" xr:uid="{00000000-0005-0000-0000-000030000000}"/>
    <cellStyle name="Normal_Turbine IEC Class-avg" xfId="17" xr:uid="{00000000-0005-0000-0000-000031000000}"/>
    <cellStyle name="Percent" xfId="11" builtinId="5"/>
    <cellStyle name="Percent 2" xfId="8" xr:uid="{00000000-0005-0000-0000-000033000000}"/>
    <cellStyle name="Percent 2 2" xfId="37" xr:uid="{00000000-0005-0000-0000-000034000000}"/>
    <cellStyle name="Percent 3" xfId="9" xr:uid="{00000000-0005-0000-0000-000035000000}"/>
    <cellStyle name="Percent 3 2" xfId="18" xr:uid="{00000000-0005-0000-0000-000036000000}"/>
    <cellStyle name="Percent 3 2 2" xfId="52" xr:uid="{00000000-0005-0000-0000-000037000000}"/>
    <cellStyle name="Percent 3 2 2 2" xfId="56" xr:uid="{00000000-0005-0000-0000-000038000000}"/>
    <cellStyle name="Percent 3 2 2 3" xfId="59" xr:uid="{00000000-0005-0000-0000-000039000000}"/>
    <cellStyle name="Percent 3 2 2 3 2" xfId="66" xr:uid="{00000000-0005-0000-0000-00003A000000}"/>
    <cellStyle name="Percent 3 3" xfId="38" xr:uid="{00000000-0005-0000-0000-00003B000000}"/>
    <cellStyle name="Percent 4" xfId="12" xr:uid="{00000000-0005-0000-0000-00003C000000}"/>
    <cellStyle name="Percent 5" xfId="43" xr:uid="{00000000-0005-0000-0000-00003D000000}"/>
    <cellStyle name="Percent 5 2" xfId="46" xr:uid="{00000000-0005-0000-0000-00003E000000}"/>
    <cellStyle name="Percent 5 2 2" xfId="63" xr:uid="{00000000-0005-0000-0000-00003F000000}"/>
    <cellStyle name="Percent 5 3" xfId="61" xr:uid="{00000000-0005-0000-0000-000040000000}"/>
    <cellStyle name="Percent 6" xfId="47" xr:uid="{00000000-0005-0000-0000-000041000000}"/>
    <cellStyle name="Percent 7" xfId="67" xr:uid="{00000000-0005-0000-0000-000042000000}"/>
    <cellStyle name="Percent_Wind_Project_Quarterly_Reports_010907" xfId="33" xr:uid="{00000000-0005-0000-0000-000043000000}"/>
    <cellStyle name="Style 1" xfId="10" xr:uid="{00000000-0005-0000-0000-000044000000}"/>
    <cellStyle name="Style 1 2" xfId="39" xr:uid="{00000000-0005-0000-0000-000045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BBB59"/>
      <color rgb="FFC89800"/>
      <color rgb="FF808080"/>
      <color rgb="FFEBF1DE"/>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21.xml"/><Relationship Id="rId1" Type="http://schemas.microsoft.com/office/2011/relationships/chartStyle" Target="style21.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22.xml"/><Relationship Id="rId1" Type="http://schemas.microsoft.com/office/2011/relationships/chartStyle" Target="style22.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23.xml"/><Relationship Id="rId1" Type="http://schemas.microsoft.com/office/2011/relationships/chartStyle" Target="style23.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24.xml"/><Relationship Id="rId1" Type="http://schemas.microsoft.com/office/2011/relationships/chartStyle" Target="style24.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4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4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27.xml"/><Relationship Id="rId1" Type="http://schemas.microsoft.com/office/2011/relationships/chartStyle" Target="style27.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4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51.xml.rels><?xml version="1.0" encoding="UTF-8" standalone="yes"?>
<Relationships xmlns="http://schemas.openxmlformats.org/package/2006/relationships"><Relationship Id="rId2" Type="http://schemas.openxmlformats.org/officeDocument/2006/relationships/chartUserShapes" Target="../drawings/drawing84.xml"/><Relationship Id="rId1" Type="http://schemas.openxmlformats.org/officeDocument/2006/relationships/themeOverride" Target="../theme/themeOverride1.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87.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89.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91.xml"/><Relationship Id="rId2" Type="http://schemas.microsoft.com/office/2011/relationships/chartColorStyle" Target="colors29.xml"/><Relationship Id="rId1" Type="http://schemas.microsoft.com/office/2011/relationships/chartStyle" Target="style29.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30.xml"/><Relationship Id="rId1" Type="http://schemas.microsoft.com/office/2011/relationships/chartStyle" Target="style30.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95.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97.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100.xml"/><Relationship Id="rId2" Type="http://schemas.microsoft.com/office/2011/relationships/chartColorStyle" Target="colors31.xml"/><Relationship Id="rId1" Type="http://schemas.microsoft.com/office/2011/relationships/chartStyle" Target="style31.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01.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32.xml"/><Relationship Id="rId1" Type="http://schemas.microsoft.com/office/2011/relationships/chartStyle" Target="style32.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6.xml"/><Relationship Id="rId2" Type="http://schemas.microsoft.com/office/2011/relationships/chartColorStyle" Target="colors33.xml"/><Relationship Id="rId1" Type="http://schemas.microsoft.com/office/2011/relationships/chartStyle" Target="style33.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34.xml"/><Relationship Id="rId1" Type="http://schemas.microsoft.com/office/2011/relationships/chartStyle" Target="style34.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09.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11.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35.xml"/><Relationship Id="rId1" Type="http://schemas.microsoft.com/office/2011/relationships/chartStyle" Target="style35.xml"/></Relationships>
</file>

<file path=xl/charts/_rels/chart7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17.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19.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27.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557810081432132E-2"/>
          <c:y val="9.8080575293941916E-2"/>
          <c:w val="0.87245221751127267"/>
          <c:h val="0.80507155355580551"/>
        </c:manualLayout>
      </c:layout>
      <c:barChart>
        <c:barDir val="col"/>
        <c:grouping val="stacked"/>
        <c:varyColors val="0"/>
        <c:ser>
          <c:idx val="2"/>
          <c:order val="0"/>
          <c:tx>
            <c:v> ERCOT</c:v>
          </c:tx>
          <c:spPr>
            <a:solidFill>
              <a:schemeClr val="tx1">
                <a:lumMod val="75000"/>
                <a:lumOff val="2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Growth'!$E$29:$E$53</c:f>
              <c:numCache>
                <c:formatCode>#,##0.0</c:formatCode>
                <c:ptCount val="25"/>
                <c:pt idx="0">
                  <c:v>0</c:v>
                </c:pt>
                <c:pt idx="1">
                  <c:v>0.14432</c:v>
                </c:pt>
                <c:pt idx="2">
                  <c:v>0</c:v>
                </c:pt>
                <c:pt idx="3">
                  <c:v>0.8309200000000001</c:v>
                </c:pt>
                <c:pt idx="4">
                  <c:v>0</c:v>
                </c:pt>
                <c:pt idx="5">
                  <c:v>0.19750000000000001</c:v>
                </c:pt>
                <c:pt idx="6">
                  <c:v>0</c:v>
                </c:pt>
                <c:pt idx="7">
                  <c:v>0.67176000000000013</c:v>
                </c:pt>
                <c:pt idx="8">
                  <c:v>0.73370000000000002</c:v>
                </c:pt>
                <c:pt idx="9">
                  <c:v>1.5366</c:v>
                </c:pt>
                <c:pt idx="10">
                  <c:v>2.5615000000000001</c:v>
                </c:pt>
                <c:pt idx="11">
                  <c:v>2.0191599999999998</c:v>
                </c:pt>
                <c:pt idx="12">
                  <c:v>0.65397000000000005</c:v>
                </c:pt>
                <c:pt idx="13">
                  <c:v>0.19950000000000001</c:v>
                </c:pt>
                <c:pt idx="14">
                  <c:v>1.5040800000000001</c:v>
                </c:pt>
                <c:pt idx="15">
                  <c:v>0.1411</c:v>
                </c:pt>
                <c:pt idx="16">
                  <c:v>1.54939</c:v>
                </c:pt>
                <c:pt idx="17">
                  <c:v>3.5954800000000002</c:v>
                </c:pt>
                <c:pt idx="18">
                  <c:v>2.6109400000000003</c:v>
                </c:pt>
                <c:pt idx="19">
                  <c:v>1.946315</c:v>
                </c:pt>
                <c:pt idx="20">
                  <c:v>2.1244000000000001</c:v>
                </c:pt>
                <c:pt idx="21">
                  <c:v>3.4553699999999998</c:v>
                </c:pt>
                <c:pt idx="22">
                  <c:v>4.1371749999999992</c:v>
                </c:pt>
                <c:pt idx="23">
                  <c:v>3.3430849999999994</c:v>
                </c:pt>
                <c:pt idx="24">
                  <c:v>3.3599520000000003</c:v>
                </c:pt>
              </c:numCache>
            </c:numRef>
          </c:val>
          <c:extLst>
            <c:ext xmlns:c16="http://schemas.microsoft.com/office/drawing/2014/chart" uri="{C3380CC4-5D6E-409C-BE32-E72D297353CC}">
              <c16:uniqueId val="{00000000-DB5B-4911-85CE-6786D0265571}"/>
            </c:ext>
          </c:extLst>
        </c:ser>
        <c:ser>
          <c:idx val="1"/>
          <c:order val="1"/>
          <c:tx>
            <c:v> SPP</c:v>
          </c:tx>
          <c:spPr>
            <a:solidFill>
              <a:schemeClr val="bg2">
                <a:lumMod val="50000"/>
              </a:schemeClr>
            </a:solidFill>
            <a:ln w="12700">
              <a:noFill/>
              <a:prstDash val="solid"/>
            </a:ln>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Growth'!$F$29:$F$53</c:f>
              <c:numCache>
                <c:formatCode>#,##0.0</c:formatCode>
                <c:ptCount val="25"/>
                <c:pt idx="0">
                  <c:v>2.16E-3</c:v>
                </c:pt>
                <c:pt idx="1">
                  <c:v>3.5700000000000003E-3</c:v>
                </c:pt>
                <c:pt idx="2">
                  <c:v>0</c:v>
                </c:pt>
                <c:pt idx="3">
                  <c:v>0.19642599999999999</c:v>
                </c:pt>
                <c:pt idx="4">
                  <c:v>2.7080000000000003E-3</c:v>
                </c:pt>
                <c:pt idx="5">
                  <c:v>0.18131999999999998</c:v>
                </c:pt>
                <c:pt idx="6">
                  <c:v>0.06</c:v>
                </c:pt>
                <c:pt idx="7">
                  <c:v>0.64759999999999995</c:v>
                </c:pt>
                <c:pt idx="8">
                  <c:v>0.20050000000000001</c:v>
                </c:pt>
                <c:pt idx="9">
                  <c:v>0.40720000000000001</c:v>
                </c:pt>
                <c:pt idx="10">
                  <c:v>0.89429999999999987</c:v>
                </c:pt>
                <c:pt idx="11">
                  <c:v>1.0690999999999999</c:v>
                </c:pt>
                <c:pt idx="12">
                  <c:v>0.8298000000000002</c:v>
                </c:pt>
                <c:pt idx="13">
                  <c:v>1.0231000000000001</c:v>
                </c:pt>
                <c:pt idx="14">
                  <c:v>3.0378499999999997</c:v>
                </c:pt>
                <c:pt idx="15">
                  <c:v>0.32855000000000001</c:v>
                </c:pt>
                <c:pt idx="16">
                  <c:v>1.2412000000000001</c:v>
                </c:pt>
                <c:pt idx="17">
                  <c:v>2.7406599999999997</c:v>
                </c:pt>
                <c:pt idx="18">
                  <c:v>3.117235</c:v>
                </c:pt>
                <c:pt idx="19">
                  <c:v>2.363985</c:v>
                </c:pt>
                <c:pt idx="20">
                  <c:v>1.9669749999999997</c:v>
                </c:pt>
                <c:pt idx="21">
                  <c:v>1.2129699999999999</c:v>
                </c:pt>
                <c:pt idx="22">
                  <c:v>3.8824700000000005</c:v>
                </c:pt>
                <c:pt idx="23">
                  <c:v>3.9190499999999999</c:v>
                </c:pt>
                <c:pt idx="24">
                  <c:v>3.1817299999999995</c:v>
                </c:pt>
              </c:numCache>
            </c:numRef>
          </c:val>
          <c:extLst>
            <c:ext xmlns:c16="http://schemas.microsoft.com/office/drawing/2014/chart" uri="{C3380CC4-5D6E-409C-BE32-E72D297353CC}">
              <c16:uniqueId val="{00000001-DB5B-4911-85CE-6786D0265571}"/>
            </c:ext>
          </c:extLst>
        </c:ser>
        <c:ser>
          <c:idx val="3"/>
          <c:order val="2"/>
          <c:tx>
            <c:v> MISO</c:v>
          </c:tx>
          <c:spPr>
            <a:solidFill>
              <a:schemeClr val="accent3">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Growth'!$G$29:$G$53</c:f>
              <c:numCache>
                <c:formatCode>#,##0.0</c:formatCode>
                <c:ptCount val="25"/>
                <c:pt idx="0">
                  <c:v>0.11343</c:v>
                </c:pt>
                <c:pt idx="1">
                  <c:v>0.38930999999999999</c:v>
                </c:pt>
                <c:pt idx="2">
                  <c:v>1.188E-2</c:v>
                </c:pt>
                <c:pt idx="3">
                  <c:v>0.14229000000000003</c:v>
                </c:pt>
                <c:pt idx="4">
                  <c:v>0.11573</c:v>
                </c:pt>
                <c:pt idx="5">
                  <c:v>0.32762000000000002</c:v>
                </c:pt>
                <c:pt idx="6">
                  <c:v>0.20461800000000002</c:v>
                </c:pt>
                <c:pt idx="7">
                  <c:v>0.35576000000000002</c:v>
                </c:pt>
                <c:pt idx="8">
                  <c:v>0.33038000000000001</c:v>
                </c:pt>
                <c:pt idx="9">
                  <c:v>0.86194999999999999</c:v>
                </c:pt>
                <c:pt idx="10">
                  <c:v>3.0618099999999999</c:v>
                </c:pt>
                <c:pt idx="11">
                  <c:v>1.7644499999999996</c:v>
                </c:pt>
                <c:pt idx="12">
                  <c:v>0.88752000000000009</c:v>
                </c:pt>
                <c:pt idx="13">
                  <c:v>2.0381</c:v>
                </c:pt>
                <c:pt idx="14">
                  <c:v>2.246855</c:v>
                </c:pt>
                <c:pt idx="15">
                  <c:v>0.22134999999999999</c:v>
                </c:pt>
                <c:pt idx="16">
                  <c:v>1.1324080000000001</c:v>
                </c:pt>
                <c:pt idx="17">
                  <c:v>1.08</c:v>
                </c:pt>
                <c:pt idx="18">
                  <c:v>1.278797</c:v>
                </c:pt>
                <c:pt idx="19">
                  <c:v>1.0436700000000001</c:v>
                </c:pt>
                <c:pt idx="20">
                  <c:v>1.6901499999999998</c:v>
                </c:pt>
                <c:pt idx="21">
                  <c:v>3.0743049999999998</c:v>
                </c:pt>
                <c:pt idx="22">
                  <c:v>4.1147400000000003</c:v>
                </c:pt>
                <c:pt idx="23">
                  <c:v>2.7545399999999995</c:v>
                </c:pt>
                <c:pt idx="24">
                  <c:v>0.92202999999999979</c:v>
                </c:pt>
              </c:numCache>
            </c:numRef>
          </c:val>
          <c:extLst>
            <c:ext xmlns:c16="http://schemas.microsoft.com/office/drawing/2014/chart" uri="{C3380CC4-5D6E-409C-BE32-E72D297353CC}">
              <c16:uniqueId val="{00000002-DB5B-4911-85CE-6786D0265571}"/>
            </c:ext>
          </c:extLst>
        </c:ser>
        <c:ser>
          <c:idx val="4"/>
          <c:order val="3"/>
          <c:tx>
            <c:v> West (non-ISO)</c:v>
          </c:tx>
          <c:spPr>
            <a:solidFill>
              <a:schemeClr val="accent2">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Growth'!$K$29:$K$53</c:f>
              <c:numCache>
                <c:formatCode>#,##0.0</c:formatCode>
                <c:ptCount val="25"/>
                <c:pt idx="0">
                  <c:v>2.6729999999999997E-2</c:v>
                </c:pt>
                <c:pt idx="1">
                  <c:v>9.3074999999999991E-2</c:v>
                </c:pt>
                <c:pt idx="2">
                  <c:v>1.8345000000000004E-2</c:v>
                </c:pt>
                <c:pt idx="3">
                  <c:v>0.39956000000000003</c:v>
                </c:pt>
                <c:pt idx="4">
                  <c:v>0.12340000000000001</c:v>
                </c:pt>
                <c:pt idx="5">
                  <c:v>0.60731600000000008</c:v>
                </c:pt>
                <c:pt idx="6">
                  <c:v>7.4999999999999997E-3</c:v>
                </c:pt>
                <c:pt idx="7">
                  <c:v>0.44005</c:v>
                </c:pt>
                <c:pt idx="8">
                  <c:v>0.68759999999999999</c:v>
                </c:pt>
                <c:pt idx="9">
                  <c:v>1.5670500000000003</c:v>
                </c:pt>
                <c:pt idx="10">
                  <c:v>0.90259999999999996</c:v>
                </c:pt>
                <c:pt idx="11">
                  <c:v>2.5601500000000001</c:v>
                </c:pt>
                <c:pt idx="12">
                  <c:v>1.3317000000000001</c:v>
                </c:pt>
                <c:pt idx="13">
                  <c:v>1.7114500000000001</c:v>
                </c:pt>
                <c:pt idx="14">
                  <c:v>2.2355750000000003</c:v>
                </c:pt>
                <c:pt idx="15">
                  <c:v>3.1800000000000002E-2</c:v>
                </c:pt>
                <c:pt idx="16">
                  <c:v>0.54712000000000016</c:v>
                </c:pt>
                <c:pt idx="17">
                  <c:v>0.42879999999999996</c:v>
                </c:pt>
                <c:pt idx="18">
                  <c:v>0.34855000000000003</c:v>
                </c:pt>
                <c:pt idx="19">
                  <c:v>0.74750000000000005</c:v>
                </c:pt>
                <c:pt idx="20">
                  <c:v>0.78570999999999991</c:v>
                </c:pt>
                <c:pt idx="21">
                  <c:v>0.57745000000000002</c:v>
                </c:pt>
                <c:pt idx="22">
                  <c:v>3.5524550000000006</c:v>
                </c:pt>
                <c:pt idx="23">
                  <c:v>2.2619000000000002</c:v>
                </c:pt>
                <c:pt idx="24">
                  <c:v>0.95502999999999949</c:v>
                </c:pt>
              </c:numCache>
            </c:numRef>
          </c:val>
          <c:extLst>
            <c:ext xmlns:c16="http://schemas.microsoft.com/office/drawing/2014/chart" uri="{C3380CC4-5D6E-409C-BE32-E72D297353CC}">
              <c16:uniqueId val="{00000003-DB5B-4911-85CE-6786D0265571}"/>
            </c:ext>
          </c:extLst>
        </c:ser>
        <c:ser>
          <c:idx val="5"/>
          <c:order val="4"/>
          <c:tx>
            <c:v> PJM</c:v>
          </c:tx>
          <c:spPr>
            <a:solidFill>
              <a:schemeClr val="accent6">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Growth'!$H$29:$H$53</c:f>
              <c:numCache>
                <c:formatCode>#,##0.0</c:formatCode>
                <c:ptCount val="25"/>
                <c:pt idx="0">
                  <c:v>0</c:v>
                </c:pt>
                <c:pt idx="1">
                  <c:v>0</c:v>
                </c:pt>
                <c:pt idx="2">
                  <c:v>1.04E-2</c:v>
                </c:pt>
                <c:pt idx="3">
                  <c:v>2.4E-2</c:v>
                </c:pt>
                <c:pt idx="4">
                  <c:v>6.6000000000000003E-2</c:v>
                </c:pt>
                <c:pt idx="5">
                  <c:v>0.14849999999999999</c:v>
                </c:pt>
                <c:pt idx="6">
                  <c:v>3.5999999999999999E-3</c:v>
                </c:pt>
                <c:pt idx="7">
                  <c:v>6.2145000000000006E-2</c:v>
                </c:pt>
                <c:pt idx="8">
                  <c:v>5.0224999999999999E-2</c:v>
                </c:pt>
                <c:pt idx="9">
                  <c:v>0.70669999999999999</c:v>
                </c:pt>
                <c:pt idx="10">
                  <c:v>0.53970000000000007</c:v>
                </c:pt>
                <c:pt idx="11">
                  <c:v>1.7202579999999998</c:v>
                </c:pt>
                <c:pt idx="12">
                  <c:v>0.97720000000000029</c:v>
                </c:pt>
                <c:pt idx="13">
                  <c:v>0.56725000000000003</c:v>
                </c:pt>
                <c:pt idx="14">
                  <c:v>1.612355</c:v>
                </c:pt>
                <c:pt idx="15">
                  <c:v>4.3E-3</c:v>
                </c:pt>
                <c:pt idx="16">
                  <c:v>0.24174999999999999</c:v>
                </c:pt>
                <c:pt idx="17">
                  <c:v>0.36210000000000003</c:v>
                </c:pt>
                <c:pt idx="18">
                  <c:v>0.42869999999999997</c:v>
                </c:pt>
                <c:pt idx="19">
                  <c:v>0.80625000000000002</c:v>
                </c:pt>
                <c:pt idx="20">
                  <c:v>0.50949999999999995</c:v>
                </c:pt>
                <c:pt idx="21">
                  <c:v>0.63985500000000006</c:v>
                </c:pt>
                <c:pt idx="22">
                  <c:v>0.83605999999999991</c:v>
                </c:pt>
                <c:pt idx="23">
                  <c:v>0.62570500000000007</c:v>
                </c:pt>
                <c:pt idx="24">
                  <c:v>0</c:v>
                </c:pt>
              </c:numCache>
            </c:numRef>
          </c:val>
          <c:extLst>
            <c:ext xmlns:c16="http://schemas.microsoft.com/office/drawing/2014/chart" uri="{C3380CC4-5D6E-409C-BE32-E72D297353CC}">
              <c16:uniqueId val="{00000004-DB5B-4911-85CE-6786D0265571}"/>
            </c:ext>
          </c:extLst>
        </c:ser>
        <c:ser>
          <c:idx val="6"/>
          <c:order val="5"/>
          <c:tx>
            <c:v> CAISO</c:v>
          </c:tx>
          <c:spPr>
            <a:solidFill>
              <a:schemeClr val="accent4"/>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Growth'!$D$29:$D$53</c:f>
              <c:numCache>
                <c:formatCode>#,##0.0</c:formatCode>
                <c:ptCount val="25"/>
                <c:pt idx="0">
                  <c:v>0</c:v>
                </c:pt>
                <c:pt idx="1">
                  <c:v>0.25441999999999998</c:v>
                </c:pt>
                <c:pt idx="2">
                  <c:v>0.01</c:v>
                </c:pt>
                <c:pt idx="3">
                  <c:v>6.6599999999999993E-2</c:v>
                </c:pt>
                <c:pt idx="4">
                  <c:v>0.10242</c:v>
                </c:pt>
                <c:pt idx="5">
                  <c:v>0.20250000000000001</c:v>
                </c:pt>
                <c:pt idx="6">
                  <c:v>9.3530000000000016E-2</c:v>
                </c:pt>
                <c:pt idx="7">
                  <c:v>5.9749999999999998E-2</c:v>
                </c:pt>
                <c:pt idx="8">
                  <c:v>0.21199999999999999</c:v>
                </c:pt>
                <c:pt idx="9">
                  <c:v>6.3E-2</c:v>
                </c:pt>
                <c:pt idx="10">
                  <c:v>8.8999999999999996E-2</c:v>
                </c:pt>
                <c:pt idx="11">
                  <c:v>0.16122500000000001</c:v>
                </c:pt>
                <c:pt idx="12">
                  <c:v>0.4395</c:v>
                </c:pt>
                <c:pt idx="13">
                  <c:v>0.92330000000000012</c:v>
                </c:pt>
                <c:pt idx="14">
                  <c:v>1.6581799999999998</c:v>
                </c:pt>
                <c:pt idx="15">
                  <c:v>0.26911000000000002</c:v>
                </c:pt>
                <c:pt idx="16">
                  <c:v>0.1069</c:v>
                </c:pt>
                <c:pt idx="17">
                  <c:v>0.19390000000000002</c:v>
                </c:pt>
                <c:pt idx="18">
                  <c:v>0</c:v>
                </c:pt>
                <c:pt idx="19">
                  <c:v>4.9700000000000001E-2</c:v>
                </c:pt>
                <c:pt idx="20">
                  <c:v>0.32985000000000003</c:v>
                </c:pt>
                <c:pt idx="21">
                  <c:v>0.13279999999999997</c:v>
                </c:pt>
                <c:pt idx="22">
                  <c:v>0.111</c:v>
                </c:pt>
                <c:pt idx="23">
                  <c:v>0.28844999999999998</c:v>
                </c:pt>
                <c:pt idx="24">
                  <c:v>7.2339999999999988E-2</c:v>
                </c:pt>
              </c:numCache>
            </c:numRef>
          </c:val>
          <c:extLst>
            <c:ext xmlns:c16="http://schemas.microsoft.com/office/drawing/2014/chart" uri="{C3380CC4-5D6E-409C-BE32-E72D297353CC}">
              <c16:uniqueId val="{00000005-DB5B-4911-85CE-6786D0265571}"/>
            </c:ext>
          </c:extLst>
        </c:ser>
        <c:ser>
          <c:idx val="7"/>
          <c:order val="6"/>
          <c:tx>
            <c:v> NYISO</c:v>
          </c:tx>
          <c:spPr>
            <a:solidFill>
              <a:schemeClr val="accent5"/>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Growth'!$I$29:$I$53</c:f>
              <c:numCache>
                <c:formatCode>#,##0.0</c:formatCode>
                <c:ptCount val="25"/>
                <c:pt idx="0">
                  <c:v>0</c:v>
                </c:pt>
                <c:pt idx="1">
                  <c:v>0</c:v>
                </c:pt>
                <c:pt idx="2">
                  <c:v>1.8149999999999999E-2</c:v>
                </c:pt>
                <c:pt idx="3">
                  <c:v>0.03</c:v>
                </c:pt>
                <c:pt idx="4">
                  <c:v>2.5000000000000001E-4</c:v>
                </c:pt>
                <c:pt idx="5">
                  <c:v>0</c:v>
                </c:pt>
                <c:pt idx="6">
                  <c:v>0</c:v>
                </c:pt>
                <c:pt idx="7">
                  <c:v>0.13694999999999999</c:v>
                </c:pt>
                <c:pt idx="8">
                  <c:v>0.18480000000000002</c:v>
                </c:pt>
                <c:pt idx="9">
                  <c:v>5.45E-2</c:v>
                </c:pt>
                <c:pt idx="10">
                  <c:v>0.28199999999999997</c:v>
                </c:pt>
                <c:pt idx="11">
                  <c:v>0.5675</c:v>
                </c:pt>
                <c:pt idx="12">
                  <c:v>2.0000000000000001E-4</c:v>
                </c:pt>
                <c:pt idx="13">
                  <c:v>0.12855</c:v>
                </c:pt>
                <c:pt idx="14">
                  <c:v>0.23669999999999999</c:v>
                </c:pt>
                <c:pt idx="15">
                  <c:v>8.4240000000000009E-2</c:v>
                </c:pt>
                <c:pt idx="16">
                  <c:v>2.5920000000000002E-2</c:v>
                </c:pt>
                <c:pt idx="17">
                  <c:v>1.1000000000000001E-3</c:v>
                </c:pt>
                <c:pt idx="18">
                  <c:v>7.7700000000000005E-2</c:v>
                </c:pt>
                <c:pt idx="19">
                  <c:v>1.5E-3</c:v>
                </c:pt>
                <c:pt idx="20">
                  <c:v>0.15840000000000001</c:v>
                </c:pt>
                <c:pt idx="21">
                  <c:v>0</c:v>
                </c:pt>
                <c:pt idx="22">
                  <c:v>0</c:v>
                </c:pt>
                <c:pt idx="23">
                  <c:v>0.20519999999999999</c:v>
                </c:pt>
                <c:pt idx="24">
                  <c:v>0</c:v>
                </c:pt>
              </c:numCache>
            </c:numRef>
          </c:val>
          <c:extLst>
            <c:ext xmlns:c16="http://schemas.microsoft.com/office/drawing/2014/chart" uri="{C3380CC4-5D6E-409C-BE32-E72D297353CC}">
              <c16:uniqueId val="{00000006-DB5B-4911-85CE-6786D0265571}"/>
            </c:ext>
          </c:extLst>
        </c:ser>
        <c:ser>
          <c:idx val="8"/>
          <c:order val="7"/>
          <c:tx>
            <c:v> ISO-NE</c:v>
          </c:tx>
          <c:spPr>
            <a:solidFill>
              <a:schemeClr val="accent1">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Growth'!$J$29:$J$53</c:f>
              <c:numCache>
                <c:formatCode>#,##0.0</c:formatCode>
                <c:ptCount val="25"/>
                <c:pt idx="0">
                  <c:v>0</c:v>
                </c:pt>
                <c:pt idx="1">
                  <c:v>0</c:v>
                </c:pt>
                <c:pt idx="2">
                  <c:v>0</c:v>
                </c:pt>
                <c:pt idx="3">
                  <c:v>6.6E-4</c:v>
                </c:pt>
                <c:pt idx="4">
                  <c:v>0</c:v>
                </c:pt>
                <c:pt idx="5">
                  <c:v>0</c:v>
                </c:pt>
                <c:pt idx="6">
                  <c:v>0</c:v>
                </c:pt>
                <c:pt idx="7">
                  <c:v>1E-4</c:v>
                </c:pt>
                <c:pt idx="8">
                  <c:v>1.3470000000000001E-2</c:v>
                </c:pt>
                <c:pt idx="9">
                  <c:v>3.4500000000000003E-2</c:v>
                </c:pt>
                <c:pt idx="10">
                  <c:v>2.9799999999999997E-2</c:v>
                </c:pt>
                <c:pt idx="11">
                  <c:v>0.13764999999999994</c:v>
                </c:pt>
                <c:pt idx="12">
                  <c:v>9.8099999999999979E-2</c:v>
                </c:pt>
                <c:pt idx="13">
                  <c:v>0.1983</c:v>
                </c:pt>
                <c:pt idx="14">
                  <c:v>0.31697500000000001</c:v>
                </c:pt>
                <c:pt idx="15">
                  <c:v>3.3599999999999997E-3</c:v>
                </c:pt>
                <c:pt idx="16">
                  <c:v>9.1500000000000001E-3</c:v>
                </c:pt>
                <c:pt idx="17">
                  <c:v>0.1925</c:v>
                </c:pt>
                <c:pt idx="18">
                  <c:v>0.3407</c:v>
                </c:pt>
                <c:pt idx="19">
                  <c:v>5.4299999999999994E-2</c:v>
                </c:pt>
                <c:pt idx="20">
                  <c:v>2.2499999999999999E-2</c:v>
                </c:pt>
                <c:pt idx="21">
                  <c:v>3.8399999999999997E-2</c:v>
                </c:pt>
                <c:pt idx="22">
                  <c:v>7.2599999999999998E-2</c:v>
                </c:pt>
                <c:pt idx="23">
                  <c:v>1.52E-2</c:v>
                </c:pt>
                <c:pt idx="24">
                  <c:v>0.02</c:v>
                </c:pt>
              </c:numCache>
            </c:numRef>
          </c:val>
          <c:extLst>
            <c:ext xmlns:c16="http://schemas.microsoft.com/office/drawing/2014/chart" uri="{C3380CC4-5D6E-409C-BE32-E72D297353CC}">
              <c16:uniqueId val="{00000007-DB5B-4911-85CE-6786D0265571}"/>
            </c:ext>
          </c:extLst>
        </c:ser>
        <c:ser>
          <c:idx val="9"/>
          <c:order val="8"/>
          <c:tx>
            <c:v> Southeast (non-ISO)</c:v>
          </c:tx>
          <c:spPr>
            <a:solidFill>
              <a:schemeClr val="bg1">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Growth'!$L$29:$L$53</c:f>
              <c:numCache>
                <c:formatCode>#,##0.0</c:formatCode>
                <c:ptCount val="25"/>
                <c:pt idx="0">
                  <c:v>0</c:v>
                </c:pt>
                <c:pt idx="1">
                  <c:v>0</c:v>
                </c:pt>
                <c:pt idx="2">
                  <c:v>1.98E-3</c:v>
                </c:pt>
                <c:pt idx="3">
                  <c:v>0</c:v>
                </c:pt>
                <c:pt idx="4">
                  <c:v>0</c:v>
                </c:pt>
                <c:pt idx="5">
                  <c:v>1E-4</c:v>
                </c:pt>
                <c:pt idx="6">
                  <c:v>2.7E-2</c:v>
                </c:pt>
                <c:pt idx="7">
                  <c:v>0</c:v>
                </c:pt>
                <c:pt idx="8">
                  <c:v>0</c:v>
                </c:pt>
                <c:pt idx="9">
                  <c:v>0</c:v>
                </c:pt>
                <c:pt idx="10">
                  <c:v>0</c:v>
                </c:pt>
                <c:pt idx="11">
                  <c:v>1E-4</c:v>
                </c:pt>
                <c:pt idx="12">
                  <c:v>0</c:v>
                </c:pt>
                <c:pt idx="13">
                  <c:v>0</c:v>
                </c:pt>
                <c:pt idx="14">
                  <c:v>0</c:v>
                </c:pt>
                <c:pt idx="15">
                  <c:v>0</c:v>
                </c:pt>
                <c:pt idx="16">
                  <c:v>0</c:v>
                </c:pt>
                <c:pt idx="17">
                  <c:v>0</c:v>
                </c:pt>
                <c:pt idx="18">
                  <c:v>0</c:v>
                </c:pt>
                <c:pt idx="19">
                  <c:v>0</c:v>
                </c:pt>
                <c:pt idx="20">
                  <c:v>0</c:v>
                </c:pt>
                <c:pt idx="21">
                  <c:v>0</c:v>
                </c:pt>
                <c:pt idx="22">
                  <c:v>0.47849999999999998</c:v>
                </c:pt>
                <c:pt idx="23">
                  <c:v>0</c:v>
                </c:pt>
                <c:pt idx="24">
                  <c:v>0</c:v>
                </c:pt>
              </c:numCache>
            </c:numRef>
          </c:val>
          <c:extLst>
            <c:ext xmlns:c16="http://schemas.microsoft.com/office/drawing/2014/chart" uri="{C3380CC4-5D6E-409C-BE32-E72D297353CC}">
              <c16:uniqueId val="{00000008-DB5B-4911-85CE-6786D0265571}"/>
            </c:ext>
          </c:extLst>
        </c:ser>
        <c:ser>
          <c:idx val="10"/>
          <c:order val="9"/>
          <c:tx>
            <c:v> Noncontiguous</c:v>
          </c:tx>
          <c:spPr>
            <a:solidFill>
              <a:schemeClr val="accent6">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Growth'!$M$29:$M$53</c:f>
              <c:numCache>
                <c:formatCode>#,##0.0</c:formatCode>
                <c:ptCount val="25"/>
                <c:pt idx="0">
                  <c:v>0</c:v>
                </c:pt>
                <c:pt idx="1">
                  <c:v>5.7499999999999999E-4</c:v>
                </c:pt>
                <c:pt idx="2">
                  <c:v>1E-4</c:v>
                </c:pt>
                <c:pt idx="3">
                  <c:v>0</c:v>
                </c:pt>
                <c:pt idx="4">
                  <c:v>1E-4</c:v>
                </c:pt>
                <c:pt idx="5">
                  <c:v>0</c:v>
                </c:pt>
                <c:pt idx="6">
                  <c:v>1.4999999999999999E-4</c:v>
                </c:pt>
                <c:pt idx="7">
                  <c:v>2.9999999999999997E-4</c:v>
                </c:pt>
                <c:pt idx="8">
                  <c:v>4.0775000000000006E-2</c:v>
                </c:pt>
                <c:pt idx="9">
                  <c:v>2.1000000000000001E-2</c:v>
                </c:pt>
                <c:pt idx="10">
                  <c:v>1.7250000000000002E-3</c:v>
                </c:pt>
                <c:pt idx="11">
                  <c:v>5.5999999999999999E-3</c:v>
                </c:pt>
                <c:pt idx="12">
                  <c:v>2E-3</c:v>
                </c:pt>
                <c:pt idx="13">
                  <c:v>0.03</c:v>
                </c:pt>
                <c:pt idx="14">
                  <c:v>0.28710000000000002</c:v>
                </c:pt>
                <c:pt idx="15">
                  <c:v>3.5250000000000004E-3</c:v>
                </c:pt>
                <c:pt idx="16">
                  <c:v>0</c:v>
                </c:pt>
                <c:pt idx="17">
                  <c:v>0</c:v>
                </c:pt>
                <c:pt idx="18">
                  <c:v>0</c:v>
                </c:pt>
                <c:pt idx="19">
                  <c:v>3.3E-3</c:v>
                </c:pt>
                <c:pt idx="20">
                  <c:v>8.9999999999999998E-4</c:v>
                </c:pt>
                <c:pt idx="21">
                  <c:v>8.9999999999999998E-4</c:v>
                </c:pt>
                <c:pt idx="22">
                  <c:v>2.7600000000000003E-2</c:v>
                </c:pt>
                <c:pt idx="23">
                  <c:v>0</c:v>
                </c:pt>
                <c:pt idx="24">
                  <c:v>0</c:v>
                </c:pt>
              </c:numCache>
            </c:numRef>
          </c:val>
          <c:extLst>
            <c:ext xmlns:c16="http://schemas.microsoft.com/office/drawing/2014/chart" uri="{C3380CC4-5D6E-409C-BE32-E72D297353CC}">
              <c16:uniqueId val="{00000009-DB5B-4911-85CE-6786D0265571}"/>
            </c:ext>
          </c:extLst>
        </c:ser>
        <c:dLbls>
          <c:showLegendKey val="0"/>
          <c:showVal val="0"/>
          <c:showCatName val="0"/>
          <c:showSerName val="0"/>
          <c:showPercent val="0"/>
          <c:showBubbleSize val="0"/>
        </c:dLbls>
        <c:gapWidth val="50"/>
        <c:overlap val="100"/>
        <c:axId val="405064320"/>
        <c:axId val="405066112"/>
      </c:barChart>
      <c:lineChart>
        <c:grouping val="standard"/>
        <c:varyColors val="0"/>
        <c:ser>
          <c:idx val="0"/>
          <c:order val="10"/>
          <c:tx>
            <c:v> Total</c:v>
          </c:tx>
          <c:spPr>
            <a:ln w="25400">
              <a:solidFill>
                <a:schemeClr val="tx1"/>
              </a:solidFill>
              <a:prstDash val="solid"/>
            </a:ln>
          </c:spPr>
          <c:marker>
            <c:symbol val="none"/>
          </c:marker>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Growth'!$B$29:$B$53</c:f>
              <c:numCache>
                <c:formatCode>#,##0.0</c:formatCode>
                <c:ptCount val="25"/>
                <c:pt idx="0">
                  <c:v>1.512</c:v>
                </c:pt>
                <c:pt idx="1">
                  <c:v>2.431</c:v>
                </c:pt>
                <c:pt idx="2">
                  <c:v>2.5019999999999998</c:v>
                </c:pt>
                <c:pt idx="3">
                  <c:v>4.1950000000000003</c:v>
                </c:pt>
                <c:pt idx="4">
                  <c:v>4.6029999999999998</c:v>
                </c:pt>
                <c:pt idx="5">
                  <c:v>6.2679999999999998</c:v>
                </c:pt>
                <c:pt idx="6">
                  <c:v>6.665</c:v>
                </c:pt>
                <c:pt idx="7">
                  <c:v>9.0459999999999994</c:v>
                </c:pt>
                <c:pt idx="8">
                  <c:v>11.512</c:v>
                </c:pt>
                <c:pt idx="9">
                  <c:v>16.765000000000001</c:v>
                </c:pt>
                <c:pt idx="10">
                  <c:v>25.135000000000002</c:v>
                </c:pt>
                <c:pt idx="11">
                  <c:v>35.130000000000003</c:v>
                </c:pt>
                <c:pt idx="12">
                  <c:v>40.345999999999997</c:v>
                </c:pt>
                <c:pt idx="13">
                  <c:v>46.779000000000003</c:v>
                </c:pt>
                <c:pt idx="14">
                  <c:v>60.067</c:v>
                </c:pt>
                <c:pt idx="15">
                  <c:v>61.137</c:v>
                </c:pt>
                <c:pt idx="16">
                  <c:v>65.873999999999995</c:v>
                </c:pt>
                <c:pt idx="17">
                  <c:v>73.891000000000005</c:v>
                </c:pt>
                <c:pt idx="18">
                  <c:v>82.037000000000006</c:v>
                </c:pt>
                <c:pt idx="19">
                  <c:v>88.963999999999999</c:v>
                </c:pt>
                <c:pt idx="20">
                  <c:v>96.382999999999996</c:v>
                </c:pt>
                <c:pt idx="21">
                  <c:v>105.59099999999999</c:v>
                </c:pt>
                <c:pt idx="22">
                  <c:v>122.464</c:v>
                </c:pt>
                <c:pt idx="23">
                  <c:v>135.886</c:v>
                </c:pt>
                <c:pt idx="24">
                  <c:v>144.173</c:v>
                </c:pt>
              </c:numCache>
            </c:numRef>
          </c:val>
          <c:smooth val="0"/>
          <c:extLst>
            <c:ext xmlns:c16="http://schemas.microsoft.com/office/drawing/2014/chart" uri="{C3380CC4-5D6E-409C-BE32-E72D297353CC}">
              <c16:uniqueId val="{0000000A-DB5B-4911-85CE-6786D0265571}"/>
            </c:ext>
          </c:extLst>
        </c:ser>
        <c:dLbls>
          <c:showLegendKey val="0"/>
          <c:showVal val="0"/>
          <c:showCatName val="0"/>
          <c:showSerName val="0"/>
          <c:showPercent val="0"/>
          <c:showBubbleSize val="0"/>
        </c:dLbls>
        <c:marker val="1"/>
        <c:smooth val="0"/>
        <c:axId val="405067648"/>
        <c:axId val="405069184"/>
      </c:lineChart>
      <c:catAx>
        <c:axId val="405064320"/>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405066112"/>
        <c:crosses val="autoZero"/>
        <c:auto val="1"/>
        <c:lblAlgn val="ctr"/>
        <c:lblOffset val="50"/>
        <c:tickLblSkip val="2"/>
        <c:tickMarkSkip val="3"/>
        <c:noMultiLvlLbl val="0"/>
      </c:catAx>
      <c:valAx>
        <c:axId val="405066112"/>
        <c:scaling>
          <c:orientation val="minMax"/>
          <c:max val="2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405064320"/>
        <c:crosses val="autoZero"/>
        <c:crossBetween val="between"/>
        <c:majorUnit val="5"/>
      </c:valAx>
      <c:catAx>
        <c:axId val="405067648"/>
        <c:scaling>
          <c:orientation val="minMax"/>
        </c:scaling>
        <c:delete val="1"/>
        <c:axPos val="b"/>
        <c:numFmt formatCode="General" sourceLinked="1"/>
        <c:majorTickMark val="out"/>
        <c:minorTickMark val="none"/>
        <c:tickLblPos val="nextTo"/>
        <c:crossAx val="405069184"/>
        <c:crosses val="autoZero"/>
        <c:auto val="1"/>
        <c:lblAlgn val="ctr"/>
        <c:lblOffset val="100"/>
        <c:noMultiLvlLbl val="0"/>
      </c:catAx>
      <c:valAx>
        <c:axId val="405069184"/>
        <c:scaling>
          <c:orientation val="minMax"/>
          <c:max val="16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405067648"/>
        <c:crosses val="max"/>
        <c:crossBetween val="between"/>
        <c:majorUnit val="40"/>
      </c:valAx>
      <c:spPr>
        <a:noFill/>
        <a:ln w="25400">
          <a:noFill/>
        </a:ln>
      </c:spPr>
    </c:plotArea>
    <c:legend>
      <c:legendPos val="r"/>
      <c:legendEntry>
        <c:idx val="10"/>
        <c:delete val="1"/>
      </c:legendEntry>
      <c:layout>
        <c:manualLayout>
          <c:xMode val="edge"/>
          <c:yMode val="edge"/>
          <c:x val="6.8609933373712906E-2"/>
          <c:y val="0.11415448068991378"/>
          <c:w val="0.25076795800524937"/>
          <c:h val="0.52397591049827774"/>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Annual Capacity Additions (GW)</a:t>
            </a:r>
          </a:p>
        </c:rich>
      </c:tx>
      <c:layout>
        <c:manualLayout>
          <c:xMode val="edge"/>
          <c:yMode val="edge"/>
          <c:x val="8.7521031024967999E-3"/>
          <c:y val="1.3888888888888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60380913924221E-2"/>
          <c:y val="0.11706349206349199"/>
          <c:w val="0.78396729254996966"/>
          <c:h val="0.788842332208474"/>
        </c:manualLayout>
      </c:layout>
      <c:barChart>
        <c:barDir val="col"/>
        <c:grouping val="stacked"/>
        <c:varyColors val="0"/>
        <c:ser>
          <c:idx val="0"/>
          <c:order val="0"/>
          <c:tx>
            <c:strRef>
              <c:f>'Capacity Additions by Tech.'!$A$25</c:f>
              <c:strCache>
                <c:ptCount val="1"/>
                <c:pt idx="0">
                  <c:v>Wind</c:v>
                </c:pt>
              </c:strCache>
            </c:strRef>
          </c:tx>
          <c:spPr>
            <a:solidFill>
              <a:schemeClr val="accent3"/>
            </a:solidFill>
            <a:ln>
              <a:noFill/>
            </a:ln>
            <a:effectLst/>
          </c:spPr>
          <c:invertIfNegative val="0"/>
          <c:dLbls>
            <c:dLbl>
              <c:idx val="0"/>
              <c:tx>
                <c:rich>
                  <a:bodyPr/>
                  <a:lstStyle/>
                  <a:p>
                    <a:fld id="{BBD8C335-5480-46E7-8474-D8EBF42ED219}"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E94-4F19-8413-1837268F0A13}"/>
                </c:ext>
              </c:extLst>
            </c:dLbl>
            <c:dLbl>
              <c:idx val="1"/>
              <c:tx>
                <c:rich>
                  <a:bodyPr/>
                  <a:lstStyle/>
                  <a:p>
                    <a:fld id="{D73D1DB2-7743-4227-82A1-1035767AC0D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E94-4F19-8413-1837268F0A13}"/>
                </c:ext>
              </c:extLst>
            </c:dLbl>
            <c:dLbl>
              <c:idx val="2"/>
              <c:tx>
                <c:rich>
                  <a:bodyPr/>
                  <a:lstStyle/>
                  <a:p>
                    <a:fld id="{73A5B729-4323-4FDA-9F54-85F0B5A9EE28}"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E94-4F19-8413-1837268F0A13}"/>
                </c:ext>
              </c:extLst>
            </c:dLbl>
            <c:dLbl>
              <c:idx val="3"/>
              <c:tx>
                <c:rich>
                  <a:bodyPr/>
                  <a:lstStyle/>
                  <a:p>
                    <a:fld id="{E78B0365-6A6C-4F55-A4A0-9DC268CBC63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E94-4F19-8413-1837268F0A13}"/>
                </c:ext>
              </c:extLst>
            </c:dLbl>
            <c:dLbl>
              <c:idx val="4"/>
              <c:tx>
                <c:rich>
                  <a:bodyPr/>
                  <a:lstStyle/>
                  <a:p>
                    <a:fld id="{03532EAA-A9D7-4D3A-A54F-4F36E30DEC0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E94-4F19-8413-1837268F0A13}"/>
                </c:ext>
              </c:extLst>
            </c:dLbl>
            <c:dLbl>
              <c:idx val="5"/>
              <c:tx>
                <c:rich>
                  <a:bodyPr/>
                  <a:lstStyle/>
                  <a:p>
                    <a:fld id="{243989D0-F7D6-465E-9032-733FCD699D7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E94-4F19-8413-1837268F0A13}"/>
                </c:ext>
              </c:extLst>
            </c:dLbl>
            <c:dLbl>
              <c:idx val="6"/>
              <c:tx>
                <c:rich>
                  <a:bodyPr/>
                  <a:lstStyle/>
                  <a:p>
                    <a:fld id="{612B76BE-790E-41AD-832D-BC3EFB90583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E94-4F19-8413-1837268F0A13}"/>
                </c:ext>
              </c:extLst>
            </c:dLbl>
            <c:dLbl>
              <c:idx val="7"/>
              <c:tx>
                <c:rich>
                  <a:bodyPr/>
                  <a:lstStyle/>
                  <a:p>
                    <a:fld id="{6570993A-205A-4B41-B524-A9DA30677FD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E94-4F19-8413-1837268F0A13}"/>
                </c:ext>
              </c:extLst>
            </c:dLbl>
            <c:dLbl>
              <c:idx val="8"/>
              <c:tx>
                <c:rich>
                  <a:bodyPr/>
                  <a:lstStyle/>
                  <a:p>
                    <a:fld id="{C65C1EB2-0AE3-441A-9992-C4A0DB0C3BB1}"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E94-4F19-8413-1837268F0A13}"/>
                </c:ext>
              </c:extLst>
            </c:dLbl>
            <c:dLbl>
              <c:idx val="9"/>
              <c:tx>
                <c:rich>
                  <a:bodyPr/>
                  <a:lstStyle/>
                  <a:p>
                    <a:fld id="{527A95D1-846F-4FCD-A253-A4035C6E822A}"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E94-4F19-8413-1837268F0A1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Tech.'!$K$25:$X$25</c15:sqref>
                  </c15:fullRef>
                </c:ext>
              </c:extLst>
              <c:f>'Capacity Additions by Tech.'!$O$25:$X$25</c:f>
              <c:numCache>
                <c:formatCode>0.0</c:formatCode>
                <c:ptCount val="10"/>
                <c:pt idx="0">
                  <c:v>1.087</c:v>
                </c:pt>
                <c:pt idx="1">
                  <c:v>4.8570000000000002</c:v>
                </c:pt>
                <c:pt idx="2">
                  <c:v>8.5990000000000002</c:v>
                </c:pt>
                <c:pt idx="3">
                  <c:v>8.2329999999999988</c:v>
                </c:pt>
                <c:pt idx="4">
                  <c:v>7.0170000000000003</c:v>
                </c:pt>
                <c:pt idx="5">
                  <c:v>7.5880000000000001</c:v>
                </c:pt>
                <c:pt idx="6">
                  <c:v>9.1319999999999997</c:v>
                </c:pt>
                <c:pt idx="7">
                  <c:v>17.213000000000001</c:v>
                </c:pt>
                <c:pt idx="8">
                  <c:v>13.413</c:v>
                </c:pt>
                <c:pt idx="9">
                  <c:v>8.5110819999999983</c:v>
                </c:pt>
              </c:numCache>
            </c:numRef>
          </c:val>
          <c:extLst>
            <c:ext xmlns:c15="http://schemas.microsoft.com/office/drawing/2012/chart" uri="{02D57815-91ED-43cb-92C2-25804820EDAC}">
              <c15:datalabelsRange>
                <c15:f>'Capacity Additions by Tech.'!$K$33:$X$33</c15:f>
                <c15:dlblRangeCache>
                  <c:ptCount val="14"/>
                  <c:pt idx="0">
                    <c:v>37%</c:v>
                  </c:pt>
                  <c:pt idx="1">
                    <c:v>25%</c:v>
                  </c:pt>
                  <c:pt idx="2">
                    <c:v>28%</c:v>
                  </c:pt>
                  <c:pt idx="3">
                    <c:v>41%</c:v>
                  </c:pt>
                  <c:pt idx="4">
                    <c:v>6%</c:v>
                  </c:pt>
                  <c:pt idx="5">
                    <c:v>24%</c:v>
                  </c:pt>
                  <c:pt idx="6">
                    <c:v>38%</c:v>
                  </c:pt>
                  <c:pt idx="7">
                    <c:v>26%</c:v>
                  </c:pt>
                  <c:pt idx="8">
                    <c:v>24%</c:v>
                  </c:pt>
                  <c:pt idx="9">
                    <c:v>20%</c:v>
                  </c:pt>
                  <c:pt idx="10">
                    <c:v>32%</c:v>
                  </c:pt>
                  <c:pt idx="11">
                    <c:v>42%</c:v>
                  </c:pt>
                  <c:pt idx="12">
                    <c:v>31%</c:v>
                  </c:pt>
                  <c:pt idx="13">
                    <c:v>22%</c:v>
                  </c:pt>
                </c15:dlblRangeCache>
              </c15:datalabelsRange>
            </c:ext>
            <c:ext xmlns:c16="http://schemas.microsoft.com/office/drawing/2014/chart" uri="{C3380CC4-5D6E-409C-BE32-E72D297353CC}">
              <c16:uniqueId val="{0000000A-EE94-4F19-8413-1837268F0A13}"/>
            </c:ext>
          </c:extLst>
        </c:ser>
        <c:ser>
          <c:idx val="1"/>
          <c:order val="1"/>
          <c:tx>
            <c:strRef>
              <c:f>'Capacity Additions by Tech.'!$A$26</c:f>
              <c:strCache>
                <c:ptCount val="1"/>
                <c:pt idx="0">
                  <c:v>Solar</c:v>
                </c:pt>
              </c:strCache>
            </c:strRef>
          </c:tx>
          <c:spPr>
            <a:solidFill>
              <a:schemeClr val="accent6"/>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Tech.'!$K$26:$X$26</c15:sqref>
                  </c15:fullRef>
                </c:ext>
              </c:extLst>
              <c:f>'Capacity Additions by Tech.'!$O$26:$X$26</c:f>
              <c:numCache>
                <c:formatCode>0.0</c:formatCode>
                <c:ptCount val="10"/>
                <c:pt idx="0">
                  <c:v>5.6801499999999923</c:v>
                </c:pt>
                <c:pt idx="1">
                  <c:v>5.2593479999999913</c:v>
                </c:pt>
                <c:pt idx="2">
                  <c:v>6.3692179999999903</c:v>
                </c:pt>
                <c:pt idx="3">
                  <c:v>11.331485000000001</c:v>
                </c:pt>
                <c:pt idx="4">
                  <c:v>8.7214030000000413</c:v>
                </c:pt>
                <c:pt idx="5">
                  <c:v>8.3472989999999623</c:v>
                </c:pt>
                <c:pt idx="6">
                  <c:v>9.7493790000000367</c:v>
                </c:pt>
                <c:pt idx="7">
                  <c:v>15.138515000000073</c:v>
                </c:pt>
                <c:pt idx="8">
                  <c:v>19.287059000000053</c:v>
                </c:pt>
                <c:pt idx="9">
                  <c:v>19.300626999999977</c:v>
                </c:pt>
              </c:numCache>
            </c:numRef>
          </c:val>
          <c:extLst>
            <c:ext xmlns:c16="http://schemas.microsoft.com/office/drawing/2014/chart" uri="{C3380CC4-5D6E-409C-BE32-E72D297353CC}">
              <c16:uniqueId val="{0000000B-EE94-4F19-8413-1837268F0A13}"/>
            </c:ext>
          </c:extLst>
        </c:ser>
        <c:ser>
          <c:idx val="2"/>
          <c:order val="2"/>
          <c:tx>
            <c:v>Storage</c:v>
          </c:tx>
          <c:spPr>
            <a:solidFill>
              <a:schemeClr val="accent4"/>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Tech.'!$K$27:$X$27</c15:sqref>
                  </c15:fullRef>
                </c:ext>
              </c:extLst>
              <c:f>'Capacity Additions by Tech.'!$O$27:$X$27</c:f>
              <c:numCache>
                <c:formatCode>0.0</c:formatCode>
                <c:ptCount val="10"/>
                <c:pt idx="0">
                  <c:v>0.29629999999999929</c:v>
                </c:pt>
                <c:pt idx="1">
                  <c:v>3.1299999999999273E-2</c:v>
                </c:pt>
                <c:pt idx="2">
                  <c:v>0.251</c:v>
                </c:pt>
                <c:pt idx="3">
                  <c:v>0.23346999999999751</c:v>
                </c:pt>
                <c:pt idx="4">
                  <c:v>0.15680500000000394</c:v>
                </c:pt>
                <c:pt idx="5">
                  <c:v>0.35471800000000075</c:v>
                </c:pt>
                <c:pt idx="6">
                  <c:v>0.35877100000000062</c:v>
                </c:pt>
                <c:pt idx="7">
                  <c:v>0.72432799999999775</c:v>
                </c:pt>
                <c:pt idx="8">
                  <c:v>3.8502519999999931</c:v>
                </c:pt>
                <c:pt idx="9">
                  <c:v>4.5239279999999962</c:v>
                </c:pt>
              </c:numCache>
            </c:numRef>
          </c:val>
          <c:extLst>
            <c:ext xmlns:c16="http://schemas.microsoft.com/office/drawing/2014/chart" uri="{C3380CC4-5D6E-409C-BE32-E72D297353CC}">
              <c16:uniqueId val="{0000000C-EE94-4F19-8413-1837268F0A13}"/>
            </c:ext>
          </c:extLst>
        </c:ser>
        <c:ser>
          <c:idx val="6"/>
          <c:order val="3"/>
          <c:tx>
            <c:v>Other RE</c:v>
          </c:tx>
          <c:spPr>
            <a:solidFill>
              <a:srgbClr val="2C4D75"/>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Tech.'!$K$28:$X$28</c15:sqref>
                  </c15:fullRef>
                </c:ext>
              </c:extLst>
              <c:f>'Capacity Additions by Tech.'!$O$28:$X$28</c:f>
              <c:numCache>
                <c:formatCode>0.0</c:formatCode>
                <c:ptCount val="10"/>
                <c:pt idx="0">
                  <c:v>1.4719469999999981</c:v>
                </c:pt>
                <c:pt idx="1">
                  <c:v>0.68162500000000037</c:v>
                </c:pt>
                <c:pt idx="2">
                  <c:v>0.49753700000000034</c:v>
                </c:pt>
                <c:pt idx="3">
                  <c:v>0.51558800000000016</c:v>
                </c:pt>
                <c:pt idx="4">
                  <c:v>0.535833</c:v>
                </c:pt>
                <c:pt idx="5">
                  <c:v>0.37910000000000005</c:v>
                </c:pt>
                <c:pt idx="6">
                  <c:v>0.28527300000000017</c:v>
                </c:pt>
                <c:pt idx="7">
                  <c:v>0.33606999999999998</c:v>
                </c:pt>
                <c:pt idx="8">
                  <c:v>0.10661799999999999</c:v>
                </c:pt>
                <c:pt idx="9">
                  <c:v>0.13801999999999998</c:v>
                </c:pt>
              </c:numCache>
            </c:numRef>
          </c:val>
          <c:extLst>
            <c:ext xmlns:c16="http://schemas.microsoft.com/office/drawing/2014/chart" uri="{C3380CC4-5D6E-409C-BE32-E72D297353CC}">
              <c16:uniqueId val="{0000000D-EE94-4F19-8413-1837268F0A13}"/>
            </c:ext>
          </c:extLst>
        </c:ser>
        <c:ser>
          <c:idx val="3"/>
          <c:order val="4"/>
          <c:tx>
            <c:strRef>
              <c:f>'Capacity Additions by Tech.'!$A$29</c:f>
              <c:strCache>
                <c:ptCount val="1"/>
                <c:pt idx="0">
                  <c:v>Gas</c:v>
                </c:pt>
              </c:strCache>
            </c:strRef>
          </c:tx>
          <c:spPr>
            <a:solidFill>
              <a:schemeClr val="tx2">
                <a:lumMod val="20000"/>
                <a:lumOff val="80000"/>
              </a:schemeClr>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Tech.'!$K$29:$X$29</c15:sqref>
                  </c15:fullRef>
                </c:ext>
              </c:extLst>
              <c:f>'Capacity Additions by Tech.'!$O$29:$X$29</c:f>
              <c:numCache>
                <c:formatCode>0.0</c:formatCode>
                <c:ptCount val="10"/>
                <c:pt idx="0">
                  <c:v>7.8740479999999993</c:v>
                </c:pt>
                <c:pt idx="1">
                  <c:v>9.0261099999999992</c:v>
                </c:pt>
                <c:pt idx="2">
                  <c:v>6.6867999999999999</c:v>
                </c:pt>
                <c:pt idx="3">
                  <c:v>9.5373000000000001</c:v>
                </c:pt>
                <c:pt idx="4">
                  <c:v>12.593720000000003</c:v>
                </c:pt>
                <c:pt idx="5">
                  <c:v>21.919691999999998</c:v>
                </c:pt>
                <c:pt idx="6">
                  <c:v>8.9285070000000015</c:v>
                </c:pt>
                <c:pt idx="7">
                  <c:v>7.7279630000000061</c:v>
                </c:pt>
                <c:pt idx="8">
                  <c:v>6.3801740000000118</c:v>
                </c:pt>
                <c:pt idx="9">
                  <c:v>6.7992000000000017</c:v>
                </c:pt>
              </c:numCache>
            </c:numRef>
          </c:val>
          <c:extLst>
            <c:ext xmlns:c16="http://schemas.microsoft.com/office/drawing/2014/chart" uri="{C3380CC4-5D6E-409C-BE32-E72D297353CC}">
              <c16:uniqueId val="{0000000E-EE94-4F19-8413-1837268F0A13}"/>
            </c:ext>
          </c:extLst>
        </c:ser>
        <c:ser>
          <c:idx val="4"/>
          <c:order val="5"/>
          <c:tx>
            <c:strRef>
              <c:f>'Capacity Additions by Tech.'!$A$30</c:f>
              <c:strCache>
                <c:ptCount val="1"/>
                <c:pt idx="0">
                  <c:v>Coal</c:v>
                </c:pt>
              </c:strCache>
            </c:strRef>
          </c:tx>
          <c:spPr>
            <a:solidFill>
              <a:schemeClr val="bg1">
                <a:lumMod val="65000"/>
              </a:schemeClr>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Tech.'!$K$30:$X$30</c15:sqref>
                  </c15:fullRef>
                </c:ext>
              </c:extLst>
              <c:f>'Capacity Additions by Tech.'!$O$30:$X$30</c:f>
              <c:numCache>
                <c:formatCode>0.0</c:formatCode>
                <c:ptCount val="10"/>
                <c:pt idx="0">
                  <c:v>1.8125</c:v>
                </c:pt>
                <c:pt idx="1">
                  <c:v>0.1062</c:v>
                </c:pt>
                <c:pt idx="2">
                  <c:v>5.4999999999999997E-3</c:v>
                </c:pt>
                <c:pt idx="3">
                  <c:v>0</c:v>
                </c:pt>
                <c:pt idx="4">
                  <c:v>0</c:v>
                </c:pt>
                <c:pt idx="5">
                  <c:v>0</c:v>
                </c:pt>
                <c:pt idx="6">
                  <c:v>1.7000000000000001E-2</c:v>
                </c:pt>
                <c:pt idx="7">
                  <c:v>0</c:v>
                </c:pt>
                <c:pt idx="8">
                  <c:v>0</c:v>
                </c:pt>
                <c:pt idx="9">
                  <c:v>0</c:v>
                </c:pt>
              </c:numCache>
            </c:numRef>
          </c:val>
          <c:extLst>
            <c:ext xmlns:c16="http://schemas.microsoft.com/office/drawing/2014/chart" uri="{C3380CC4-5D6E-409C-BE32-E72D297353CC}">
              <c16:uniqueId val="{0000000F-EE94-4F19-8413-1837268F0A13}"/>
            </c:ext>
          </c:extLst>
        </c:ser>
        <c:ser>
          <c:idx val="5"/>
          <c:order val="6"/>
          <c:tx>
            <c:v>Other non-RE</c:v>
          </c:tx>
          <c:spPr>
            <a:solidFill>
              <a:schemeClr val="tx1"/>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Tech.'!$K$31:$X$31</c15:sqref>
                  </c15:fullRef>
                </c:ext>
              </c:extLst>
              <c:f>'Capacity Additions by Tech.'!$O$31:$X$31</c:f>
              <c:numCache>
                <c:formatCode>0.0</c:formatCode>
                <c:ptCount val="10"/>
                <c:pt idx="0">
                  <c:v>0.30049000000000076</c:v>
                </c:pt>
                <c:pt idx="1">
                  <c:v>0.19394799999999998</c:v>
                </c:pt>
                <c:pt idx="2">
                  <c:v>0.18890000000000007</c:v>
                </c:pt>
                <c:pt idx="3">
                  <c:v>1.4442000000000002</c:v>
                </c:pt>
                <c:pt idx="4">
                  <c:v>0.11104999999999994</c:v>
                </c:pt>
                <c:pt idx="5">
                  <c:v>9.1400000000000009E-2</c:v>
                </c:pt>
                <c:pt idx="6">
                  <c:v>9.4199999999999992E-2</c:v>
                </c:pt>
                <c:pt idx="7">
                  <c:v>4.859999999999999E-2</c:v>
                </c:pt>
                <c:pt idx="8">
                  <c:v>3.9389999999999994E-2</c:v>
                </c:pt>
                <c:pt idx="9">
                  <c:v>3.8600000000000009E-2</c:v>
                </c:pt>
              </c:numCache>
            </c:numRef>
          </c:val>
          <c:extLst>
            <c:ext xmlns:c16="http://schemas.microsoft.com/office/drawing/2014/chart" uri="{C3380CC4-5D6E-409C-BE32-E72D297353CC}">
              <c16:uniqueId val="{00000010-EE94-4F19-8413-1837268F0A13}"/>
            </c:ext>
          </c:extLst>
        </c:ser>
        <c:dLbls>
          <c:showLegendKey val="0"/>
          <c:showVal val="0"/>
          <c:showCatName val="0"/>
          <c:showSerName val="0"/>
          <c:showPercent val="0"/>
          <c:showBubbleSize val="0"/>
        </c:dLbls>
        <c:gapWidth val="50"/>
        <c:overlap val="100"/>
        <c:axId val="2108410344"/>
        <c:axId val="2108413768"/>
      </c:barChart>
      <c:catAx>
        <c:axId val="210841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3768"/>
        <c:crosses val="autoZero"/>
        <c:auto val="1"/>
        <c:lblAlgn val="ctr"/>
        <c:lblOffset val="100"/>
        <c:noMultiLvlLbl val="0"/>
      </c:catAx>
      <c:valAx>
        <c:axId val="2108413768"/>
        <c:scaling>
          <c:orientation val="minMax"/>
          <c:max val="5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0344"/>
        <c:crosses val="autoZero"/>
        <c:crossBetween val="between"/>
        <c:majorUnit val="10"/>
      </c:valAx>
      <c:spPr>
        <a:noFill/>
        <a:ln>
          <a:noFill/>
        </a:ln>
        <a:effectLst/>
      </c:spPr>
    </c:plotArea>
    <c:legend>
      <c:legendPos val="r"/>
      <c:layout>
        <c:manualLayout>
          <c:xMode val="edge"/>
          <c:yMode val="edge"/>
          <c:x val="0.83974358974358976"/>
          <c:y val="0.11928696412948381"/>
          <c:w val="0.15811965811965811"/>
          <c:h val="0.79341144856892887"/>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Percent</a:t>
            </a:r>
            <a:r>
              <a:rPr lang="en-US" sz="1000" baseline="0">
                <a:solidFill>
                  <a:sysClr val="windowText" lastClr="000000"/>
                </a:solidFill>
              </a:rPr>
              <a:t> of Capacity Additions: 2013–2022</a:t>
            </a:r>
            <a:endParaRPr lang="en-US" sz="1000">
              <a:solidFill>
                <a:sysClr val="windowText" lastClr="000000"/>
              </a:solidFill>
            </a:endParaRPr>
          </a:p>
        </c:rich>
      </c:tx>
      <c:layout>
        <c:manualLayout>
          <c:xMode val="edge"/>
          <c:yMode val="edge"/>
          <c:x val="2.0509455548825336E-4"/>
          <c:y val="1.984126984126984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3998250218722658E-2"/>
          <c:y val="0.10912698412698413"/>
          <c:w val="0.80686101737282845"/>
          <c:h val="0.77693757030371202"/>
        </c:manualLayout>
      </c:layout>
      <c:barChart>
        <c:barDir val="col"/>
        <c:grouping val="stacked"/>
        <c:varyColors val="0"/>
        <c:ser>
          <c:idx val="0"/>
          <c:order val="0"/>
          <c:tx>
            <c:strRef>
              <c:f>'Capacity Additions by Region'!$A$38</c:f>
              <c:strCache>
                <c:ptCount val="1"/>
                <c:pt idx="0">
                  <c:v>Wind</c:v>
                </c:pt>
              </c:strCache>
            </c:strRef>
          </c:tx>
          <c:spPr>
            <a:solidFill>
              <a:schemeClr val="accent3"/>
            </a:solidFill>
            <a:ln>
              <a:noFill/>
            </a:ln>
            <a:effectLst/>
          </c:spPr>
          <c:invertIfNegative val="0"/>
          <c:dLbls>
            <c:dLbl>
              <c:idx val="0"/>
              <c:tx>
                <c:rich>
                  <a:bodyPr/>
                  <a:lstStyle/>
                  <a:p>
                    <a:fld id="{9C13E526-B1C3-447D-8671-014AB4D7601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CFB-421C-87D3-70961CB0A3E2}"/>
                </c:ext>
              </c:extLst>
            </c:dLbl>
            <c:dLbl>
              <c:idx val="1"/>
              <c:tx>
                <c:rich>
                  <a:bodyPr/>
                  <a:lstStyle/>
                  <a:p>
                    <a:fld id="{C7612125-D154-4986-9940-6948F21916F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CFB-421C-87D3-70961CB0A3E2}"/>
                </c:ext>
              </c:extLst>
            </c:dLbl>
            <c:dLbl>
              <c:idx val="2"/>
              <c:tx>
                <c:rich>
                  <a:bodyPr/>
                  <a:lstStyle/>
                  <a:p>
                    <a:fld id="{027968E4-CCF2-4301-96DA-0D06DA31D9B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FB-421C-87D3-70961CB0A3E2}"/>
                </c:ext>
              </c:extLst>
            </c:dLbl>
            <c:dLbl>
              <c:idx val="3"/>
              <c:tx>
                <c:rich>
                  <a:bodyPr/>
                  <a:lstStyle/>
                  <a:p>
                    <a:fld id="{4A478259-9D0A-49A4-9F46-FECA4FA93A5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CFB-421C-87D3-70961CB0A3E2}"/>
                </c:ext>
              </c:extLst>
            </c:dLbl>
            <c:dLbl>
              <c:idx val="4"/>
              <c:tx>
                <c:rich>
                  <a:bodyPr/>
                  <a:lstStyle/>
                  <a:p>
                    <a:fld id="{0E149547-C414-4836-946B-360F40BEAC3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FB-421C-87D3-70961CB0A3E2}"/>
                </c:ext>
              </c:extLst>
            </c:dLbl>
            <c:dLbl>
              <c:idx val="5"/>
              <c:tx>
                <c:rich>
                  <a:bodyPr/>
                  <a:lstStyle/>
                  <a:p>
                    <a:fld id="{BF926EE9-1930-4AD5-A25C-78084DE6C40C}"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FB-421C-87D3-70961CB0A3E2}"/>
                </c:ext>
              </c:extLst>
            </c:dLbl>
            <c:dLbl>
              <c:idx val="6"/>
              <c:tx>
                <c:rich>
                  <a:bodyPr/>
                  <a:lstStyle/>
                  <a:p>
                    <a:fld id="{2673FEC7-8EE8-4382-9054-3C04A88C6988}"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CFB-421C-87D3-70961CB0A3E2}"/>
                </c:ext>
              </c:extLst>
            </c:dLbl>
            <c:dLbl>
              <c:idx val="7"/>
              <c:tx>
                <c:rich>
                  <a:bodyPr/>
                  <a:lstStyle/>
                  <a:p>
                    <a:fld id="{4D4540B9-1F58-48ED-91DC-E7863A8110FE}"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CFB-421C-87D3-70961CB0A3E2}"/>
                </c:ext>
              </c:extLst>
            </c:dLbl>
            <c:dLbl>
              <c:idx val="8"/>
              <c:tx>
                <c:rich>
                  <a:bodyPr/>
                  <a:lstStyle/>
                  <a:p>
                    <a:fld id="{2A29F83D-656E-43FC-B969-808C45CAFA5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FB-421C-87D3-70961CB0A3E2}"/>
                </c:ext>
              </c:extLst>
            </c:dLbl>
            <c:dLbl>
              <c:idx val="9"/>
              <c:tx>
                <c:rich>
                  <a:bodyPr/>
                  <a:lstStyle/>
                  <a:p>
                    <a:fld id="{23EE5A53-4E31-42F4-A4DC-A5B8D31DBBA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FB-421C-87D3-70961CB0A3E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Region'!$B$38:$K$38</c:f>
              <c:numCache>
                <c:formatCode>0%</c:formatCode>
                <c:ptCount val="10"/>
                <c:pt idx="0">
                  <c:v>0.84791389535197137</c:v>
                </c:pt>
                <c:pt idx="1">
                  <c:v>0.48538604566130328</c:v>
                </c:pt>
                <c:pt idx="2">
                  <c:v>0.47363037040504485</c:v>
                </c:pt>
                <c:pt idx="3">
                  <c:v>0.29587234362590159</c:v>
                </c:pt>
                <c:pt idx="4">
                  <c:v>8.8812475738034719E-2</c:v>
                </c:pt>
                <c:pt idx="5">
                  <c:v>7.2065046098425511E-2</c:v>
                </c:pt>
                <c:pt idx="6">
                  <c:v>7.06468954737315E-2</c:v>
                </c:pt>
                <c:pt idx="7">
                  <c:v>3.601299893025834E-2</c:v>
                </c:pt>
                <c:pt idx="8">
                  <c:v>1.1193812238385581E-2</c:v>
                </c:pt>
                <c:pt idx="9">
                  <c:v>0.27405523348363653</c:v>
                </c:pt>
              </c:numCache>
            </c:numRef>
          </c:val>
          <c:extLst>
            <c:ext xmlns:c15="http://schemas.microsoft.com/office/drawing/2012/chart" uri="{02D57815-91ED-43cb-92C2-25804820EDAC}">
              <c15:datalabelsRange>
                <c15:f>'Capacity Additions by Region'!$B$38:$K$38</c15:f>
                <c15:dlblRangeCache>
                  <c:ptCount val="10"/>
                  <c:pt idx="0">
                    <c:v>85%</c:v>
                  </c:pt>
                  <c:pt idx="1">
                    <c:v>49%</c:v>
                  </c:pt>
                  <c:pt idx="2">
                    <c:v>47%</c:v>
                  </c:pt>
                  <c:pt idx="3">
                    <c:v>30%</c:v>
                  </c:pt>
                  <c:pt idx="4">
                    <c:v>9%</c:v>
                  </c:pt>
                  <c:pt idx="5">
                    <c:v>7%</c:v>
                  </c:pt>
                  <c:pt idx="6">
                    <c:v>7%</c:v>
                  </c:pt>
                  <c:pt idx="7">
                    <c:v>4%</c:v>
                  </c:pt>
                  <c:pt idx="8">
                    <c:v>1%</c:v>
                  </c:pt>
                  <c:pt idx="9">
                    <c:v>27%</c:v>
                  </c:pt>
                </c15:dlblRangeCache>
              </c15:datalabelsRange>
            </c:ext>
            <c:ext xmlns:c16="http://schemas.microsoft.com/office/drawing/2014/chart" uri="{C3380CC4-5D6E-409C-BE32-E72D297353CC}">
              <c16:uniqueId val="{0000000A-ECFB-421C-87D3-70961CB0A3E2}"/>
            </c:ext>
          </c:extLst>
        </c:ser>
        <c:ser>
          <c:idx val="1"/>
          <c:order val="1"/>
          <c:tx>
            <c:strRef>
              <c:f>'Capacity Additions by Region'!$A$39</c:f>
              <c:strCache>
                <c:ptCount val="1"/>
                <c:pt idx="0">
                  <c:v>Solar</c:v>
                </c:pt>
              </c:strCache>
            </c:strRef>
          </c:tx>
          <c:spPr>
            <a:solidFill>
              <a:schemeClr val="accent6"/>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Region'!$B$39:$K$39</c:f>
              <c:numCache>
                <c:formatCode>0%</c:formatCode>
                <c:ptCount val="10"/>
                <c:pt idx="0">
                  <c:v>2.84456217749702E-2</c:v>
                </c:pt>
                <c:pt idx="1">
                  <c:v>0.23816444904118803</c:v>
                </c:pt>
                <c:pt idx="2">
                  <c:v>0.16465064035754956</c:v>
                </c:pt>
                <c:pt idx="3">
                  <c:v>0.48641144887835291</c:v>
                </c:pt>
                <c:pt idx="4">
                  <c:v>0.22961670416751381</c:v>
                </c:pt>
                <c:pt idx="5">
                  <c:v>0.61921805666040441</c:v>
                </c:pt>
                <c:pt idx="6">
                  <c:v>0.5926592700534582</c:v>
                </c:pt>
                <c:pt idx="7">
                  <c:v>0.65909613896065355</c:v>
                </c:pt>
                <c:pt idx="8">
                  <c:v>0.43176311713024979</c:v>
                </c:pt>
                <c:pt idx="9">
                  <c:v>0.34935843939244721</c:v>
                </c:pt>
              </c:numCache>
            </c:numRef>
          </c:val>
          <c:extLst>
            <c:ext xmlns:c16="http://schemas.microsoft.com/office/drawing/2014/chart" uri="{C3380CC4-5D6E-409C-BE32-E72D297353CC}">
              <c16:uniqueId val="{0000000B-ECFB-421C-87D3-70961CB0A3E2}"/>
            </c:ext>
          </c:extLst>
        </c:ser>
        <c:ser>
          <c:idx val="2"/>
          <c:order val="2"/>
          <c:tx>
            <c:v>Storage</c:v>
          </c:tx>
          <c:spPr>
            <a:solidFill>
              <a:schemeClr val="accent4"/>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Region'!$B$40:$K$40</c:f>
              <c:numCache>
                <c:formatCode>0%</c:formatCode>
                <c:ptCount val="10"/>
                <c:pt idx="0">
                  <c:v>9.7863889127519513E-4</c:v>
                </c:pt>
                <c:pt idx="1">
                  <c:v>3.8872992866066117E-2</c:v>
                </c:pt>
                <c:pt idx="2">
                  <c:v>2.4209004404693942E-3</c:v>
                </c:pt>
                <c:pt idx="3">
                  <c:v>2.7400618306766229E-2</c:v>
                </c:pt>
                <c:pt idx="4">
                  <c:v>6.5521786703905882E-3</c:v>
                </c:pt>
                <c:pt idx="5">
                  <c:v>2.2929290774643969E-2</c:v>
                </c:pt>
                <c:pt idx="6">
                  <c:v>3.142914227862547E-2</c:v>
                </c:pt>
                <c:pt idx="7">
                  <c:v>0.13498055754578531</c:v>
                </c:pt>
                <c:pt idx="8">
                  <c:v>1.5273740408967387E-2</c:v>
                </c:pt>
                <c:pt idx="9">
                  <c:v>3.4495639982191732E-2</c:v>
                </c:pt>
              </c:numCache>
            </c:numRef>
          </c:val>
          <c:extLst>
            <c:ext xmlns:c16="http://schemas.microsoft.com/office/drawing/2014/chart" uri="{C3380CC4-5D6E-409C-BE32-E72D297353CC}">
              <c16:uniqueId val="{0000000C-ECFB-421C-87D3-70961CB0A3E2}"/>
            </c:ext>
          </c:extLst>
        </c:ser>
        <c:ser>
          <c:idx val="6"/>
          <c:order val="3"/>
          <c:tx>
            <c:v>Other RE</c:v>
          </c:tx>
          <c:spPr>
            <a:solidFill>
              <a:srgbClr val="2C4D75"/>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Region'!$B$41:$K$41</c:f>
              <c:numCache>
                <c:formatCode>0%</c:formatCode>
                <c:ptCount val="10"/>
                <c:pt idx="0">
                  <c:v>3.6387116386067228E-3</c:v>
                </c:pt>
                <c:pt idx="1">
                  <c:v>2.0514574274346873E-4</c:v>
                </c:pt>
                <c:pt idx="2">
                  <c:v>1.8225204312720001E-2</c:v>
                </c:pt>
                <c:pt idx="3">
                  <c:v>4.7727775528711006E-2</c:v>
                </c:pt>
                <c:pt idx="4">
                  <c:v>1.1520785888183284E-2</c:v>
                </c:pt>
                <c:pt idx="5">
                  <c:v>8.709301315291797E-3</c:v>
                </c:pt>
                <c:pt idx="6">
                  <c:v>1.7602676073631363E-2</c:v>
                </c:pt>
                <c:pt idx="7">
                  <c:v>7.7043091434340514E-3</c:v>
                </c:pt>
                <c:pt idx="8">
                  <c:v>2.5709414576252407E-2</c:v>
                </c:pt>
                <c:pt idx="9">
                  <c:v>1.5830909394706803E-2</c:v>
                </c:pt>
              </c:numCache>
            </c:numRef>
          </c:val>
          <c:extLst>
            <c:ext xmlns:c16="http://schemas.microsoft.com/office/drawing/2014/chart" uri="{C3380CC4-5D6E-409C-BE32-E72D297353CC}">
              <c16:uniqueId val="{0000000D-ECFB-421C-87D3-70961CB0A3E2}"/>
            </c:ext>
          </c:extLst>
        </c:ser>
        <c:ser>
          <c:idx val="3"/>
          <c:order val="4"/>
          <c:tx>
            <c:strRef>
              <c:f>'Capacity Additions by Region'!$A$42</c:f>
              <c:strCache>
                <c:ptCount val="1"/>
                <c:pt idx="0">
                  <c:v>Gas</c:v>
                </c:pt>
              </c:strCache>
            </c:strRef>
          </c:tx>
          <c:spPr>
            <a:solidFill>
              <a:schemeClr val="tx2">
                <a:lumMod val="20000"/>
                <a:lumOff val="80000"/>
              </a:schemeClr>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Region'!$B$42:$K$42</c:f>
              <c:numCache>
                <c:formatCode>0%</c:formatCode>
                <c:ptCount val="10"/>
                <c:pt idx="0">
                  <c:v>0.11531720299426418</c:v>
                </c:pt>
                <c:pt idx="1">
                  <c:v>0.21402725969236805</c:v>
                </c:pt>
                <c:pt idx="2">
                  <c:v>0.31219049822841277</c:v>
                </c:pt>
                <c:pt idx="3">
                  <c:v>0.14235658017937125</c:v>
                </c:pt>
                <c:pt idx="4">
                  <c:v>0.65936849871799552</c:v>
                </c:pt>
                <c:pt idx="5">
                  <c:v>0.26573644322331552</c:v>
                </c:pt>
                <c:pt idx="6">
                  <c:v>0.27909011437902487</c:v>
                </c:pt>
                <c:pt idx="7">
                  <c:v>0.16001631795201374</c:v>
                </c:pt>
                <c:pt idx="8">
                  <c:v>0.48239615703910332</c:v>
                </c:pt>
                <c:pt idx="9">
                  <c:v>0.31188676080590916</c:v>
                </c:pt>
              </c:numCache>
            </c:numRef>
          </c:val>
          <c:extLst>
            <c:ext xmlns:c16="http://schemas.microsoft.com/office/drawing/2014/chart" uri="{C3380CC4-5D6E-409C-BE32-E72D297353CC}">
              <c16:uniqueId val="{0000000E-ECFB-421C-87D3-70961CB0A3E2}"/>
            </c:ext>
          </c:extLst>
        </c:ser>
        <c:ser>
          <c:idx val="4"/>
          <c:order val="5"/>
          <c:tx>
            <c:strRef>
              <c:f>'Capacity Additions by Region'!$A$43</c:f>
              <c:strCache>
                <c:ptCount val="1"/>
                <c:pt idx="0">
                  <c:v>Coal</c:v>
                </c:pt>
              </c:strCache>
            </c:strRef>
          </c:tx>
          <c:spPr>
            <a:solidFill>
              <a:schemeClr val="bg1">
                <a:lumMod val="65000"/>
              </a:schemeClr>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Region'!$B$43:$K$43</c:f>
              <c:numCache>
                <c:formatCode>0%</c:formatCode>
                <c:ptCount val="10"/>
                <c:pt idx="0">
                  <c:v>0</c:v>
                </c:pt>
                <c:pt idx="1">
                  <c:v>1.8629451232920403E-2</c:v>
                </c:pt>
                <c:pt idx="2">
                  <c:v>2.4915401310182966E-2</c:v>
                </c:pt>
                <c:pt idx="3">
                  <c:v>0</c:v>
                </c:pt>
                <c:pt idx="4">
                  <c:v>4.9847378294086695E-5</c:v>
                </c:pt>
                <c:pt idx="5">
                  <c:v>3.902016718320697E-4</c:v>
                </c:pt>
                <c:pt idx="6">
                  <c:v>0</c:v>
                </c:pt>
                <c:pt idx="7">
                  <c:v>0</c:v>
                </c:pt>
                <c:pt idx="8">
                  <c:v>0</c:v>
                </c:pt>
                <c:pt idx="9">
                  <c:v>6.2112727368834886E-3</c:v>
                </c:pt>
              </c:numCache>
            </c:numRef>
          </c:val>
          <c:extLst>
            <c:ext xmlns:c16="http://schemas.microsoft.com/office/drawing/2014/chart" uri="{C3380CC4-5D6E-409C-BE32-E72D297353CC}">
              <c16:uniqueId val="{0000000F-ECFB-421C-87D3-70961CB0A3E2}"/>
            </c:ext>
          </c:extLst>
        </c:ser>
        <c:ser>
          <c:idx val="5"/>
          <c:order val="6"/>
          <c:tx>
            <c:v>Other non-RE</c:v>
          </c:tx>
          <c:spPr>
            <a:solidFill>
              <a:schemeClr val="tx1"/>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Region'!$B$44:$K$44</c:f>
              <c:numCache>
                <c:formatCode>0%</c:formatCode>
                <c:ptCount val="10"/>
                <c:pt idx="0">
                  <c:v>3.7059293489124087E-3</c:v>
                </c:pt>
                <c:pt idx="1">
                  <c:v>4.7146557634106896E-3</c:v>
                </c:pt>
                <c:pt idx="2">
                  <c:v>3.9669849456204333E-3</c:v>
                </c:pt>
                <c:pt idx="3">
                  <c:v>2.3123348089690602E-4</c:v>
                </c:pt>
                <c:pt idx="4">
                  <c:v>4.0795094395880581E-3</c:v>
                </c:pt>
                <c:pt idx="5">
                  <c:v>1.095166025608676E-2</c:v>
                </c:pt>
                <c:pt idx="6">
                  <c:v>8.5719017415285502E-3</c:v>
                </c:pt>
                <c:pt idx="7">
                  <c:v>2.1896774678550291E-3</c:v>
                </c:pt>
                <c:pt idx="8">
                  <c:v>3.3663758607041558E-2</c:v>
                </c:pt>
                <c:pt idx="9">
                  <c:v>8.1617442042253192E-3</c:v>
                </c:pt>
              </c:numCache>
            </c:numRef>
          </c:val>
          <c:extLst>
            <c:ext xmlns:c16="http://schemas.microsoft.com/office/drawing/2014/chart" uri="{C3380CC4-5D6E-409C-BE32-E72D297353CC}">
              <c16:uniqueId val="{00000010-ECFB-421C-87D3-70961CB0A3E2}"/>
            </c:ext>
          </c:extLst>
        </c:ser>
        <c:dLbls>
          <c:showLegendKey val="0"/>
          <c:showVal val="0"/>
          <c:showCatName val="0"/>
          <c:showSerName val="0"/>
          <c:showPercent val="0"/>
          <c:showBubbleSize val="0"/>
        </c:dLbls>
        <c:gapWidth val="50"/>
        <c:overlap val="100"/>
        <c:axId val="2108410344"/>
        <c:axId val="2108413768"/>
      </c:barChart>
      <c:catAx>
        <c:axId val="210841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3768"/>
        <c:crosses val="autoZero"/>
        <c:auto val="1"/>
        <c:lblAlgn val="ctr"/>
        <c:lblOffset val="100"/>
        <c:noMultiLvlLbl val="0"/>
      </c:catAx>
      <c:valAx>
        <c:axId val="2108413768"/>
        <c:scaling>
          <c:orientation val="minMax"/>
          <c:max val="1"/>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0344"/>
        <c:crosses val="autoZero"/>
        <c:crossBetween val="between"/>
        <c:majorUnit val="0.2"/>
      </c:valAx>
      <c:spPr>
        <a:noFill/>
        <a:ln>
          <a:noFill/>
        </a:ln>
        <a:effectLst/>
      </c:spPr>
    </c:plotArea>
    <c:legend>
      <c:legendPos val="r"/>
      <c:layout>
        <c:manualLayout>
          <c:xMode val="edge"/>
          <c:yMode val="edge"/>
          <c:x val="0.85866907261592318"/>
          <c:y val="9.1509186351706032E-2"/>
          <c:w val="0.1391941632295963"/>
          <c:h val="0.7973797025371828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277848417648302E-2"/>
          <c:y val="0.13409545879184201"/>
          <c:w val="0.90519946723745204"/>
          <c:h val="0.58952693413323298"/>
        </c:manualLayout>
      </c:layout>
      <c:barChart>
        <c:barDir val="col"/>
        <c:grouping val="stacked"/>
        <c:varyColors val="0"/>
        <c:ser>
          <c:idx val="0"/>
          <c:order val="0"/>
          <c:spPr>
            <a:solidFill>
              <a:schemeClr val="accent1">
                <a:lumMod val="60000"/>
                <a:lumOff val="40000"/>
              </a:schemeClr>
            </a:solidFill>
            <a:ln w="25400">
              <a:noFill/>
            </a:ln>
          </c:spPr>
          <c:invertIfNegative val="0"/>
          <c:dPt>
            <c:idx val="15"/>
            <c:invertIfNegative val="0"/>
            <c:bubble3D val="0"/>
            <c:extLst>
              <c:ext xmlns:c16="http://schemas.microsoft.com/office/drawing/2014/chart" uri="{C3380CC4-5D6E-409C-BE32-E72D297353CC}">
                <c16:uniqueId val="{00000001-E3BC-4566-8904-520967C63519}"/>
              </c:ext>
            </c:extLst>
          </c:dPt>
          <c:dPt>
            <c:idx val="19"/>
            <c:invertIfNegative val="0"/>
            <c:bubble3D val="0"/>
            <c:extLst>
              <c:ext xmlns:c16="http://schemas.microsoft.com/office/drawing/2014/chart" uri="{C3380CC4-5D6E-409C-BE32-E72D297353CC}">
                <c16:uniqueId val="{0000000A-73C8-4284-89BF-B1E49823657A}"/>
              </c:ext>
            </c:extLst>
          </c:dPt>
          <c:dPt>
            <c:idx val="22"/>
            <c:invertIfNegative val="0"/>
            <c:bubble3D val="0"/>
            <c:spPr>
              <a:solidFill>
                <a:schemeClr val="accent3">
                  <a:lumMod val="75000"/>
                </a:schemeClr>
              </a:solidFill>
              <a:ln w="25400">
                <a:noFill/>
              </a:ln>
            </c:spPr>
            <c:extLst>
              <c:ext xmlns:c16="http://schemas.microsoft.com/office/drawing/2014/chart" uri="{C3380CC4-5D6E-409C-BE32-E72D297353CC}">
                <c16:uniqueId val="{00000008-43AE-4F0C-BC59-2D97DA6F5D59}"/>
              </c:ext>
            </c:extLst>
          </c:dPt>
          <c:cat>
            <c:strRef>
              <c:f>'International Wind Shares'!$A$26:$A$54</c:f>
              <c:strCache>
                <c:ptCount val="29"/>
                <c:pt idx="0">
                  <c:v>Denmark</c:v>
                </c:pt>
                <c:pt idx="1">
                  <c:v>Ireland</c:v>
                </c:pt>
                <c:pt idx="2">
                  <c:v>Lithuania</c:v>
                </c:pt>
                <c:pt idx="3">
                  <c:v>Portugal</c:v>
                </c:pt>
                <c:pt idx="4">
                  <c:v>U.K.</c:v>
                </c:pt>
                <c:pt idx="5">
                  <c:v>Germany</c:v>
                </c:pt>
                <c:pt idx="6">
                  <c:v>Greece</c:v>
                </c:pt>
                <c:pt idx="7">
                  <c:v>Spain</c:v>
                </c:pt>
                <c:pt idx="8">
                  <c:v>Sweden</c:v>
                </c:pt>
                <c:pt idx="9">
                  <c:v>Netherlands</c:v>
                </c:pt>
                <c:pt idx="10">
                  <c:v>Finland</c:v>
                </c:pt>
                <c:pt idx="11">
                  <c:v>Croatia</c:v>
                </c:pt>
                <c:pt idx="12">
                  <c:v>EU</c:v>
                </c:pt>
                <c:pt idx="13">
                  <c:v>Romania</c:v>
                </c:pt>
                <c:pt idx="14">
                  <c:v>Belgium</c:v>
                </c:pt>
                <c:pt idx="15">
                  <c:v>Brazil</c:v>
                </c:pt>
                <c:pt idx="16">
                  <c:v>Australia</c:v>
                </c:pt>
                <c:pt idx="17">
                  <c:v>Poland</c:v>
                </c:pt>
                <c:pt idx="18">
                  <c:v>Turkey</c:v>
                </c:pt>
                <c:pt idx="19">
                  <c:v>Estonia</c:v>
                </c:pt>
                <c:pt idx="20">
                  <c:v>Austria</c:v>
                </c:pt>
                <c:pt idx="21">
                  <c:v>Norway</c:v>
                </c:pt>
                <c:pt idx="22">
                  <c:v>United States</c:v>
                </c:pt>
                <c:pt idx="23">
                  <c:v>China</c:v>
                </c:pt>
                <c:pt idx="24">
                  <c:v>France</c:v>
                </c:pt>
                <c:pt idx="25">
                  <c:v>Italy</c:v>
                </c:pt>
                <c:pt idx="26">
                  <c:v>Mexico</c:v>
                </c:pt>
                <c:pt idx="27">
                  <c:v>Canada</c:v>
                </c:pt>
                <c:pt idx="28">
                  <c:v>India</c:v>
                </c:pt>
              </c:strCache>
            </c:strRef>
          </c:cat>
          <c:val>
            <c:numRef>
              <c:f>'International Wind Shares'!$B$26:$B$54</c:f>
              <c:numCache>
                <c:formatCode>0%</c:formatCode>
                <c:ptCount val="29"/>
                <c:pt idx="0">
                  <c:v>0.56999999999999995</c:v>
                </c:pt>
                <c:pt idx="1">
                  <c:v>0.36</c:v>
                </c:pt>
                <c:pt idx="2">
                  <c:v>0.35</c:v>
                </c:pt>
                <c:pt idx="3">
                  <c:v>0.27</c:v>
                </c:pt>
                <c:pt idx="4">
                  <c:v>0.25</c:v>
                </c:pt>
                <c:pt idx="5">
                  <c:v>0.22</c:v>
                </c:pt>
                <c:pt idx="6">
                  <c:v>0.22</c:v>
                </c:pt>
                <c:pt idx="7">
                  <c:v>0.22</c:v>
                </c:pt>
                <c:pt idx="8">
                  <c:v>0.19</c:v>
                </c:pt>
                <c:pt idx="9">
                  <c:v>0.18</c:v>
                </c:pt>
                <c:pt idx="10">
                  <c:v>0.17</c:v>
                </c:pt>
                <c:pt idx="11">
                  <c:v>0.16</c:v>
                </c:pt>
                <c:pt idx="12">
                  <c:v>0.16</c:v>
                </c:pt>
                <c:pt idx="13">
                  <c:v>0.14000000000000001</c:v>
                </c:pt>
                <c:pt idx="14">
                  <c:v>0.13</c:v>
                </c:pt>
                <c:pt idx="15">
                  <c:v>0.13</c:v>
                </c:pt>
                <c:pt idx="16">
                  <c:v>0.12</c:v>
                </c:pt>
                <c:pt idx="17">
                  <c:v>0.11</c:v>
                </c:pt>
                <c:pt idx="18">
                  <c:v>0.11</c:v>
                </c:pt>
                <c:pt idx="19">
                  <c:v>0.11</c:v>
                </c:pt>
                <c:pt idx="20">
                  <c:v>0.11</c:v>
                </c:pt>
                <c:pt idx="21">
                  <c:v>0.1</c:v>
                </c:pt>
                <c:pt idx="22">
                  <c:v>0.1</c:v>
                </c:pt>
                <c:pt idx="23">
                  <c:v>0.09</c:v>
                </c:pt>
                <c:pt idx="24">
                  <c:v>0.08</c:v>
                </c:pt>
                <c:pt idx="25">
                  <c:v>7.0000000000000007E-2</c:v>
                </c:pt>
                <c:pt idx="26">
                  <c:v>0.06</c:v>
                </c:pt>
                <c:pt idx="27">
                  <c:v>0.06</c:v>
                </c:pt>
                <c:pt idx="28">
                  <c:v>0.05</c:v>
                </c:pt>
              </c:numCache>
            </c:numRef>
          </c:val>
          <c:extLst>
            <c:ext xmlns:c16="http://schemas.microsoft.com/office/drawing/2014/chart" uri="{C3380CC4-5D6E-409C-BE32-E72D297353CC}">
              <c16:uniqueId val="{00000002-E3BC-4566-8904-520967C63519}"/>
            </c:ext>
          </c:extLst>
        </c:ser>
        <c:dLbls>
          <c:showLegendKey val="0"/>
          <c:showVal val="0"/>
          <c:showCatName val="0"/>
          <c:showSerName val="0"/>
          <c:showPercent val="0"/>
          <c:showBubbleSize val="0"/>
        </c:dLbls>
        <c:gapWidth val="30"/>
        <c:overlap val="100"/>
        <c:axId val="2108852952"/>
        <c:axId val="2108856232"/>
      </c:barChart>
      <c:catAx>
        <c:axId val="2108852952"/>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a:solidFill>
                  <a:sysClr val="windowText" lastClr="000000"/>
                </a:solidFill>
              </a:defRPr>
            </a:pPr>
            <a:endParaRPr lang="en-US"/>
          </a:p>
        </c:txPr>
        <c:crossAx val="2108856232"/>
        <c:crosses val="autoZero"/>
        <c:auto val="1"/>
        <c:lblAlgn val="ctr"/>
        <c:lblOffset val="0"/>
        <c:tickLblSkip val="1"/>
        <c:tickMarkSkip val="1"/>
        <c:noMultiLvlLbl val="0"/>
      </c:catAx>
      <c:valAx>
        <c:axId val="2108856232"/>
        <c:scaling>
          <c:orientation val="minMax"/>
          <c:max val="0.60000000000000009"/>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a:solidFill>
                  <a:sysClr val="windowText" lastClr="000000"/>
                </a:solidFill>
              </a:defRPr>
            </a:pPr>
            <a:endParaRPr lang="en-US"/>
          </a:p>
        </c:txPr>
        <c:crossAx val="2108852952"/>
        <c:crosses val="autoZero"/>
        <c:crossBetween val="between"/>
        <c:majorUnit val="0.1"/>
        <c:minorUnit val="0.02"/>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6" r="0.750000000000006" t="1" header="0.5" footer="0.5"/>
    <c:pageSetup orientation="landscape" blackAndWhite="1"/>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Region'!$B$30:$B$40</c:f>
              <c:numCache>
                <c:formatCode>0.0%</c:formatCode>
                <c:ptCount val="11"/>
                <c:pt idx="0">
                  <c:v>6.2116224885143199E-2</c:v>
                </c:pt>
                <c:pt idx="1">
                  <c:v>6.8537546368382496E-2</c:v>
                </c:pt>
                <c:pt idx="2">
                  <c:v>5.6701415697210697E-2</c:v>
                </c:pt>
                <c:pt idx="3">
                  <c:v>6.2218621610734097E-2</c:v>
                </c:pt>
                <c:pt idx="4">
                  <c:v>6.9028383827585804E-2</c:v>
                </c:pt>
                <c:pt idx="5">
                  <c:v>7.6946234947039505E-2</c:v>
                </c:pt>
                <c:pt idx="6">
                  <c:v>7.3368539501806093E-2</c:v>
                </c:pt>
                <c:pt idx="7">
                  <c:v>8.5035388804821893E-2</c:v>
                </c:pt>
                <c:pt idx="8">
                  <c:v>0.109765117681867</c:v>
                </c:pt>
                <c:pt idx="9">
                  <c:v>0.120337566356713</c:v>
                </c:pt>
                <c:pt idx="10">
                  <c:v>0.14460717395665301</c:v>
                </c:pt>
              </c:numCache>
            </c:numRef>
          </c:val>
          <c:smooth val="0"/>
          <c:extLst>
            <c:ext xmlns:c16="http://schemas.microsoft.com/office/drawing/2014/chart" uri="{C3380CC4-5D6E-409C-BE32-E72D297353CC}">
              <c16:uniqueId val="{00000002-6483-483D-AB27-2619E4D1A13C}"/>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Region'!$C$30:$C$40</c:f>
              <c:numCache>
                <c:formatCode>0.0%</c:formatCode>
                <c:ptCount val="11"/>
                <c:pt idx="0">
                  <c:v>3.9329780810993697E-2</c:v>
                </c:pt>
                <c:pt idx="1">
                  <c:v>5.3285655538715997E-2</c:v>
                </c:pt>
                <c:pt idx="2">
                  <c:v>5.4557783665734903E-2</c:v>
                </c:pt>
                <c:pt idx="3">
                  <c:v>5.1428661004083102E-2</c:v>
                </c:pt>
                <c:pt idx="4">
                  <c:v>5.7925085141427197E-2</c:v>
                </c:pt>
                <c:pt idx="5">
                  <c:v>5.7966444316304502E-2</c:v>
                </c:pt>
                <c:pt idx="6">
                  <c:v>6.9259275931140604E-2</c:v>
                </c:pt>
                <c:pt idx="7">
                  <c:v>6.83905311864767E-2</c:v>
                </c:pt>
                <c:pt idx="8">
                  <c:v>6.5661377229909196E-2</c:v>
                </c:pt>
                <c:pt idx="9">
                  <c:v>8.4200881032449604E-2</c:v>
                </c:pt>
                <c:pt idx="10">
                  <c:v>8.7405469620181406E-2</c:v>
                </c:pt>
              </c:numCache>
            </c:numRef>
          </c:val>
          <c:smooth val="0"/>
          <c:extLst>
            <c:ext xmlns:c16="http://schemas.microsoft.com/office/drawing/2014/chart" uri="{C3380CC4-5D6E-409C-BE32-E72D297353CC}">
              <c16:uniqueId val="{00000005-6483-483D-AB27-2619E4D1A13C}"/>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Region'!$D$30:$D$40</c:f>
              <c:numCache>
                <c:formatCode>0.0%</c:formatCode>
                <c:ptCount val="11"/>
                <c:pt idx="0">
                  <c:v>7.7578270997730195E-2</c:v>
                </c:pt>
                <c:pt idx="1">
                  <c:v>0.110117489036136</c:v>
                </c:pt>
                <c:pt idx="2">
                  <c:v>0.119743164056483</c:v>
                </c:pt>
                <c:pt idx="3">
                  <c:v>0.134723505042943</c:v>
                </c:pt>
                <c:pt idx="4">
                  <c:v>0.175367013177958</c:v>
                </c:pt>
                <c:pt idx="5">
                  <c:v>0.22988747209051499</c:v>
                </c:pt>
                <c:pt idx="6">
                  <c:v>0.23831135349588101</c:v>
                </c:pt>
                <c:pt idx="7">
                  <c:v>0.27516518256193301</c:v>
                </c:pt>
                <c:pt idx="8">
                  <c:v>0.31271935408533902</c:v>
                </c:pt>
                <c:pt idx="9">
                  <c:v>0.34815715175886702</c:v>
                </c:pt>
                <c:pt idx="10">
                  <c:v>0.37949803159699802</c:v>
                </c:pt>
              </c:numCache>
            </c:numRef>
          </c:val>
          <c:smooth val="0"/>
          <c:extLst>
            <c:ext xmlns:c16="http://schemas.microsoft.com/office/drawing/2014/chart" uri="{C3380CC4-5D6E-409C-BE32-E72D297353CC}">
              <c16:uniqueId val="{00000008-6483-483D-AB27-2619E4D1A13C}"/>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Region'!$E$30:$E$40</c:f>
              <c:numCache>
                <c:formatCode>0.0%</c:formatCode>
                <c:ptCount val="11"/>
                <c:pt idx="0">
                  <c:v>1.7159538717324601E-2</c:v>
                </c:pt>
                <c:pt idx="1">
                  <c:v>2.0858117837266599E-2</c:v>
                </c:pt>
                <c:pt idx="2">
                  <c:v>2.40984941765023E-2</c:v>
                </c:pt>
                <c:pt idx="3">
                  <c:v>2.3579965346939701E-2</c:v>
                </c:pt>
                <c:pt idx="4">
                  <c:v>2.4292381327431702E-2</c:v>
                </c:pt>
                <c:pt idx="5">
                  <c:v>2.6525913654535799E-2</c:v>
                </c:pt>
                <c:pt idx="6">
                  <c:v>2.44912360233288E-2</c:v>
                </c:pt>
                <c:pt idx="7">
                  <c:v>2.8354714497503299E-2</c:v>
                </c:pt>
                <c:pt idx="8">
                  <c:v>2.9474938070627899E-2</c:v>
                </c:pt>
                <c:pt idx="9">
                  <c:v>2.6657386245218101E-2</c:v>
                </c:pt>
                <c:pt idx="10">
                  <c:v>3.1229252119889701E-2</c:v>
                </c:pt>
              </c:numCache>
            </c:numRef>
          </c:val>
          <c:smooth val="0"/>
          <c:extLst>
            <c:ext xmlns:c16="http://schemas.microsoft.com/office/drawing/2014/chart" uri="{C3380CC4-5D6E-409C-BE32-E72D297353CC}">
              <c16:uniqueId val="{0000000B-6483-483D-AB27-2619E4D1A13C}"/>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Region'!$F$30:$F$40</c:f>
              <c:numCache>
                <c:formatCode>0.0%</c:formatCode>
                <c:ptCount val="11"/>
                <c:pt idx="0">
                  <c:v>1.6023700839636799E-2</c:v>
                </c:pt>
                <c:pt idx="1">
                  <c:v>1.8648554395691401E-2</c:v>
                </c:pt>
                <c:pt idx="2">
                  <c:v>1.9388539687823499E-2</c:v>
                </c:pt>
                <c:pt idx="3">
                  <c:v>2.0849561355080901E-2</c:v>
                </c:pt>
                <c:pt idx="4">
                  <c:v>2.1103417292620202E-2</c:v>
                </c:pt>
                <c:pt idx="5">
                  <c:v>2.6282434606657398E-2</c:v>
                </c:pt>
                <c:pt idx="6">
                  <c:v>2.64879587947697E-2</c:v>
                </c:pt>
                <c:pt idx="7">
                  <c:v>3.0315224479240899E-2</c:v>
                </c:pt>
                <c:pt idx="8">
                  <c:v>3.4004876744420098E-2</c:v>
                </c:pt>
                <c:pt idx="9">
                  <c:v>3.5272025095737299E-2</c:v>
                </c:pt>
                <c:pt idx="10">
                  <c:v>4.0024054070991903E-2</c:v>
                </c:pt>
              </c:numCache>
            </c:numRef>
          </c:val>
          <c:smooth val="0"/>
          <c:extLst>
            <c:ext xmlns:c16="http://schemas.microsoft.com/office/drawing/2014/chart" uri="{C3380CC4-5D6E-409C-BE32-E72D297353CC}">
              <c16:uniqueId val="{0000000E-6483-483D-AB27-2619E4D1A13C}"/>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Region'!$G$30:$G$40</c:f>
              <c:numCache>
                <c:formatCode>0.0%</c:formatCode>
                <c:ptCount val="11"/>
                <c:pt idx="0">
                  <c:v>9.2763876792020302E-3</c:v>
                </c:pt>
                <c:pt idx="1">
                  <c:v>1.3834724482392501E-2</c:v>
                </c:pt>
                <c:pt idx="2">
                  <c:v>1.4949516574548001E-2</c:v>
                </c:pt>
                <c:pt idx="3">
                  <c:v>1.64539795711721E-2</c:v>
                </c:pt>
                <c:pt idx="4">
                  <c:v>2.0305728165977699E-2</c:v>
                </c:pt>
                <c:pt idx="5">
                  <c:v>2.8075789649919001E-2</c:v>
                </c:pt>
                <c:pt idx="6">
                  <c:v>2.8037899230418901E-2</c:v>
                </c:pt>
                <c:pt idx="7">
                  <c:v>2.8924797697650599E-2</c:v>
                </c:pt>
                <c:pt idx="8">
                  <c:v>2.9974691760529699E-2</c:v>
                </c:pt>
                <c:pt idx="9">
                  <c:v>2.9524667925383101E-2</c:v>
                </c:pt>
                <c:pt idx="10">
                  <c:v>3.1500612417488798E-2</c:v>
                </c:pt>
              </c:numCache>
            </c:numRef>
          </c:val>
          <c:smooth val="0"/>
          <c:extLst>
            <c:ext xmlns:c16="http://schemas.microsoft.com/office/drawing/2014/chart" uri="{C3380CC4-5D6E-409C-BE32-E72D297353CC}">
              <c16:uniqueId val="{00000011-6483-483D-AB27-2619E4D1A13C}"/>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Region'!$H$30:$H$40</c:f>
              <c:numCache>
                <c:formatCode>0.0%</c:formatCode>
                <c:ptCount val="11"/>
                <c:pt idx="0">
                  <c:v>9.1688649978118195E-2</c:v>
                </c:pt>
                <c:pt idx="1">
                  <c:v>9.8509959003376404E-2</c:v>
                </c:pt>
                <c:pt idx="2">
                  <c:v>0.106367968040656</c:v>
                </c:pt>
                <c:pt idx="3">
                  <c:v>0.117203448736747</c:v>
                </c:pt>
                <c:pt idx="4">
                  <c:v>0.15103921330226699</c:v>
                </c:pt>
                <c:pt idx="5">
                  <c:v>0.173795413658651</c:v>
                </c:pt>
                <c:pt idx="6">
                  <c:v>0.18503696687578799</c:v>
                </c:pt>
                <c:pt idx="7">
                  <c:v>0.19929926050844099</c:v>
                </c:pt>
                <c:pt idx="8">
                  <c:v>0.23225466741522499</c:v>
                </c:pt>
                <c:pt idx="9">
                  <c:v>0.241826025649647</c:v>
                </c:pt>
                <c:pt idx="10">
                  <c:v>0.247992904928275</c:v>
                </c:pt>
              </c:numCache>
            </c:numRef>
          </c:val>
          <c:smooth val="0"/>
          <c:extLst>
            <c:ext xmlns:c16="http://schemas.microsoft.com/office/drawing/2014/chart" uri="{C3380CC4-5D6E-409C-BE32-E72D297353CC}">
              <c16:uniqueId val="{00000014-6483-483D-AB27-2619E4D1A13C}"/>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1"/>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Region'!$T$30:$T$40</c:f>
              <c:numCache>
                <c:formatCode>0.0%</c:formatCode>
                <c:ptCount val="11"/>
                <c:pt idx="0">
                  <c:v>6.2217407902831097E-2</c:v>
                </c:pt>
                <c:pt idx="1">
                  <c:v>6.8755167774359763E-2</c:v>
                </c:pt>
                <c:pt idx="2">
                  <c:v>5.7272710310249053E-2</c:v>
                </c:pt>
                <c:pt idx="3">
                  <c:v>6.3034059540351253E-2</c:v>
                </c:pt>
                <c:pt idx="4">
                  <c:v>7.012919607296117E-2</c:v>
                </c:pt>
                <c:pt idx="5">
                  <c:v>7.9345476856609545E-2</c:v>
                </c:pt>
                <c:pt idx="6">
                  <c:v>7.7138792077765014E-2</c:v>
                </c:pt>
                <c:pt idx="7">
                  <c:v>8.9528117269835047E-2</c:v>
                </c:pt>
                <c:pt idx="8">
                  <c:v>0.11595604926223892</c:v>
                </c:pt>
                <c:pt idx="9">
                  <c:v>0.12964815474243283</c:v>
                </c:pt>
                <c:pt idx="10">
                  <c:v>0.15808884172918172</c:v>
                </c:pt>
              </c:numCache>
            </c:numRef>
          </c:val>
          <c:smooth val="0"/>
          <c:extLst>
            <c:ext xmlns:c16="http://schemas.microsoft.com/office/drawing/2014/chart" uri="{C3380CC4-5D6E-409C-BE32-E72D297353CC}">
              <c16:uniqueId val="{00000002-31A4-4CA6-AC82-4AFB814917E0}"/>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Region'!$U$30:$U$40</c:f>
              <c:numCache>
                <c:formatCode>0.0%</c:formatCode>
                <c:ptCount val="11"/>
                <c:pt idx="0">
                  <c:v>5.44164959111526E-2</c:v>
                </c:pt>
                <c:pt idx="1">
                  <c:v>8.0965278445181699E-2</c:v>
                </c:pt>
                <c:pt idx="2">
                  <c:v>0.11824670133350179</c:v>
                </c:pt>
                <c:pt idx="3">
                  <c:v>0.14445016330756111</c:v>
                </c:pt>
                <c:pt idx="4">
                  <c:v>0.17831643746676321</c:v>
                </c:pt>
                <c:pt idx="5">
                  <c:v>0.2075445691984395</c:v>
                </c:pt>
                <c:pt idx="6">
                  <c:v>0.23797069807879362</c:v>
                </c:pt>
                <c:pt idx="7">
                  <c:v>0.25150282437662974</c:v>
                </c:pt>
                <c:pt idx="8">
                  <c:v>0.26733701252271619</c:v>
                </c:pt>
                <c:pt idx="9">
                  <c:v>0.31028777057622259</c:v>
                </c:pt>
                <c:pt idx="10">
                  <c:v>0.33489883132791043</c:v>
                </c:pt>
              </c:numCache>
            </c:numRef>
          </c:val>
          <c:smooth val="0"/>
          <c:extLst>
            <c:ext xmlns:c16="http://schemas.microsoft.com/office/drawing/2014/chart" uri="{C3380CC4-5D6E-409C-BE32-E72D297353CC}">
              <c16:uniqueId val="{00000005-31A4-4CA6-AC82-4AFB814917E0}"/>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Region'!$V$30:$V$40</c:f>
              <c:numCache>
                <c:formatCode>0.0%</c:formatCode>
                <c:ptCount val="11"/>
                <c:pt idx="0">
                  <c:v>7.8150891383288401E-2</c:v>
                </c:pt>
                <c:pt idx="1">
                  <c:v>0.11076956239459154</c:v>
                </c:pt>
                <c:pt idx="2">
                  <c:v>0.12065897356100032</c:v>
                </c:pt>
                <c:pt idx="3">
                  <c:v>0.13572094028595555</c:v>
                </c:pt>
                <c:pt idx="4">
                  <c:v>0.17664792056938847</c:v>
                </c:pt>
                <c:pt idx="5">
                  <c:v>0.23297712960576955</c:v>
                </c:pt>
                <c:pt idx="6">
                  <c:v>0.24186991956722478</c:v>
                </c:pt>
                <c:pt idx="7">
                  <c:v>0.27886506897481295</c:v>
                </c:pt>
                <c:pt idx="8">
                  <c:v>0.3173811995009479</c:v>
                </c:pt>
                <c:pt idx="9">
                  <c:v>0.35370338042588717</c:v>
                </c:pt>
                <c:pt idx="10">
                  <c:v>0.38531568486341933</c:v>
                </c:pt>
              </c:numCache>
            </c:numRef>
          </c:val>
          <c:smooth val="0"/>
          <c:extLst>
            <c:ext xmlns:c16="http://schemas.microsoft.com/office/drawing/2014/chart" uri="{C3380CC4-5D6E-409C-BE32-E72D297353CC}">
              <c16:uniqueId val="{00000008-31A4-4CA6-AC82-4AFB814917E0}"/>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Region'!$W$30:$W$40</c:f>
              <c:numCache>
                <c:formatCode>0.0%</c:formatCode>
                <c:ptCount val="11"/>
                <c:pt idx="0">
                  <c:v>1.8266545445065979E-2</c:v>
                </c:pt>
                <c:pt idx="1">
                  <c:v>2.2426810956133369E-2</c:v>
                </c:pt>
                <c:pt idx="2">
                  <c:v>2.6751425424985119E-2</c:v>
                </c:pt>
                <c:pt idx="3">
                  <c:v>2.7817137969979172E-2</c:v>
                </c:pt>
                <c:pt idx="4">
                  <c:v>3.063422996712058E-2</c:v>
                </c:pt>
                <c:pt idx="5">
                  <c:v>3.5212481672725331E-2</c:v>
                </c:pt>
                <c:pt idx="6">
                  <c:v>3.5680586955003903E-2</c:v>
                </c:pt>
                <c:pt idx="7">
                  <c:v>4.3603371938433902E-2</c:v>
                </c:pt>
                <c:pt idx="8">
                  <c:v>5.0616681825863798E-2</c:v>
                </c:pt>
                <c:pt idx="9">
                  <c:v>5.2160627778411406E-2</c:v>
                </c:pt>
                <c:pt idx="10">
                  <c:v>6.3287061537623202E-2</c:v>
                </c:pt>
              </c:numCache>
            </c:numRef>
          </c:val>
          <c:smooth val="0"/>
          <c:extLst>
            <c:ext xmlns:c16="http://schemas.microsoft.com/office/drawing/2014/chart" uri="{C3380CC4-5D6E-409C-BE32-E72D297353CC}">
              <c16:uniqueId val="{0000000B-31A4-4CA6-AC82-4AFB814917E0}"/>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Region'!$X$30:$X$40</c:f>
              <c:numCache>
                <c:formatCode>0.0%</c:formatCode>
                <c:ptCount val="11"/>
                <c:pt idx="0">
                  <c:v>1.8251312554542449E-2</c:v>
                </c:pt>
                <c:pt idx="1">
                  <c:v>2.1800459654187022E-2</c:v>
                </c:pt>
                <c:pt idx="2">
                  <c:v>2.3307057356783231E-2</c:v>
                </c:pt>
                <c:pt idx="3">
                  <c:v>2.5467702124167942E-2</c:v>
                </c:pt>
                <c:pt idx="4">
                  <c:v>2.7061303808671222E-2</c:v>
                </c:pt>
                <c:pt idx="5">
                  <c:v>3.4183163489760859E-2</c:v>
                </c:pt>
                <c:pt idx="6">
                  <c:v>3.5891272358660006E-2</c:v>
                </c:pt>
                <c:pt idx="7">
                  <c:v>4.2062576954555495E-2</c:v>
                </c:pt>
                <c:pt idx="8">
                  <c:v>4.8776552078526894E-2</c:v>
                </c:pt>
                <c:pt idx="9">
                  <c:v>5.5222504002167799E-2</c:v>
                </c:pt>
                <c:pt idx="10">
                  <c:v>6.372127549985071E-2</c:v>
                </c:pt>
              </c:numCache>
            </c:numRef>
          </c:val>
          <c:smooth val="0"/>
          <c:extLst>
            <c:ext xmlns:c16="http://schemas.microsoft.com/office/drawing/2014/chart" uri="{C3380CC4-5D6E-409C-BE32-E72D297353CC}">
              <c16:uniqueId val="{0000000E-31A4-4CA6-AC82-4AFB814917E0}"/>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Region'!$Y$30:$Y$40</c:f>
              <c:numCache>
                <c:formatCode>0.0%</c:formatCode>
                <c:ptCount val="11"/>
                <c:pt idx="0">
                  <c:v>1.128201340599044E-2</c:v>
                </c:pt>
                <c:pt idx="1">
                  <c:v>1.831081589711676E-2</c:v>
                </c:pt>
                <c:pt idx="2">
                  <c:v>2.4813996956486589E-2</c:v>
                </c:pt>
                <c:pt idx="3">
                  <c:v>3.0531374168113502E-2</c:v>
                </c:pt>
                <c:pt idx="4">
                  <c:v>4.0187230266965704E-2</c:v>
                </c:pt>
                <c:pt idx="5">
                  <c:v>5.47580535999969E-2</c:v>
                </c:pt>
                <c:pt idx="6">
                  <c:v>6.2735021801260199E-2</c:v>
                </c:pt>
                <c:pt idx="7">
                  <c:v>7.04009667170616E-2</c:v>
                </c:pt>
                <c:pt idx="8">
                  <c:v>7.9806194798945101E-2</c:v>
                </c:pt>
                <c:pt idx="9">
                  <c:v>8.6275900000345199E-2</c:v>
                </c:pt>
                <c:pt idx="10">
                  <c:v>9.9887510189836798E-2</c:v>
                </c:pt>
              </c:numCache>
            </c:numRef>
          </c:val>
          <c:smooth val="0"/>
          <c:extLst>
            <c:ext xmlns:c16="http://schemas.microsoft.com/office/drawing/2014/chart" uri="{C3380CC4-5D6E-409C-BE32-E72D297353CC}">
              <c16:uniqueId val="{00000011-31A4-4CA6-AC82-4AFB814917E0}"/>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Region'!$Z$30:$Z$40</c:f>
              <c:numCache>
                <c:formatCode>0.0%</c:formatCode>
                <c:ptCount val="11"/>
                <c:pt idx="0">
                  <c:v>9.2199441458914302E-2</c:v>
                </c:pt>
                <c:pt idx="1">
                  <c:v>9.9194452350954074E-2</c:v>
                </c:pt>
                <c:pt idx="2">
                  <c:v>0.10766116856178087</c:v>
                </c:pt>
                <c:pt idx="3">
                  <c:v>0.11893292974926055</c:v>
                </c:pt>
                <c:pt idx="4">
                  <c:v>0.15391347896019425</c:v>
                </c:pt>
                <c:pt idx="5">
                  <c:v>0.18096653984791861</c:v>
                </c:pt>
                <c:pt idx="6">
                  <c:v>0.19494233302786407</c:v>
                </c:pt>
                <c:pt idx="7">
                  <c:v>0.21254161282053988</c:v>
                </c:pt>
                <c:pt idx="8">
                  <c:v>0.25680938818008248</c:v>
                </c:pt>
                <c:pt idx="9">
                  <c:v>0.2857378176314409</c:v>
                </c:pt>
                <c:pt idx="10">
                  <c:v>0.30575185323473958</c:v>
                </c:pt>
              </c:numCache>
            </c:numRef>
          </c:val>
          <c:smooth val="0"/>
          <c:extLst>
            <c:ext xmlns:c16="http://schemas.microsoft.com/office/drawing/2014/chart" uri="{C3380CC4-5D6E-409C-BE32-E72D297353CC}">
              <c16:uniqueId val="{00000014-31A4-4CA6-AC82-4AFB814917E0}"/>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1"/>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Region'!$B$30:$B$40</c:f>
              <c:numCache>
                <c:formatCode>0.0%</c:formatCode>
                <c:ptCount val="11"/>
                <c:pt idx="0">
                  <c:v>6.2116224885143199E-2</c:v>
                </c:pt>
                <c:pt idx="1">
                  <c:v>6.8537546368382496E-2</c:v>
                </c:pt>
                <c:pt idx="2">
                  <c:v>5.6701415697210697E-2</c:v>
                </c:pt>
                <c:pt idx="3">
                  <c:v>6.2218621610734097E-2</c:v>
                </c:pt>
                <c:pt idx="4">
                  <c:v>6.9028383827585804E-2</c:v>
                </c:pt>
                <c:pt idx="5">
                  <c:v>7.6946234947039505E-2</c:v>
                </c:pt>
                <c:pt idx="6">
                  <c:v>7.3368539501806093E-2</c:v>
                </c:pt>
                <c:pt idx="7">
                  <c:v>8.5035388804821893E-2</c:v>
                </c:pt>
                <c:pt idx="8">
                  <c:v>0.109765117681867</c:v>
                </c:pt>
                <c:pt idx="9">
                  <c:v>0.120337566356713</c:v>
                </c:pt>
                <c:pt idx="10">
                  <c:v>0.14460717395665301</c:v>
                </c:pt>
              </c:numCache>
            </c:numRef>
          </c:val>
          <c:smooth val="0"/>
          <c:extLst>
            <c:ext xmlns:c16="http://schemas.microsoft.com/office/drawing/2014/chart" uri="{C3380CC4-5D6E-409C-BE32-E72D297353CC}">
              <c16:uniqueId val="{00000002-ECA1-401A-9EE4-16FA9AA7EF78}"/>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Region'!$C$30:$C$40</c:f>
              <c:numCache>
                <c:formatCode>0.0%</c:formatCode>
                <c:ptCount val="11"/>
                <c:pt idx="0">
                  <c:v>3.9329780810993697E-2</c:v>
                </c:pt>
                <c:pt idx="1">
                  <c:v>5.3285655538715997E-2</c:v>
                </c:pt>
                <c:pt idx="2">
                  <c:v>5.4557783665734903E-2</c:v>
                </c:pt>
                <c:pt idx="3">
                  <c:v>5.1428661004083102E-2</c:v>
                </c:pt>
                <c:pt idx="4">
                  <c:v>5.7925085141427197E-2</c:v>
                </c:pt>
                <c:pt idx="5">
                  <c:v>5.7966444316304502E-2</c:v>
                </c:pt>
                <c:pt idx="6">
                  <c:v>6.9259275931140604E-2</c:v>
                </c:pt>
                <c:pt idx="7">
                  <c:v>6.83905311864767E-2</c:v>
                </c:pt>
                <c:pt idx="8">
                  <c:v>6.5661377229909196E-2</c:v>
                </c:pt>
                <c:pt idx="9">
                  <c:v>8.4200881032449604E-2</c:v>
                </c:pt>
                <c:pt idx="10">
                  <c:v>8.7405469620181406E-2</c:v>
                </c:pt>
              </c:numCache>
            </c:numRef>
          </c:val>
          <c:smooth val="0"/>
          <c:extLst>
            <c:ext xmlns:c16="http://schemas.microsoft.com/office/drawing/2014/chart" uri="{C3380CC4-5D6E-409C-BE32-E72D297353CC}">
              <c16:uniqueId val="{00000005-ECA1-401A-9EE4-16FA9AA7EF78}"/>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Region'!$D$30:$D$40</c:f>
              <c:numCache>
                <c:formatCode>0.0%</c:formatCode>
                <c:ptCount val="11"/>
                <c:pt idx="0">
                  <c:v>7.7578270997730195E-2</c:v>
                </c:pt>
                <c:pt idx="1">
                  <c:v>0.110117489036136</c:v>
                </c:pt>
                <c:pt idx="2">
                  <c:v>0.119743164056483</c:v>
                </c:pt>
                <c:pt idx="3">
                  <c:v>0.134723505042943</c:v>
                </c:pt>
                <c:pt idx="4">
                  <c:v>0.175367013177958</c:v>
                </c:pt>
                <c:pt idx="5">
                  <c:v>0.22988747209051499</c:v>
                </c:pt>
                <c:pt idx="6">
                  <c:v>0.23831135349588101</c:v>
                </c:pt>
                <c:pt idx="7">
                  <c:v>0.27516518256193301</c:v>
                </c:pt>
                <c:pt idx="8">
                  <c:v>0.31271935408533902</c:v>
                </c:pt>
                <c:pt idx="9">
                  <c:v>0.34815715175886702</c:v>
                </c:pt>
                <c:pt idx="10">
                  <c:v>0.37949803159699802</c:v>
                </c:pt>
              </c:numCache>
            </c:numRef>
          </c:val>
          <c:smooth val="0"/>
          <c:extLst>
            <c:ext xmlns:c16="http://schemas.microsoft.com/office/drawing/2014/chart" uri="{C3380CC4-5D6E-409C-BE32-E72D297353CC}">
              <c16:uniqueId val="{00000008-ECA1-401A-9EE4-16FA9AA7EF78}"/>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Region'!$E$30:$E$40</c:f>
              <c:numCache>
                <c:formatCode>0.0%</c:formatCode>
                <c:ptCount val="11"/>
                <c:pt idx="0">
                  <c:v>1.7159538717324601E-2</c:v>
                </c:pt>
                <c:pt idx="1">
                  <c:v>2.0858117837266599E-2</c:v>
                </c:pt>
                <c:pt idx="2">
                  <c:v>2.40984941765023E-2</c:v>
                </c:pt>
                <c:pt idx="3">
                  <c:v>2.3579965346939701E-2</c:v>
                </c:pt>
                <c:pt idx="4">
                  <c:v>2.4292381327431702E-2</c:v>
                </c:pt>
                <c:pt idx="5">
                  <c:v>2.6525913654535799E-2</c:v>
                </c:pt>
                <c:pt idx="6">
                  <c:v>2.44912360233288E-2</c:v>
                </c:pt>
                <c:pt idx="7">
                  <c:v>2.8354714497503299E-2</c:v>
                </c:pt>
                <c:pt idx="8">
                  <c:v>2.9474938070627899E-2</c:v>
                </c:pt>
                <c:pt idx="9">
                  <c:v>2.6657386245218101E-2</c:v>
                </c:pt>
                <c:pt idx="10">
                  <c:v>3.1229252119889701E-2</c:v>
                </c:pt>
              </c:numCache>
            </c:numRef>
          </c:val>
          <c:smooth val="0"/>
          <c:extLst>
            <c:ext xmlns:c16="http://schemas.microsoft.com/office/drawing/2014/chart" uri="{C3380CC4-5D6E-409C-BE32-E72D297353CC}">
              <c16:uniqueId val="{0000000B-ECA1-401A-9EE4-16FA9AA7EF78}"/>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Region'!$F$30:$F$40</c:f>
              <c:numCache>
                <c:formatCode>0.0%</c:formatCode>
                <c:ptCount val="11"/>
                <c:pt idx="0">
                  <c:v>1.6023700839636799E-2</c:v>
                </c:pt>
                <c:pt idx="1">
                  <c:v>1.8648554395691401E-2</c:v>
                </c:pt>
                <c:pt idx="2">
                  <c:v>1.9388539687823499E-2</c:v>
                </c:pt>
                <c:pt idx="3">
                  <c:v>2.0849561355080901E-2</c:v>
                </c:pt>
                <c:pt idx="4">
                  <c:v>2.1103417292620202E-2</c:v>
                </c:pt>
                <c:pt idx="5">
                  <c:v>2.6282434606657398E-2</c:v>
                </c:pt>
                <c:pt idx="6">
                  <c:v>2.64879587947697E-2</c:v>
                </c:pt>
                <c:pt idx="7">
                  <c:v>3.0315224479240899E-2</c:v>
                </c:pt>
                <c:pt idx="8">
                  <c:v>3.4004876744420098E-2</c:v>
                </c:pt>
                <c:pt idx="9">
                  <c:v>3.5272025095737299E-2</c:v>
                </c:pt>
                <c:pt idx="10">
                  <c:v>4.0024054070991903E-2</c:v>
                </c:pt>
              </c:numCache>
            </c:numRef>
          </c:val>
          <c:smooth val="0"/>
          <c:extLst>
            <c:ext xmlns:c16="http://schemas.microsoft.com/office/drawing/2014/chart" uri="{C3380CC4-5D6E-409C-BE32-E72D297353CC}">
              <c16:uniqueId val="{0000000E-ECA1-401A-9EE4-16FA9AA7EF78}"/>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Region'!$G$30:$G$40</c:f>
              <c:numCache>
                <c:formatCode>0.0%</c:formatCode>
                <c:ptCount val="11"/>
                <c:pt idx="0">
                  <c:v>9.2763876792020302E-3</c:v>
                </c:pt>
                <c:pt idx="1">
                  <c:v>1.3834724482392501E-2</c:v>
                </c:pt>
                <c:pt idx="2">
                  <c:v>1.4949516574548001E-2</c:v>
                </c:pt>
                <c:pt idx="3">
                  <c:v>1.64539795711721E-2</c:v>
                </c:pt>
                <c:pt idx="4">
                  <c:v>2.0305728165977699E-2</c:v>
                </c:pt>
                <c:pt idx="5">
                  <c:v>2.8075789649919001E-2</c:v>
                </c:pt>
                <c:pt idx="6">
                  <c:v>2.8037899230418901E-2</c:v>
                </c:pt>
                <c:pt idx="7">
                  <c:v>2.8924797697650599E-2</c:v>
                </c:pt>
                <c:pt idx="8">
                  <c:v>2.9974691760529699E-2</c:v>
                </c:pt>
                <c:pt idx="9">
                  <c:v>2.9524667925383101E-2</c:v>
                </c:pt>
                <c:pt idx="10">
                  <c:v>3.1500612417488798E-2</c:v>
                </c:pt>
              </c:numCache>
            </c:numRef>
          </c:val>
          <c:smooth val="0"/>
          <c:extLst>
            <c:ext xmlns:c16="http://schemas.microsoft.com/office/drawing/2014/chart" uri="{C3380CC4-5D6E-409C-BE32-E72D297353CC}">
              <c16:uniqueId val="{00000011-ECA1-401A-9EE4-16FA9AA7EF78}"/>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Region'!$H$30:$H$40</c:f>
              <c:numCache>
                <c:formatCode>0.0%</c:formatCode>
                <c:ptCount val="11"/>
                <c:pt idx="0">
                  <c:v>9.1688649978118195E-2</c:v>
                </c:pt>
                <c:pt idx="1">
                  <c:v>9.8509959003376404E-2</c:v>
                </c:pt>
                <c:pt idx="2">
                  <c:v>0.106367968040656</c:v>
                </c:pt>
                <c:pt idx="3">
                  <c:v>0.117203448736747</c:v>
                </c:pt>
                <c:pt idx="4">
                  <c:v>0.15103921330226699</c:v>
                </c:pt>
                <c:pt idx="5">
                  <c:v>0.173795413658651</c:v>
                </c:pt>
                <c:pt idx="6">
                  <c:v>0.18503696687578799</c:v>
                </c:pt>
                <c:pt idx="7">
                  <c:v>0.19929926050844099</c:v>
                </c:pt>
                <c:pt idx="8">
                  <c:v>0.23225466741522499</c:v>
                </c:pt>
                <c:pt idx="9">
                  <c:v>0.241826025649647</c:v>
                </c:pt>
                <c:pt idx="10">
                  <c:v>0.247992904928275</c:v>
                </c:pt>
              </c:numCache>
            </c:numRef>
          </c:val>
          <c:smooth val="0"/>
          <c:extLst>
            <c:ext xmlns:c16="http://schemas.microsoft.com/office/drawing/2014/chart" uri="{C3380CC4-5D6E-409C-BE32-E72D297353CC}">
              <c16:uniqueId val="{00000014-ECA1-401A-9EE4-16FA9AA7EF78}"/>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2"/>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Region'!$T$30:$T$40</c:f>
              <c:numCache>
                <c:formatCode>0.0%</c:formatCode>
                <c:ptCount val="11"/>
                <c:pt idx="0">
                  <c:v>6.2217407902831097E-2</c:v>
                </c:pt>
                <c:pt idx="1">
                  <c:v>6.8755167774359763E-2</c:v>
                </c:pt>
                <c:pt idx="2">
                  <c:v>5.7272710310249053E-2</c:v>
                </c:pt>
                <c:pt idx="3">
                  <c:v>6.3034059540351253E-2</c:v>
                </c:pt>
                <c:pt idx="4">
                  <c:v>7.012919607296117E-2</c:v>
                </c:pt>
                <c:pt idx="5">
                  <c:v>7.9345476856609545E-2</c:v>
                </c:pt>
                <c:pt idx="6">
                  <c:v>7.7138792077765014E-2</c:v>
                </c:pt>
                <c:pt idx="7">
                  <c:v>8.9528117269835047E-2</c:v>
                </c:pt>
                <c:pt idx="8">
                  <c:v>0.11595604926223892</c:v>
                </c:pt>
                <c:pt idx="9">
                  <c:v>0.12964815474243283</c:v>
                </c:pt>
                <c:pt idx="10">
                  <c:v>0.15808884172918172</c:v>
                </c:pt>
              </c:numCache>
            </c:numRef>
          </c:val>
          <c:smooth val="0"/>
          <c:extLst>
            <c:ext xmlns:c16="http://schemas.microsoft.com/office/drawing/2014/chart" uri="{C3380CC4-5D6E-409C-BE32-E72D297353CC}">
              <c16:uniqueId val="{00000002-EDAA-414D-8BCD-B99AED7F0853}"/>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Region'!$U$30:$U$40</c:f>
              <c:numCache>
                <c:formatCode>0.0%</c:formatCode>
                <c:ptCount val="11"/>
                <c:pt idx="0">
                  <c:v>5.44164959111526E-2</c:v>
                </c:pt>
                <c:pt idx="1">
                  <c:v>8.0965278445181699E-2</c:v>
                </c:pt>
                <c:pt idx="2">
                  <c:v>0.11824670133350179</c:v>
                </c:pt>
                <c:pt idx="3">
                  <c:v>0.14445016330756111</c:v>
                </c:pt>
                <c:pt idx="4">
                  <c:v>0.17831643746676321</c:v>
                </c:pt>
                <c:pt idx="5">
                  <c:v>0.2075445691984395</c:v>
                </c:pt>
                <c:pt idx="6">
                  <c:v>0.23797069807879362</c:v>
                </c:pt>
                <c:pt idx="7">
                  <c:v>0.25150282437662974</c:v>
                </c:pt>
                <c:pt idx="8">
                  <c:v>0.26733701252271619</c:v>
                </c:pt>
                <c:pt idx="9">
                  <c:v>0.31028777057622259</c:v>
                </c:pt>
                <c:pt idx="10">
                  <c:v>0.33489883132791043</c:v>
                </c:pt>
              </c:numCache>
            </c:numRef>
          </c:val>
          <c:smooth val="0"/>
          <c:extLst>
            <c:ext xmlns:c16="http://schemas.microsoft.com/office/drawing/2014/chart" uri="{C3380CC4-5D6E-409C-BE32-E72D297353CC}">
              <c16:uniqueId val="{00000005-EDAA-414D-8BCD-B99AED7F0853}"/>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Region'!$V$30:$V$40</c:f>
              <c:numCache>
                <c:formatCode>0.0%</c:formatCode>
                <c:ptCount val="11"/>
                <c:pt idx="0">
                  <c:v>7.8150891383288401E-2</c:v>
                </c:pt>
                <c:pt idx="1">
                  <c:v>0.11076956239459154</c:v>
                </c:pt>
                <c:pt idx="2">
                  <c:v>0.12065897356100032</c:v>
                </c:pt>
                <c:pt idx="3">
                  <c:v>0.13572094028595555</c:v>
                </c:pt>
                <c:pt idx="4">
                  <c:v>0.17664792056938847</c:v>
                </c:pt>
                <c:pt idx="5">
                  <c:v>0.23297712960576955</c:v>
                </c:pt>
                <c:pt idx="6">
                  <c:v>0.24186991956722478</c:v>
                </c:pt>
                <c:pt idx="7">
                  <c:v>0.27886506897481295</c:v>
                </c:pt>
                <c:pt idx="8">
                  <c:v>0.3173811995009479</c:v>
                </c:pt>
                <c:pt idx="9">
                  <c:v>0.35370338042588717</c:v>
                </c:pt>
                <c:pt idx="10">
                  <c:v>0.38531568486341933</c:v>
                </c:pt>
              </c:numCache>
            </c:numRef>
          </c:val>
          <c:smooth val="0"/>
          <c:extLst>
            <c:ext xmlns:c16="http://schemas.microsoft.com/office/drawing/2014/chart" uri="{C3380CC4-5D6E-409C-BE32-E72D297353CC}">
              <c16:uniqueId val="{00000008-EDAA-414D-8BCD-B99AED7F0853}"/>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Region'!$W$30:$W$40</c:f>
              <c:numCache>
                <c:formatCode>0.0%</c:formatCode>
                <c:ptCount val="11"/>
                <c:pt idx="0">
                  <c:v>1.8266545445065979E-2</c:v>
                </c:pt>
                <c:pt idx="1">
                  <c:v>2.2426810956133369E-2</c:v>
                </c:pt>
                <c:pt idx="2">
                  <c:v>2.6751425424985119E-2</c:v>
                </c:pt>
                <c:pt idx="3">
                  <c:v>2.7817137969979172E-2</c:v>
                </c:pt>
                <c:pt idx="4">
                  <c:v>3.063422996712058E-2</c:v>
                </c:pt>
                <c:pt idx="5">
                  <c:v>3.5212481672725331E-2</c:v>
                </c:pt>
                <c:pt idx="6">
                  <c:v>3.5680586955003903E-2</c:v>
                </c:pt>
                <c:pt idx="7">
                  <c:v>4.3603371938433902E-2</c:v>
                </c:pt>
                <c:pt idx="8">
                  <c:v>5.0616681825863798E-2</c:v>
                </c:pt>
                <c:pt idx="9">
                  <c:v>5.2160627778411406E-2</c:v>
                </c:pt>
                <c:pt idx="10">
                  <c:v>6.3287061537623202E-2</c:v>
                </c:pt>
              </c:numCache>
            </c:numRef>
          </c:val>
          <c:smooth val="0"/>
          <c:extLst>
            <c:ext xmlns:c16="http://schemas.microsoft.com/office/drawing/2014/chart" uri="{C3380CC4-5D6E-409C-BE32-E72D297353CC}">
              <c16:uniqueId val="{0000000B-EDAA-414D-8BCD-B99AED7F0853}"/>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Region'!$X$30:$X$40</c:f>
              <c:numCache>
                <c:formatCode>0.0%</c:formatCode>
                <c:ptCount val="11"/>
                <c:pt idx="0">
                  <c:v>1.8251312554542449E-2</c:v>
                </c:pt>
                <c:pt idx="1">
                  <c:v>2.1800459654187022E-2</c:v>
                </c:pt>
                <c:pt idx="2">
                  <c:v>2.3307057356783231E-2</c:v>
                </c:pt>
                <c:pt idx="3">
                  <c:v>2.5467702124167942E-2</c:v>
                </c:pt>
                <c:pt idx="4">
                  <c:v>2.7061303808671222E-2</c:v>
                </c:pt>
                <c:pt idx="5">
                  <c:v>3.4183163489760859E-2</c:v>
                </c:pt>
                <c:pt idx="6">
                  <c:v>3.5891272358660006E-2</c:v>
                </c:pt>
                <c:pt idx="7">
                  <c:v>4.2062576954555495E-2</c:v>
                </c:pt>
                <c:pt idx="8">
                  <c:v>4.8776552078526894E-2</c:v>
                </c:pt>
                <c:pt idx="9">
                  <c:v>5.5222504002167799E-2</c:v>
                </c:pt>
                <c:pt idx="10">
                  <c:v>6.372127549985071E-2</c:v>
                </c:pt>
              </c:numCache>
            </c:numRef>
          </c:val>
          <c:smooth val="0"/>
          <c:extLst>
            <c:ext xmlns:c16="http://schemas.microsoft.com/office/drawing/2014/chart" uri="{C3380CC4-5D6E-409C-BE32-E72D297353CC}">
              <c16:uniqueId val="{0000000E-EDAA-414D-8BCD-B99AED7F0853}"/>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Region'!$Y$30:$Y$40</c:f>
              <c:numCache>
                <c:formatCode>0.0%</c:formatCode>
                <c:ptCount val="11"/>
                <c:pt idx="0">
                  <c:v>1.128201340599044E-2</c:v>
                </c:pt>
                <c:pt idx="1">
                  <c:v>1.831081589711676E-2</c:v>
                </c:pt>
                <c:pt idx="2">
                  <c:v>2.4813996956486589E-2</c:v>
                </c:pt>
                <c:pt idx="3">
                  <c:v>3.0531374168113502E-2</c:v>
                </c:pt>
                <c:pt idx="4">
                  <c:v>4.0187230266965704E-2</c:v>
                </c:pt>
                <c:pt idx="5">
                  <c:v>5.47580535999969E-2</c:v>
                </c:pt>
                <c:pt idx="6">
                  <c:v>6.2735021801260199E-2</c:v>
                </c:pt>
                <c:pt idx="7">
                  <c:v>7.04009667170616E-2</c:v>
                </c:pt>
                <c:pt idx="8">
                  <c:v>7.9806194798945101E-2</c:v>
                </c:pt>
                <c:pt idx="9">
                  <c:v>8.6275900000345199E-2</c:v>
                </c:pt>
                <c:pt idx="10">
                  <c:v>9.9887510189836798E-2</c:v>
                </c:pt>
              </c:numCache>
            </c:numRef>
          </c:val>
          <c:smooth val="0"/>
          <c:extLst>
            <c:ext xmlns:c16="http://schemas.microsoft.com/office/drawing/2014/chart" uri="{C3380CC4-5D6E-409C-BE32-E72D297353CC}">
              <c16:uniqueId val="{00000011-EDAA-414D-8BCD-B99AED7F0853}"/>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Region'!$Z$30:$Z$40</c:f>
              <c:numCache>
                <c:formatCode>0.0%</c:formatCode>
                <c:ptCount val="11"/>
                <c:pt idx="0">
                  <c:v>9.2199441458914302E-2</c:v>
                </c:pt>
                <c:pt idx="1">
                  <c:v>9.9194452350954074E-2</c:v>
                </c:pt>
                <c:pt idx="2">
                  <c:v>0.10766116856178087</c:v>
                </c:pt>
                <c:pt idx="3">
                  <c:v>0.11893292974926055</c:v>
                </c:pt>
                <c:pt idx="4">
                  <c:v>0.15391347896019425</c:v>
                </c:pt>
                <c:pt idx="5">
                  <c:v>0.18096653984791861</c:v>
                </c:pt>
                <c:pt idx="6">
                  <c:v>0.19494233302786407</c:v>
                </c:pt>
                <c:pt idx="7">
                  <c:v>0.21254161282053988</c:v>
                </c:pt>
                <c:pt idx="8">
                  <c:v>0.25680938818008248</c:v>
                </c:pt>
                <c:pt idx="9">
                  <c:v>0.2857378176314409</c:v>
                </c:pt>
                <c:pt idx="10">
                  <c:v>0.30575185323473958</c:v>
                </c:pt>
              </c:numCache>
            </c:numRef>
          </c:val>
          <c:smooth val="0"/>
          <c:extLst>
            <c:ext xmlns:c16="http://schemas.microsoft.com/office/drawing/2014/chart" uri="{C3380CC4-5D6E-409C-BE32-E72D297353CC}">
              <c16:uniqueId val="{00000014-EDAA-414D-8BCD-B99AED7F0853}"/>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2"/>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0" i="0" u="none" strike="noStrike" baseline="0">
                <a:solidFill>
                  <a:sysClr val="windowText" lastClr="000000"/>
                </a:solidFill>
                <a:effectLst/>
                <a:latin typeface="Arial" panose="020B0604020202020204" pitchFamily="34" charset="0"/>
                <a:cs typeface="Arial" panose="020B0604020202020204" pitchFamily="34" charset="0"/>
              </a:rPr>
              <a:t>Cumulative Capacity (MW)</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4561545191466444E-3"/>
          <c:y val="1.98412698412698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245457298606905E-2"/>
          <c:y val="0.13414385701787276"/>
          <c:w val="0.90014519819637928"/>
          <c:h val="0.71225159355080614"/>
        </c:manualLayout>
      </c:layout>
      <c:lineChart>
        <c:grouping val="standard"/>
        <c:varyColors val="0"/>
        <c:ser>
          <c:idx val="0"/>
          <c:order val="0"/>
          <c:tx>
            <c:strRef>
              <c:f>'Online Wind Hybrids'!$P$31</c:f>
              <c:strCache>
                <c:ptCount val="1"/>
                <c:pt idx="0">
                  <c:v>Wind</c:v>
                </c:pt>
              </c:strCache>
            </c:strRef>
          </c:tx>
          <c:spPr>
            <a:ln w="28575" cap="rnd">
              <a:solidFill>
                <a:schemeClr val="accent3"/>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Hybrids'!$P$32:$P$53</c:f>
              <c:numCache>
                <c:formatCode>0</c:formatCode>
                <c:ptCount val="22"/>
                <c:pt idx="0">
                  <c:v>3.3000000000000003</c:v>
                </c:pt>
                <c:pt idx="1">
                  <c:v>8.9</c:v>
                </c:pt>
                <c:pt idx="2">
                  <c:v>8.9</c:v>
                </c:pt>
                <c:pt idx="3">
                  <c:v>14.9</c:v>
                </c:pt>
                <c:pt idx="4">
                  <c:v>14.9</c:v>
                </c:pt>
                <c:pt idx="5">
                  <c:v>22.4</c:v>
                </c:pt>
                <c:pt idx="6">
                  <c:v>296.2</c:v>
                </c:pt>
                <c:pt idx="7">
                  <c:v>296.2</c:v>
                </c:pt>
                <c:pt idx="8">
                  <c:v>305.20000000000005</c:v>
                </c:pt>
                <c:pt idx="9">
                  <c:v>305.20000000000005</c:v>
                </c:pt>
                <c:pt idx="10">
                  <c:v>417</c:v>
                </c:pt>
                <c:pt idx="11">
                  <c:v>982.20000000000027</c:v>
                </c:pt>
                <c:pt idx="12">
                  <c:v>984.00000000000023</c:v>
                </c:pt>
                <c:pt idx="13">
                  <c:v>1251.9000000000001</c:v>
                </c:pt>
                <c:pt idx="14">
                  <c:v>1413.6000000000001</c:v>
                </c:pt>
                <c:pt idx="15">
                  <c:v>1413.6000000000001</c:v>
                </c:pt>
                <c:pt idx="16">
                  <c:v>1671</c:v>
                </c:pt>
                <c:pt idx="17">
                  <c:v>2194.9</c:v>
                </c:pt>
                <c:pt idx="18">
                  <c:v>2263.9</c:v>
                </c:pt>
                <c:pt idx="19">
                  <c:v>2268.5</c:v>
                </c:pt>
                <c:pt idx="20">
                  <c:v>2376.7000000000003</c:v>
                </c:pt>
                <c:pt idx="21">
                  <c:v>2576.7000000000003</c:v>
                </c:pt>
              </c:numCache>
            </c:numRef>
          </c:val>
          <c:smooth val="0"/>
          <c:extLst>
            <c:ext xmlns:c16="http://schemas.microsoft.com/office/drawing/2014/chart" uri="{C3380CC4-5D6E-409C-BE32-E72D297353CC}">
              <c16:uniqueId val="{00000000-C664-4D6E-B605-79FBCD04FF32}"/>
            </c:ext>
          </c:extLst>
        </c:ser>
        <c:ser>
          <c:idx val="1"/>
          <c:order val="1"/>
          <c:tx>
            <c:strRef>
              <c:f>'Online Wind Hybrids'!$R$31</c:f>
              <c:strCache>
                <c:ptCount val="1"/>
                <c:pt idx="0">
                  <c:v>Solar</c:v>
                </c:pt>
              </c:strCache>
            </c:strRef>
          </c:tx>
          <c:spPr>
            <a:ln w="28575" cap="rnd">
              <a:solidFill>
                <a:srgbClr val="FFC000"/>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Hybrids'!$R$32:$R$53</c:f>
              <c:numCache>
                <c:formatCode>0</c:formatCode>
                <c:ptCount val="22"/>
                <c:pt idx="0">
                  <c:v>0</c:v>
                </c:pt>
                <c:pt idx="1">
                  <c:v>0</c:v>
                </c:pt>
                <c:pt idx="2">
                  <c:v>0</c:v>
                </c:pt>
                <c:pt idx="3">
                  <c:v>0</c:v>
                </c:pt>
                <c:pt idx="4">
                  <c:v>0</c:v>
                </c:pt>
                <c:pt idx="5">
                  <c:v>0.5</c:v>
                </c:pt>
                <c:pt idx="6">
                  <c:v>1</c:v>
                </c:pt>
                <c:pt idx="7">
                  <c:v>1.1000000000000001</c:v>
                </c:pt>
                <c:pt idx="8">
                  <c:v>1.1000000000000001</c:v>
                </c:pt>
                <c:pt idx="9">
                  <c:v>1.1000000000000001</c:v>
                </c:pt>
                <c:pt idx="10">
                  <c:v>1.6</c:v>
                </c:pt>
                <c:pt idx="11">
                  <c:v>131.6</c:v>
                </c:pt>
                <c:pt idx="12">
                  <c:v>131.6</c:v>
                </c:pt>
                <c:pt idx="13">
                  <c:v>186.6</c:v>
                </c:pt>
                <c:pt idx="14">
                  <c:v>238.8</c:v>
                </c:pt>
                <c:pt idx="15">
                  <c:v>239.6</c:v>
                </c:pt>
                <c:pt idx="16">
                  <c:v>239.7</c:v>
                </c:pt>
                <c:pt idx="17">
                  <c:v>240.2</c:v>
                </c:pt>
                <c:pt idx="18">
                  <c:v>289.20000000000005</c:v>
                </c:pt>
                <c:pt idx="19">
                  <c:v>290.20000000000005</c:v>
                </c:pt>
                <c:pt idx="20">
                  <c:v>295.70000000000005</c:v>
                </c:pt>
                <c:pt idx="21">
                  <c:v>345.70000000000005</c:v>
                </c:pt>
              </c:numCache>
            </c:numRef>
          </c:val>
          <c:smooth val="0"/>
          <c:extLst>
            <c:ext xmlns:c16="http://schemas.microsoft.com/office/drawing/2014/chart" uri="{C3380CC4-5D6E-409C-BE32-E72D297353CC}">
              <c16:uniqueId val="{00000001-C664-4D6E-B605-79FBCD04FF32}"/>
            </c:ext>
          </c:extLst>
        </c:ser>
        <c:ser>
          <c:idx val="2"/>
          <c:order val="2"/>
          <c:tx>
            <c:strRef>
              <c:f>'Online Wind Hybrids'!$S$31</c:f>
              <c:strCache>
                <c:ptCount val="1"/>
                <c:pt idx="0">
                  <c:v>Fossil</c:v>
                </c:pt>
              </c:strCache>
            </c:strRef>
          </c:tx>
          <c:spPr>
            <a:ln w="28575" cap="rnd">
              <a:solidFill>
                <a:schemeClr val="tx2">
                  <a:lumMod val="20000"/>
                  <a:lumOff val="80000"/>
                </a:schemeClr>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Hybrids'!$S$32:$S$53</c:f>
              <c:numCache>
                <c:formatCode>0</c:formatCode>
                <c:ptCount val="22"/>
                <c:pt idx="0">
                  <c:v>11.799999999999999</c:v>
                </c:pt>
                <c:pt idx="1">
                  <c:v>25.799999999999997</c:v>
                </c:pt>
                <c:pt idx="2">
                  <c:v>25.799999999999997</c:v>
                </c:pt>
                <c:pt idx="3">
                  <c:v>27.799999999999997</c:v>
                </c:pt>
                <c:pt idx="4">
                  <c:v>27.799999999999997</c:v>
                </c:pt>
                <c:pt idx="5">
                  <c:v>27.799999999999997</c:v>
                </c:pt>
                <c:pt idx="6">
                  <c:v>35.799999999999997</c:v>
                </c:pt>
                <c:pt idx="7">
                  <c:v>105.3</c:v>
                </c:pt>
                <c:pt idx="8">
                  <c:v>155.9</c:v>
                </c:pt>
                <c:pt idx="9">
                  <c:v>155.9</c:v>
                </c:pt>
                <c:pt idx="10">
                  <c:v>160.5</c:v>
                </c:pt>
                <c:pt idx="11">
                  <c:v>167.5</c:v>
                </c:pt>
                <c:pt idx="12">
                  <c:v>184.1</c:v>
                </c:pt>
                <c:pt idx="13">
                  <c:v>184.1</c:v>
                </c:pt>
                <c:pt idx="14">
                  <c:v>184.6</c:v>
                </c:pt>
                <c:pt idx="15">
                  <c:v>184.6</c:v>
                </c:pt>
                <c:pt idx="16">
                  <c:v>185.6</c:v>
                </c:pt>
                <c:pt idx="17">
                  <c:v>185.6</c:v>
                </c:pt>
                <c:pt idx="18">
                  <c:v>185.6</c:v>
                </c:pt>
                <c:pt idx="19">
                  <c:v>185.6</c:v>
                </c:pt>
                <c:pt idx="20">
                  <c:v>185.6</c:v>
                </c:pt>
                <c:pt idx="21">
                  <c:v>185.6</c:v>
                </c:pt>
              </c:numCache>
            </c:numRef>
          </c:val>
          <c:smooth val="0"/>
          <c:extLst>
            <c:ext xmlns:c16="http://schemas.microsoft.com/office/drawing/2014/chart" uri="{C3380CC4-5D6E-409C-BE32-E72D297353CC}">
              <c16:uniqueId val="{00000002-C664-4D6E-B605-79FBCD04FF32}"/>
            </c:ext>
          </c:extLst>
        </c:ser>
        <c:ser>
          <c:idx val="3"/>
          <c:order val="3"/>
          <c:tx>
            <c:strRef>
              <c:f>'Online Wind Hybrids'!$Q$31</c:f>
              <c:strCache>
                <c:ptCount val="1"/>
                <c:pt idx="0">
                  <c:v>Storage</c:v>
                </c:pt>
              </c:strCache>
            </c:strRef>
          </c:tx>
          <c:spPr>
            <a:ln w="28575" cap="rnd">
              <a:solidFill>
                <a:schemeClr val="bg2">
                  <a:lumMod val="50000"/>
                </a:schemeClr>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Hybrids'!$Q$32:$Q$53</c:f>
              <c:numCache>
                <c:formatCode>0</c:formatCode>
                <c:ptCount val="22"/>
                <c:pt idx="0">
                  <c:v>0</c:v>
                </c:pt>
                <c:pt idx="1">
                  <c:v>0</c:v>
                </c:pt>
                <c:pt idx="2">
                  <c:v>0</c:v>
                </c:pt>
                <c:pt idx="3">
                  <c:v>0</c:v>
                </c:pt>
                <c:pt idx="4">
                  <c:v>0</c:v>
                </c:pt>
                <c:pt idx="5">
                  <c:v>0</c:v>
                </c:pt>
                <c:pt idx="6">
                  <c:v>0</c:v>
                </c:pt>
                <c:pt idx="7">
                  <c:v>0</c:v>
                </c:pt>
                <c:pt idx="8">
                  <c:v>0</c:v>
                </c:pt>
                <c:pt idx="9">
                  <c:v>0</c:v>
                </c:pt>
                <c:pt idx="10">
                  <c:v>16</c:v>
                </c:pt>
                <c:pt idx="11">
                  <c:v>75</c:v>
                </c:pt>
                <c:pt idx="12">
                  <c:v>111</c:v>
                </c:pt>
                <c:pt idx="13">
                  <c:v>131</c:v>
                </c:pt>
                <c:pt idx="14">
                  <c:v>181.7</c:v>
                </c:pt>
                <c:pt idx="15">
                  <c:v>181.7</c:v>
                </c:pt>
                <c:pt idx="16">
                  <c:v>214</c:v>
                </c:pt>
                <c:pt idx="17">
                  <c:v>236.60000000000002</c:v>
                </c:pt>
                <c:pt idx="18">
                  <c:v>236.60000000000002</c:v>
                </c:pt>
                <c:pt idx="19">
                  <c:v>236.60000000000002</c:v>
                </c:pt>
                <c:pt idx="20">
                  <c:v>238.40000000000003</c:v>
                </c:pt>
                <c:pt idx="21">
                  <c:v>268.40000000000003</c:v>
                </c:pt>
              </c:numCache>
            </c:numRef>
          </c:val>
          <c:smooth val="0"/>
          <c:extLst>
            <c:ext xmlns:c16="http://schemas.microsoft.com/office/drawing/2014/chart" uri="{C3380CC4-5D6E-409C-BE32-E72D297353CC}">
              <c16:uniqueId val="{00000003-C664-4D6E-B605-79FBCD04FF32}"/>
            </c:ext>
          </c:extLst>
        </c:ser>
        <c:dLbls>
          <c:showLegendKey val="0"/>
          <c:showVal val="0"/>
          <c:showCatName val="0"/>
          <c:showSerName val="0"/>
          <c:showPercent val="0"/>
          <c:showBubbleSize val="0"/>
        </c:dLbls>
        <c:smooth val="0"/>
        <c:axId val="567429440"/>
        <c:axId val="567430616"/>
      </c:lineChart>
      <c:catAx>
        <c:axId val="56742944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latin typeface="Arial" panose="020B0604020202020204" pitchFamily="34" charset="0"/>
                    <a:cs typeface="Arial" panose="020B0604020202020204" pitchFamily="34" charset="0"/>
                  </a:rPr>
                  <a:t>Year of</a:t>
                </a:r>
                <a:r>
                  <a:rPr lang="en-US" sz="1000" baseline="0">
                    <a:solidFill>
                      <a:sysClr val="windowText" lastClr="000000"/>
                    </a:solidFill>
                    <a:latin typeface="Arial" panose="020B0604020202020204" pitchFamily="34" charset="0"/>
                    <a:cs typeface="Arial" panose="020B0604020202020204" pitchFamily="34" charset="0"/>
                  </a:rPr>
                  <a:t> Co-location</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2543694057473586"/>
              <c:y val="0.9326521684789399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30616"/>
        <c:crosses val="autoZero"/>
        <c:auto val="1"/>
        <c:lblAlgn val="ctr"/>
        <c:lblOffset val="100"/>
        <c:tickLblSkip val="2"/>
        <c:noMultiLvlLbl val="0"/>
      </c:catAx>
      <c:valAx>
        <c:axId val="567430616"/>
        <c:scaling>
          <c:orientation val="minMax"/>
          <c:max val="2500"/>
        </c:scaling>
        <c:delete val="0"/>
        <c:axPos val="l"/>
        <c:majorGridlines>
          <c:spPr>
            <a:ln w="317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29440"/>
        <c:crosses val="autoZero"/>
        <c:crossBetween val="between"/>
        <c:majorUnit val="5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28403045351453E-2"/>
          <c:y val="0.11382928077915017"/>
          <c:w val="0.88932482905730692"/>
          <c:h val="0.8759398195358824"/>
        </c:manualLayout>
      </c:layout>
      <c:barChart>
        <c:barDir val="bar"/>
        <c:grouping val="stacked"/>
        <c:varyColors val="0"/>
        <c:ser>
          <c:idx val="2"/>
          <c:order val="0"/>
          <c:tx>
            <c:v>Wind</c:v>
          </c:tx>
          <c:spPr>
            <a:solidFill>
              <a:schemeClr val="accent3"/>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Comparison'!$D$7:$D$11</c:f>
              <c:numCache>
                <c:formatCode>#,##0.0</c:formatCode>
                <c:ptCount val="5"/>
                <c:pt idx="1">
                  <c:v>1425.3</c:v>
                </c:pt>
                <c:pt idx="2">
                  <c:v>525.70000000000005</c:v>
                </c:pt>
                <c:pt idx="4" formatCode="General">
                  <c:v>590.29999999999995</c:v>
                </c:pt>
              </c:numCache>
            </c:numRef>
          </c:val>
          <c:extLst>
            <c:ext xmlns:c16="http://schemas.microsoft.com/office/drawing/2014/chart" uri="{C3380CC4-5D6E-409C-BE32-E72D297353CC}">
              <c16:uniqueId val="{00000000-38CA-408E-A0FC-6FBFD41C6447}"/>
            </c:ext>
          </c:extLst>
        </c:ser>
        <c:ser>
          <c:idx val="3"/>
          <c:order val="1"/>
          <c:tx>
            <c:v>PV</c:v>
          </c:tx>
          <c:spPr>
            <a:solidFill>
              <a:srgbClr val="FFC000"/>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Comparison'!$E$7:$E$11</c:f>
              <c:numCache>
                <c:formatCode>#,##0.0</c:formatCode>
                <c:ptCount val="5"/>
                <c:pt idx="0">
                  <c:v>8193.9</c:v>
                </c:pt>
                <c:pt idx="2">
                  <c:v>76</c:v>
                </c:pt>
                <c:pt idx="4">
                  <c:v>267.5</c:v>
                </c:pt>
              </c:numCache>
            </c:numRef>
          </c:val>
          <c:extLst>
            <c:ext xmlns:c16="http://schemas.microsoft.com/office/drawing/2014/chart" uri="{C3380CC4-5D6E-409C-BE32-E72D297353CC}">
              <c16:uniqueId val="{00000001-38CA-408E-A0FC-6FBFD41C6447}"/>
            </c:ext>
          </c:extLst>
        </c:ser>
        <c:ser>
          <c:idx val="4"/>
          <c:order val="2"/>
          <c:tx>
            <c:v>Fossil</c:v>
          </c:tx>
          <c:spPr>
            <a:solidFill>
              <a:schemeClr val="tx2">
                <a:lumMod val="20000"/>
                <a:lumOff val="8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Comparison'!$F$7:$F$11</c:f>
              <c:numCache>
                <c:formatCode>#,##0.0</c:formatCode>
                <c:ptCount val="5"/>
                <c:pt idx="3">
                  <c:v>6575.4</c:v>
                </c:pt>
              </c:numCache>
            </c:numRef>
          </c:val>
          <c:extLst>
            <c:ext xmlns:c16="http://schemas.microsoft.com/office/drawing/2014/chart" uri="{C3380CC4-5D6E-409C-BE32-E72D297353CC}">
              <c16:uniqueId val="{00000002-38CA-408E-A0FC-6FBFD41C6447}"/>
            </c:ext>
          </c:extLst>
        </c:ser>
        <c:ser>
          <c:idx val="5"/>
          <c:order val="3"/>
          <c:tx>
            <c:v>Storage</c:v>
          </c:tx>
          <c:spPr>
            <a:solidFill>
              <a:schemeClr val="bg2">
                <a:lumMod val="5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Comparison'!$G$7:$G$11</c:f>
              <c:numCache>
                <c:formatCode>#,##0.0</c:formatCode>
                <c:ptCount val="5"/>
                <c:pt idx="0">
                  <c:v>4018.4300000000012</c:v>
                </c:pt>
                <c:pt idx="1">
                  <c:v>198.10000000000002</c:v>
                </c:pt>
                <c:pt idx="2">
                  <c:v>68.8</c:v>
                </c:pt>
                <c:pt idx="3">
                  <c:v>1042.9000000000001</c:v>
                </c:pt>
                <c:pt idx="4">
                  <c:v>0</c:v>
                </c:pt>
              </c:numCache>
            </c:numRef>
          </c:val>
          <c:extLst>
            <c:ext xmlns:c16="http://schemas.microsoft.com/office/drawing/2014/chart" uri="{C3380CC4-5D6E-409C-BE32-E72D297353CC}">
              <c16:uniqueId val="{00000003-38CA-408E-A0FC-6FBFD41C6447}"/>
            </c:ext>
          </c:extLst>
        </c:ser>
        <c:dLbls>
          <c:showLegendKey val="0"/>
          <c:showVal val="0"/>
          <c:showCatName val="0"/>
          <c:showSerName val="0"/>
          <c:showPercent val="0"/>
          <c:showBubbleSize val="0"/>
        </c:dLbls>
        <c:gapWidth val="150"/>
        <c:overlap val="100"/>
        <c:axId val="567425520"/>
        <c:axId val="567434144"/>
      </c:barChart>
      <c:catAx>
        <c:axId val="567425520"/>
        <c:scaling>
          <c:orientation val="maxMin"/>
        </c:scaling>
        <c:delete val="1"/>
        <c:axPos val="l"/>
        <c:numFmt formatCode="General" sourceLinked="1"/>
        <c:majorTickMark val="out"/>
        <c:minorTickMark val="none"/>
        <c:tickLblPos val="nextTo"/>
        <c:crossAx val="567434144"/>
        <c:crosses val="autoZero"/>
        <c:auto val="1"/>
        <c:lblAlgn val="ctr"/>
        <c:lblOffset val="100"/>
        <c:noMultiLvlLbl val="0"/>
      </c:catAx>
      <c:valAx>
        <c:axId val="567434144"/>
        <c:scaling>
          <c:orientation val="minMax"/>
          <c:max val="13000"/>
          <c:min val="0"/>
        </c:scaling>
        <c:delete val="0"/>
        <c:axPos val="t"/>
        <c:majorGridlines>
          <c:spPr>
            <a:ln w="9525" cap="flat" cmpd="sng" algn="ctr">
              <a:noFill/>
              <a:bevel/>
            </a:ln>
            <a:effectLst/>
          </c:spPr>
        </c:majorGridlines>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3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25520"/>
        <c:crosses val="autoZero"/>
        <c:crossBetween val="between"/>
        <c:majorUnit val="2000"/>
      </c:valAx>
      <c:spPr>
        <a:noFill/>
        <a:ln>
          <a:noFill/>
        </a:ln>
        <a:effectLst/>
      </c:spPr>
    </c:plotArea>
    <c:legend>
      <c:legendPos val="b"/>
      <c:layout>
        <c:manualLayout>
          <c:xMode val="edge"/>
          <c:yMode val="edge"/>
          <c:x val="0.75065560165653056"/>
          <c:y val="0.28983988738326316"/>
          <c:w val="0.19245224222072729"/>
          <c:h val="0.31750394845266433"/>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47651474354805E-2"/>
          <c:y val="0.23385933445634399"/>
          <c:w val="0.87480109999123856"/>
          <c:h val="0.76614066554365601"/>
        </c:manualLayout>
      </c:layout>
      <c:barChart>
        <c:barDir val="bar"/>
        <c:grouping val="stacked"/>
        <c:varyColors val="0"/>
        <c:ser>
          <c:idx val="0"/>
          <c:order val="0"/>
          <c:tx>
            <c:v>Wind</c:v>
          </c:tx>
          <c:spPr>
            <a:solidFill>
              <a:srgbClr val="9BBB59"/>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Comparison'!$F$20:$F$22</c:f>
              <c:numCache>
                <c:formatCode>#,##0.0</c:formatCode>
                <c:ptCount val="3"/>
                <c:pt idx="1">
                  <c:v>200</c:v>
                </c:pt>
              </c:numCache>
            </c:numRef>
          </c:val>
          <c:extLst>
            <c:ext xmlns:c16="http://schemas.microsoft.com/office/drawing/2014/chart" uri="{C3380CC4-5D6E-409C-BE32-E72D297353CC}">
              <c16:uniqueId val="{00000000-09FE-4C4D-A5F4-1C3491E167A2}"/>
            </c:ext>
          </c:extLst>
        </c:ser>
        <c:ser>
          <c:idx val="3"/>
          <c:order val="1"/>
          <c:tx>
            <c:v>PV</c:v>
          </c:tx>
          <c:spPr>
            <a:solidFill>
              <a:srgbClr val="FFC000"/>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Comparison'!$E$20:$E$22</c:f>
              <c:numCache>
                <c:formatCode>#,##0</c:formatCode>
                <c:ptCount val="3"/>
                <c:pt idx="0">
                  <c:v>4175</c:v>
                </c:pt>
                <c:pt idx="1">
                  <c:v>50</c:v>
                </c:pt>
                <c:pt idx="2">
                  <c:v>0</c:v>
                </c:pt>
              </c:numCache>
            </c:numRef>
          </c:val>
          <c:extLst>
            <c:ext xmlns:c16="http://schemas.microsoft.com/office/drawing/2014/chart" uri="{C3380CC4-5D6E-409C-BE32-E72D297353CC}">
              <c16:uniqueId val="{00000001-09FE-4C4D-A5F4-1C3491E167A2}"/>
            </c:ext>
          </c:extLst>
        </c:ser>
        <c:ser>
          <c:idx val="2"/>
          <c:order val="2"/>
          <c:tx>
            <c:v>Fossil</c:v>
          </c:tx>
          <c:spPr>
            <a:solidFill>
              <a:schemeClr val="tx2">
                <a:lumMod val="20000"/>
                <a:lumOff val="80000"/>
              </a:schemeClr>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Comparison'!$D$20:$D$22</c:f>
              <c:numCache>
                <c:formatCode>#,##0.0</c:formatCode>
                <c:ptCount val="3"/>
                <c:pt idx="0">
                  <c:v>0</c:v>
                </c:pt>
                <c:pt idx="1">
                  <c:v>0</c:v>
                </c:pt>
                <c:pt idx="2">
                  <c:v>407.6</c:v>
                </c:pt>
              </c:numCache>
            </c:numRef>
          </c:val>
          <c:extLst>
            <c:ext xmlns:c16="http://schemas.microsoft.com/office/drawing/2014/chart" uri="{C3380CC4-5D6E-409C-BE32-E72D297353CC}">
              <c16:uniqueId val="{00000002-09FE-4C4D-A5F4-1C3491E167A2}"/>
            </c:ext>
          </c:extLst>
        </c:ser>
        <c:ser>
          <c:idx val="5"/>
          <c:order val="3"/>
          <c:tx>
            <c:v>Storage</c:v>
          </c:tx>
          <c:spPr>
            <a:solidFill>
              <a:schemeClr val="bg2">
                <a:lumMod val="50000"/>
              </a:schemeClr>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Comparison'!$G$20:$G$22</c:f>
              <c:numCache>
                <c:formatCode>#,##0</c:formatCode>
                <c:ptCount val="3"/>
                <c:pt idx="0">
                  <c:v>1792.5599999999997</c:v>
                </c:pt>
                <c:pt idx="1">
                  <c:v>30</c:v>
                </c:pt>
                <c:pt idx="2">
                  <c:v>315.60000000000002</c:v>
                </c:pt>
              </c:numCache>
            </c:numRef>
          </c:val>
          <c:extLst>
            <c:ext xmlns:c16="http://schemas.microsoft.com/office/drawing/2014/chart" uri="{C3380CC4-5D6E-409C-BE32-E72D297353CC}">
              <c16:uniqueId val="{00000003-09FE-4C4D-A5F4-1C3491E167A2}"/>
            </c:ext>
          </c:extLst>
        </c:ser>
        <c:dLbls>
          <c:showLegendKey val="0"/>
          <c:showVal val="0"/>
          <c:showCatName val="0"/>
          <c:showSerName val="0"/>
          <c:showPercent val="0"/>
          <c:showBubbleSize val="0"/>
        </c:dLbls>
        <c:gapWidth val="150"/>
        <c:overlap val="100"/>
        <c:axId val="567423168"/>
        <c:axId val="567435320"/>
      </c:barChart>
      <c:catAx>
        <c:axId val="567423168"/>
        <c:scaling>
          <c:orientation val="maxMin"/>
        </c:scaling>
        <c:delete val="1"/>
        <c:axPos val="l"/>
        <c:numFmt formatCode="General" sourceLinked="1"/>
        <c:majorTickMark val="out"/>
        <c:minorTickMark val="none"/>
        <c:tickLblPos val="nextTo"/>
        <c:crossAx val="567435320"/>
        <c:crosses val="autoZero"/>
        <c:auto val="1"/>
        <c:lblAlgn val="ctr"/>
        <c:lblOffset val="100"/>
        <c:noMultiLvlLbl val="0"/>
      </c:catAx>
      <c:valAx>
        <c:axId val="567435320"/>
        <c:scaling>
          <c:orientation val="minMax"/>
          <c:max val="6000"/>
        </c:scaling>
        <c:delete val="0"/>
        <c:axPos val="t"/>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67423168"/>
        <c:crosses val="autoZero"/>
        <c:crossBetween val="between"/>
        <c:majorUnit val="1000"/>
      </c:valAx>
      <c:spPr>
        <a:noFill/>
        <a:ln>
          <a:noFill/>
        </a:ln>
        <a:effectLst/>
      </c:spPr>
    </c:plotArea>
    <c:legend>
      <c:legendPos val="b"/>
      <c:layout>
        <c:manualLayout>
          <c:xMode val="edge"/>
          <c:yMode val="edge"/>
          <c:x val="0.51603434958611494"/>
          <c:y val="0.66046860219637848"/>
          <c:w val="0.43952211273296193"/>
          <c:h val="0.165341233793235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221394291874543E-2"/>
          <c:y val="0.10659073865766779"/>
          <c:w val="0.66607680457679075"/>
          <c:h val="0.79894138232720913"/>
        </c:manualLayout>
      </c:layout>
      <c:barChart>
        <c:barDir val="col"/>
        <c:grouping val="percentStacked"/>
        <c:varyColors val="0"/>
        <c:ser>
          <c:idx val="1"/>
          <c:order val="0"/>
          <c:tx>
            <c:strRef>
              <c:f>'OEM Market Share'!$A$24</c:f>
              <c:strCache>
                <c:ptCount val="1"/>
                <c:pt idx="0">
                  <c:v>GE Wind</c:v>
                </c:pt>
              </c:strCache>
            </c:strRef>
          </c:tx>
          <c:spPr>
            <a:solidFill>
              <a:schemeClr val="accent6"/>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Share'!$B$24:$S$24</c:f>
              <c:numCache>
                <c:formatCode>#,##0</c:formatCode>
                <c:ptCount val="18"/>
                <c:pt idx="0">
                  <c:v>1431</c:v>
                </c:pt>
                <c:pt idx="1">
                  <c:v>1146</c:v>
                </c:pt>
                <c:pt idx="2">
                  <c:v>2341.5</c:v>
                </c:pt>
                <c:pt idx="3">
                  <c:v>3585</c:v>
                </c:pt>
                <c:pt idx="4">
                  <c:v>3994.5</c:v>
                </c:pt>
                <c:pt idx="5">
                  <c:v>2543.2000000000003</c:v>
                </c:pt>
                <c:pt idx="6">
                  <c:v>2006.1</c:v>
                </c:pt>
                <c:pt idx="7">
                  <c:v>5016.3599999999997</c:v>
                </c:pt>
                <c:pt idx="8">
                  <c:v>983.6</c:v>
                </c:pt>
                <c:pt idx="9">
                  <c:v>2912.21</c:v>
                </c:pt>
                <c:pt idx="10">
                  <c:v>3468.0650000000001</c:v>
                </c:pt>
                <c:pt idx="11">
                  <c:v>3421.0450000000001</c:v>
                </c:pt>
                <c:pt idx="12">
                  <c:v>2066.2199999999998</c:v>
                </c:pt>
                <c:pt idx="13">
                  <c:v>3010.915</c:v>
                </c:pt>
                <c:pt idx="14">
                  <c:v>4141.51</c:v>
                </c:pt>
                <c:pt idx="15">
                  <c:v>9069.7099999999991</c:v>
                </c:pt>
                <c:pt idx="16">
                  <c:v>6367</c:v>
                </c:pt>
                <c:pt idx="17">
                  <c:v>4917.652</c:v>
                </c:pt>
              </c:numCache>
            </c:numRef>
          </c:val>
          <c:extLst>
            <c:ext xmlns:c16="http://schemas.microsoft.com/office/drawing/2014/chart" uri="{C3380CC4-5D6E-409C-BE32-E72D297353CC}">
              <c16:uniqueId val="{00000000-370A-4484-818A-9CE612172765}"/>
            </c:ext>
          </c:extLst>
        </c:ser>
        <c:ser>
          <c:idx val="0"/>
          <c:order val="1"/>
          <c:tx>
            <c:strRef>
              <c:f>'OEM Market Share'!$A$25</c:f>
              <c:strCache>
                <c:ptCount val="1"/>
                <c:pt idx="0">
                  <c:v>Vestas</c:v>
                </c:pt>
              </c:strCache>
            </c:strRef>
          </c:tx>
          <c:spPr>
            <a:solidFill>
              <a:schemeClr val="accent3"/>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Share'!$B$25:$S$25</c:f>
              <c:numCache>
                <c:formatCode>#,##0</c:formatCode>
                <c:ptCount val="18"/>
                <c:pt idx="0">
                  <c:v>699.15</c:v>
                </c:pt>
                <c:pt idx="1">
                  <c:v>439.25</c:v>
                </c:pt>
                <c:pt idx="2">
                  <c:v>948.35</c:v>
                </c:pt>
                <c:pt idx="3">
                  <c:v>1120.0350000000001</c:v>
                </c:pt>
                <c:pt idx="4">
                  <c:v>1488.61</c:v>
                </c:pt>
                <c:pt idx="5">
                  <c:v>221.1</c:v>
                </c:pt>
                <c:pt idx="6">
                  <c:v>1969.35</c:v>
                </c:pt>
                <c:pt idx="7">
                  <c:v>1818.0800000000002</c:v>
                </c:pt>
                <c:pt idx="8">
                  <c:v>4</c:v>
                </c:pt>
                <c:pt idx="9">
                  <c:v>584.25</c:v>
                </c:pt>
                <c:pt idx="10">
                  <c:v>2869.6</c:v>
                </c:pt>
                <c:pt idx="11">
                  <c:v>3530.4500000000003</c:v>
                </c:pt>
                <c:pt idx="12">
                  <c:v>2481.0500000000002</c:v>
                </c:pt>
                <c:pt idx="13">
                  <c:v>2886.25</c:v>
                </c:pt>
                <c:pt idx="14">
                  <c:v>3002.6499999999996</c:v>
                </c:pt>
                <c:pt idx="15">
                  <c:v>6006.05</c:v>
                </c:pt>
                <c:pt idx="16">
                  <c:v>3499.3500000000004</c:v>
                </c:pt>
                <c:pt idx="17">
                  <c:v>2047.5500000000002</c:v>
                </c:pt>
              </c:numCache>
            </c:numRef>
          </c:val>
          <c:extLst>
            <c:ext xmlns:c16="http://schemas.microsoft.com/office/drawing/2014/chart" uri="{C3380CC4-5D6E-409C-BE32-E72D297353CC}">
              <c16:uniqueId val="{00000001-370A-4484-818A-9CE612172765}"/>
            </c:ext>
          </c:extLst>
        </c:ser>
        <c:ser>
          <c:idx val="2"/>
          <c:order val="2"/>
          <c:tx>
            <c:strRef>
              <c:f>'OEM Market Share'!$A$28</c:f>
              <c:strCache>
                <c:ptCount val="1"/>
                <c:pt idx="0">
                  <c:v>SGRE</c:v>
                </c:pt>
              </c:strCache>
            </c:strRef>
          </c:tx>
          <c:spPr>
            <a:solidFill>
              <a:schemeClr val="accent1">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Share'!$B$28:$S$28</c:f>
              <c:numCache>
                <c:formatCode>#,##0</c:formatCode>
                <c:ptCount val="18"/>
                <c:pt idx="12">
                  <c:v>1625.1750000000002</c:v>
                </c:pt>
                <c:pt idx="13">
                  <c:v>629.6</c:v>
                </c:pt>
                <c:pt idx="14">
                  <c:v>1424.1550000000002</c:v>
                </c:pt>
                <c:pt idx="15">
                  <c:v>1467.04</c:v>
                </c:pt>
                <c:pt idx="16">
                  <c:v>1875</c:v>
                </c:pt>
                <c:pt idx="17">
                  <c:v>691.48</c:v>
                </c:pt>
              </c:numCache>
            </c:numRef>
          </c:val>
          <c:extLst>
            <c:ext xmlns:c16="http://schemas.microsoft.com/office/drawing/2014/chart" uri="{C3380CC4-5D6E-409C-BE32-E72D297353CC}">
              <c16:uniqueId val="{00000002-370A-4484-818A-9CE612172765}"/>
            </c:ext>
          </c:extLst>
        </c:ser>
        <c:ser>
          <c:idx val="7"/>
          <c:order val="3"/>
          <c:tx>
            <c:strRef>
              <c:f>'OEM Market Share'!$A$26</c:f>
              <c:strCache>
                <c:ptCount val="1"/>
                <c:pt idx="0">
                  <c:v>Siemens (pre-2017)</c:v>
                </c:pt>
              </c:strCache>
            </c:strRef>
          </c:tx>
          <c:spPr>
            <a:solidFill>
              <a:schemeClr val="accent1">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Share'!$B$26:$S$26</c:f>
              <c:numCache>
                <c:formatCode>#,##0</c:formatCode>
                <c:ptCount val="18"/>
                <c:pt idx="0">
                  <c:v>0</c:v>
                </c:pt>
                <c:pt idx="1">
                  <c:v>572.70000000000005</c:v>
                </c:pt>
                <c:pt idx="2">
                  <c:v>862.5</c:v>
                </c:pt>
                <c:pt idx="3">
                  <c:v>791.2</c:v>
                </c:pt>
                <c:pt idx="4">
                  <c:v>1161.5</c:v>
                </c:pt>
                <c:pt idx="5">
                  <c:v>828</c:v>
                </c:pt>
                <c:pt idx="6">
                  <c:v>1233.0999999999999</c:v>
                </c:pt>
                <c:pt idx="7">
                  <c:v>2637.93</c:v>
                </c:pt>
                <c:pt idx="8">
                  <c:v>87.31</c:v>
                </c:pt>
                <c:pt idx="9">
                  <c:v>1240.6279999999999</c:v>
                </c:pt>
                <c:pt idx="10">
                  <c:v>1218.924</c:v>
                </c:pt>
                <c:pt idx="11">
                  <c:v>829.12699999999995</c:v>
                </c:pt>
              </c:numCache>
            </c:numRef>
          </c:val>
          <c:extLst>
            <c:ext xmlns:c16="http://schemas.microsoft.com/office/drawing/2014/chart" uri="{C3380CC4-5D6E-409C-BE32-E72D297353CC}">
              <c16:uniqueId val="{00000003-370A-4484-818A-9CE612172765}"/>
            </c:ext>
          </c:extLst>
        </c:ser>
        <c:ser>
          <c:idx val="3"/>
          <c:order val="4"/>
          <c:tx>
            <c:strRef>
              <c:f>'OEM Market Share'!$A$27</c:f>
              <c:strCache>
                <c:ptCount val="1"/>
                <c:pt idx="0">
                  <c:v>Gamesa (pre-2017)</c:v>
                </c:pt>
              </c:strCache>
            </c:strRef>
          </c:tx>
          <c:spPr>
            <a:solidFill>
              <a:schemeClr val="accent1">
                <a:lumMod val="20000"/>
                <a:lumOff val="8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Share'!$B$27:$S$27</c:f>
              <c:numCache>
                <c:formatCode>#,##0</c:formatCode>
                <c:ptCount val="18"/>
                <c:pt idx="0">
                  <c:v>50</c:v>
                </c:pt>
                <c:pt idx="1">
                  <c:v>74</c:v>
                </c:pt>
                <c:pt idx="2">
                  <c:v>494</c:v>
                </c:pt>
                <c:pt idx="3">
                  <c:v>616</c:v>
                </c:pt>
                <c:pt idx="4">
                  <c:v>600</c:v>
                </c:pt>
                <c:pt idx="5">
                  <c:v>566</c:v>
                </c:pt>
                <c:pt idx="6">
                  <c:v>154</c:v>
                </c:pt>
                <c:pt idx="7">
                  <c:v>1341.1</c:v>
                </c:pt>
                <c:pt idx="8">
                  <c:v>0</c:v>
                </c:pt>
                <c:pt idx="9">
                  <c:v>22.85</c:v>
                </c:pt>
                <c:pt idx="10">
                  <c:v>401.85</c:v>
                </c:pt>
                <c:pt idx="11">
                  <c:v>318.39999999999998</c:v>
                </c:pt>
              </c:numCache>
            </c:numRef>
          </c:val>
          <c:extLst>
            <c:ext xmlns:c16="http://schemas.microsoft.com/office/drawing/2014/chart" uri="{C3380CC4-5D6E-409C-BE32-E72D297353CC}">
              <c16:uniqueId val="{00000004-370A-4484-818A-9CE612172765}"/>
            </c:ext>
          </c:extLst>
        </c:ser>
        <c:ser>
          <c:idx val="4"/>
          <c:order val="5"/>
          <c:tx>
            <c:strRef>
              <c:f>'OEM Market Share'!$A$31</c:f>
              <c:strCache>
                <c:ptCount val="1"/>
                <c:pt idx="0">
                  <c:v>Nordex Acciona</c:v>
                </c:pt>
              </c:strCache>
            </c:strRef>
          </c:tx>
          <c:spPr>
            <a:solidFill>
              <a:schemeClr val="accent2">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Share'!$B$31:$S$31</c:f>
              <c:numCache>
                <c:formatCode>#,##0</c:formatCode>
                <c:ptCount val="18"/>
                <c:pt idx="11">
                  <c:v>93</c:v>
                </c:pt>
                <c:pt idx="12">
                  <c:v>806.32500000000005</c:v>
                </c:pt>
                <c:pt idx="13">
                  <c:v>866.4</c:v>
                </c:pt>
                <c:pt idx="14">
                  <c:v>548.83500000000004</c:v>
                </c:pt>
                <c:pt idx="15">
                  <c:v>451.2</c:v>
                </c:pt>
                <c:pt idx="16">
                  <c:v>1764.675</c:v>
                </c:pt>
                <c:pt idx="17">
                  <c:v>854.4</c:v>
                </c:pt>
              </c:numCache>
            </c:numRef>
          </c:val>
          <c:extLst>
            <c:ext xmlns:c16="http://schemas.microsoft.com/office/drawing/2014/chart" uri="{C3380CC4-5D6E-409C-BE32-E72D297353CC}">
              <c16:uniqueId val="{00000005-370A-4484-818A-9CE612172765}"/>
            </c:ext>
          </c:extLst>
        </c:ser>
        <c:ser>
          <c:idx val="8"/>
          <c:order val="6"/>
          <c:tx>
            <c:strRef>
              <c:f>'OEM Market Share'!$A$30</c:f>
              <c:strCache>
                <c:ptCount val="1"/>
                <c:pt idx="0">
                  <c:v>Nordex (pre-2016)</c:v>
                </c:pt>
              </c:strCache>
            </c:strRef>
          </c:tx>
          <c:spPr>
            <a:solidFill>
              <a:schemeClr val="accent2">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Share'!$B$30:$S$30</c:f>
              <c:numCache>
                <c:formatCode>#,##0</c:formatCode>
                <c:ptCount val="18"/>
                <c:pt idx="0">
                  <c:v>0</c:v>
                </c:pt>
                <c:pt idx="1">
                  <c:v>0</c:v>
                </c:pt>
                <c:pt idx="2">
                  <c:v>2.5</c:v>
                </c:pt>
                <c:pt idx="3">
                  <c:v>0</c:v>
                </c:pt>
                <c:pt idx="4">
                  <c:v>62.5</c:v>
                </c:pt>
                <c:pt idx="5">
                  <c:v>20</c:v>
                </c:pt>
                <c:pt idx="6">
                  <c:v>287.5</c:v>
                </c:pt>
                <c:pt idx="7">
                  <c:v>275.10000000000002</c:v>
                </c:pt>
                <c:pt idx="8">
                  <c:v>0</c:v>
                </c:pt>
                <c:pt idx="9">
                  <c:v>90.4</c:v>
                </c:pt>
                <c:pt idx="10">
                  <c:v>137.5</c:v>
                </c:pt>
              </c:numCache>
            </c:numRef>
          </c:val>
          <c:extLst>
            <c:ext xmlns:c16="http://schemas.microsoft.com/office/drawing/2014/chart" uri="{C3380CC4-5D6E-409C-BE32-E72D297353CC}">
              <c16:uniqueId val="{00000006-370A-4484-818A-9CE612172765}"/>
            </c:ext>
          </c:extLst>
        </c:ser>
        <c:ser>
          <c:idx val="12"/>
          <c:order val="7"/>
          <c:tx>
            <c:strRef>
              <c:f>'OEM Market Share'!$A$29</c:f>
              <c:strCache>
                <c:ptCount val="1"/>
                <c:pt idx="0">
                  <c:v>Acciona (pre-2016)</c:v>
                </c:pt>
              </c:strCache>
            </c:strRef>
          </c:tx>
          <c:spPr>
            <a:solidFill>
              <a:schemeClr val="accent2">
                <a:lumMod val="20000"/>
                <a:lumOff val="80000"/>
              </a:schemeClr>
            </a:solidFill>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Share'!$B$29:$S$29</c:f>
              <c:numCache>
                <c:formatCode>#,##0</c:formatCode>
                <c:ptCount val="18"/>
                <c:pt idx="0">
                  <c:v>0</c:v>
                </c:pt>
                <c:pt idx="1">
                  <c:v>0</c:v>
                </c:pt>
                <c:pt idx="2">
                  <c:v>0</c:v>
                </c:pt>
                <c:pt idx="3">
                  <c:v>409.5</c:v>
                </c:pt>
                <c:pt idx="4">
                  <c:v>204</c:v>
                </c:pt>
                <c:pt idx="5">
                  <c:v>99</c:v>
                </c:pt>
                <c:pt idx="6">
                  <c:v>0</c:v>
                </c:pt>
                <c:pt idx="7">
                  <c:v>195</c:v>
                </c:pt>
                <c:pt idx="8">
                  <c:v>0</c:v>
                </c:pt>
                <c:pt idx="9">
                  <c:v>0</c:v>
                </c:pt>
                <c:pt idx="10">
                  <c:v>465</c:v>
                </c:pt>
              </c:numCache>
            </c:numRef>
          </c:val>
          <c:extLst>
            <c:ext xmlns:c16="http://schemas.microsoft.com/office/drawing/2014/chart" uri="{C3380CC4-5D6E-409C-BE32-E72D297353CC}">
              <c16:uniqueId val="{00000007-370A-4484-818A-9CE612172765}"/>
            </c:ext>
          </c:extLst>
        </c:ser>
        <c:ser>
          <c:idx val="6"/>
          <c:order val="8"/>
          <c:tx>
            <c:strRef>
              <c:f>'OEM Market Share'!$A$32</c:f>
              <c:strCache>
                <c:ptCount val="1"/>
                <c:pt idx="0">
                  <c:v>Goldwind</c:v>
                </c:pt>
              </c:strCache>
            </c:strRef>
          </c:tx>
          <c:spPr>
            <a:solidFill>
              <a:schemeClr val="accent4">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Share'!$B$32:$S$32</c:f>
              <c:numCache>
                <c:formatCode>#,##0</c:formatCode>
                <c:ptCount val="18"/>
                <c:pt idx="0">
                  <c:v>0</c:v>
                </c:pt>
                <c:pt idx="1">
                  <c:v>0</c:v>
                </c:pt>
                <c:pt idx="2">
                  <c:v>0</c:v>
                </c:pt>
                <c:pt idx="3">
                  <c:v>0</c:v>
                </c:pt>
                <c:pt idx="4">
                  <c:v>4.5</c:v>
                </c:pt>
                <c:pt idx="5">
                  <c:v>0</c:v>
                </c:pt>
                <c:pt idx="6">
                  <c:v>4.5</c:v>
                </c:pt>
                <c:pt idx="7">
                  <c:v>157.5</c:v>
                </c:pt>
                <c:pt idx="8">
                  <c:v>0</c:v>
                </c:pt>
                <c:pt idx="9">
                  <c:v>0</c:v>
                </c:pt>
                <c:pt idx="10">
                  <c:v>7.5</c:v>
                </c:pt>
                <c:pt idx="11">
                  <c:v>1.5</c:v>
                </c:pt>
                <c:pt idx="12">
                  <c:v>6</c:v>
                </c:pt>
                <c:pt idx="13">
                  <c:v>171.07</c:v>
                </c:pt>
                <c:pt idx="14">
                  <c:v>14</c:v>
                </c:pt>
                <c:pt idx="15">
                  <c:v>201.6</c:v>
                </c:pt>
                <c:pt idx="16">
                  <c:v>0</c:v>
                </c:pt>
                <c:pt idx="17">
                  <c:v>0</c:v>
                </c:pt>
              </c:numCache>
            </c:numRef>
          </c:val>
          <c:extLst>
            <c:ext xmlns:c16="http://schemas.microsoft.com/office/drawing/2014/chart" uri="{C3380CC4-5D6E-409C-BE32-E72D297353CC}">
              <c16:uniqueId val="{00000008-370A-4484-818A-9CE612172765}"/>
            </c:ext>
          </c:extLst>
        </c:ser>
        <c:ser>
          <c:idx val="11"/>
          <c:order val="9"/>
          <c:tx>
            <c:strRef>
              <c:f>'OEM Market Share'!$A$33</c:f>
              <c:strCache>
                <c:ptCount val="1"/>
                <c:pt idx="0">
                  <c:v>Other</c:v>
                </c:pt>
              </c:strCache>
            </c:strRef>
          </c:tx>
          <c:spPr>
            <a:solidFill>
              <a:schemeClr val="bg2">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Share'!$B$33:$S$33</c:f>
              <c:numCache>
                <c:formatCode>#,##0</c:formatCode>
                <c:ptCount val="18"/>
                <c:pt idx="0">
                  <c:v>194.26499999999987</c:v>
                </c:pt>
                <c:pt idx="1">
                  <c:v>221.5</c:v>
                </c:pt>
                <c:pt idx="2">
                  <c:v>603.64999999999964</c:v>
                </c:pt>
                <c:pt idx="3">
                  <c:v>1840.6999999999998</c:v>
                </c:pt>
                <c:pt idx="4">
                  <c:v>2489.5830000000014</c:v>
                </c:pt>
                <c:pt idx="5">
                  <c:v>942.6899999999996</c:v>
                </c:pt>
                <c:pt idx="6">
                  <c:v>1165.4800000000014</c:v>
                </c:pt>
                <c:pt idx="7">
                  <c:v>1694.6000000000004</c:v>
                </c:pt>
                <c:pt idx="8">
                  <c:v>12.424999999999955</c:v>
                </c:pt>
                <c:pt idx="9">
                  <c:v>1.5</c:v>
                </c:pt>
                <c:pt idx="10">
                  <c:v>21.5</c:v>
                </c:pt>
                <c:pt idx="11">
                  <c:v>15</c:v>
                </c:pt>
                <c:pt idx="12">
                  <c:v>31.75</c:v>
                </c:pt>
                <c:pt idx="13">
                  <c:v>24.150000000000908</c:v>
                </c:pt>
                <c:pt idx="14">
                  <c:v>0.9</c:v>
                </c:pt>
                <c:pt idx="15">
                  <c:v>0</c:v>
                </c:pt>
                <c:pt idx="16">
                  <c:v>0</c:v>
                </c:pt>
                <c:pt idx="17">
                  <c:v>0</c:v>
                </c:pt>
              </c:numCache>
            </c:numRef>
          </c:val>
          <c:extLst>
            <c:ext xmlns:c16="http://schemas.microsoft.com/office/drawing/2014/chart" uri="{C3380CC4-5D6E-409C-BE32-E72D297353CC}">
              <c16:uniqueId val="{00000009-370A-4484-818A-9CE612172765}"/>
            </c:ext>
          </c:extLst>
        </c:ser>
        <c:dLbls>
          <c:showLegendKey val="0"/>
          <c:showVal val="0"/>
          <c:showCatName val="0"/>
          <c:showSerName val="0"/>
          <c:showPercent val="0"/>
          <c:showBubbleSize val="0"/>
        </c:dLbls>
        <c:gapWidth val="25"/>
        <c:overlap val="100"/>
        <c:axId val="704670168"/>
        <c:axId val="1"/>
      </c:barChart>
      <c:catAx>
        <c:axId val="7046701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2"/>
        <c:tickMarkSkip val="1"/>
        <c:noMultiLvlLbl val="0"/>
      </c:catAx>
      <c:valAx>
        <c:axId val="1"/>
        <c:scaling>
          <c:orientation val="minMax"/>
        </c:scaling>
        <c:delete val="0"/>
        <c:axPos val="l"/>
        <c:majorGridlines>
          <c:spPr>
            <a:ln w="3175">
              <a:solidFill>
                <a:schemeClr val="bg1">
                  <a:lumMod val="75000"/>
                </a:schemeClr>
              </a:solidFill>
              <a:prstDash val="solid"/>
            </a:ln>
          </c:spPr>
        </c:majorGridlines>
        <c:numFmt formatCode="0%" sourceLinked="1"/>
        <c:majorTickMark val="out"/>
        <c:minorTickMark val="none"/>
        <c:tickLblPos val="nextTo"/>
        <c:spPr>
          <a:ln w="3175">
            <a:noFill/>
            <a:prstDash val="solid"/>
          </a:ln>
        </c:spPr>
        <c:txPr>
          <a:bodyPr rot="0" vert="horz"/>
          <a:lstStyle/>
          <a:p>
            <a:pPr>
              <a:defRPr/>
            </a:pPr>
            <a:endParaRPr lang="en-US"/>
          </a:p>
        </c:txPr>
        <c:crossAx val="704670168"/>
        <c:crosses val="autoZero"/>
        <c:crossBetween val="between"/>
        <c:majorUnit val="0.2"/>
      </c:valAx>
      <c:spPr>
        <a:noFill/>
        <a:ln w="25400">
          <a:noFill/>
        </a:ln>
      </c:spPr>
    </c:plotArea>
    <c:legend>
      <c:legendPos val="r"/>
      <c:layout>
        <c:manualLayout>
          <c:xMode val="edge"/>
          <c:yMode val="edge"/>
          <c:x val="0.75897258029444092"/>
          <c:y val="9.5719529199475059E-2"/>
          <c:w val="0.2371141471960112"/>
          <c:h val="0.82383735236220468"/>
        </c:manualLayout>
      </c:layout>
      <c:overlay val="0"/>
      <c:spPr>
        <a:solidFill>
          <a:srgbClr val="FFFFFF"/>
        </a:solidFill>
        <a:ln w="3175">
          <a:noFill/>
          <a:prstDash val="solid"/>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26277003836059E-2"/>
          <c:y val="0.11507249093863267"/>
          <c:w val="0.92217225250689816"/>
          <c:h val="0.79430133733283337"/>
        </c:manualLayout>
      </c:layout>
      <c:barChart>
        <c:barDir val="col"/>
        <c:grouping val="stacked"/>
        <c:varyColors val="0"/>
        <c:ser>
          <c:idx val="7"/>
          <c:order val="0"/>
          <c:tx>
            <c:strRef>
              <c:f>'Manufacturing Capability'!$A$26</c:f>
              <c:strCache>
                <c:ptCount val="1"/>
                <c:pt idx="0">
                  <c:v>Average forecast capacity additions</c:v>
                </c:pt>
              </c:strCache>
            </c:strRef>
          </c:tx>
          <c:spPr>
            <a:solidFill>
              <a:schemeClr val="accent3">
                <a:lumMod val="60000"/>
                <a:lumOff val="40000"/>
              </a:schemeClr>
            </a:solidFill>
          </c:spPr>
          <c:invertIfNegative val="0"/>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Capability'!$B$26:$W$26</c:f>
              <c:numCache>
                <c:formatCode>0.0</c:formatCode>
                <c:ptCount val="22"/>
                <c:pt idx="17">
                  <c:v>9.0864000000000011</c:v>
                </c:pt>
                <c:pt idx="18">
                  <c:v>10.475399999999999</c:v>
                </c:pt>
                <c:pt idx="19">
                  <c:v>14.43825</c:v>
                </c:pt>
                <c:pt idx="20">
                  <c:v>17.996750000000002</c:v>
                </c:pt>
                <c:pt idx="21">
                  <c:v>20.104750000000003</c:v>
                </c:pt>
              </c:numCache>
            </c:numRef>
          </c:val>
          <c:extLst>
            <c:ext xmlns:c16="http://schemas.microsoft.com/office/drawing/2014/chart" uri="{C3380CC4-5D6E-409C-BE32-E72D297353CC}">
              <c16:uniqueId val="{00000000-0A6D-43C8-8412-D417A36B14C4}"/>
            </c:ext>
          </c:extLst>
        </c:ser>
        <c:ser>
          <c:idx val="1"/>
          <c:order val="1"/>
          <c:tx>
            <c:strRef>
              <c:f>'Manufacturing Capability'!$A$25</c:f>
              <c:strCache>
                <c:ptCount val="1"/>
                <c:pt idx="0">
                  <c:v>Actual wind capacity additions</c:v>
                </c:pt>
              </c:strCache>
            </c:strRef>
          </c:tx>
          <c:spPr>
            <a:solidFill>
              <a:schemeClr val="accent1">
                <a:lumMod val="60000"/>
                <a:lumOff val="40000"/>
              </a:schemeClr>
            </a:solidFill>
          </c:spPr>
          <c:invertIfNegative val="0"/>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Capability'!$B$25:$W$25</c:f>
              <c:numCache>
                <c:formatCode>0.0</c:formatCode>
                <c:ptCount val="22"/>
                <c:pt idx="0">
                  <c:v>2.4660000000000002</c:v>
                </c:pt>
                <c:pt idx="1">
                  <c:v>5.2530000000000001</c:v>
                </c:pt>
                <c:pt idx="2">
                  <c:v>8.3699999999999992</c:v>
                </c:pt>
                <c:pt idx="3">
                  <c:v>9.9969999999999999</c:v>
                </c:pt>
                <c:pt idx="4">
                  <c:v>5.218</c:v>
                </c:pt>
                <c:pt idx="5">
                  <c:v>6.6040000000000001</c:v>
                </c:pt>
                <c:pt idx="6">
                  <c:v>13.34</c:v>
                </c:pt>
                <c:pt idx="7">
                  <c:v>1.087</c:v>
                </c:pt>
                <c:pt idx="8">
                  <c:v>4.8570000000000002</c:v>
                </c:pt>
                <c:pt idx="9">
                  <c:v>8.5990000000000002</c:v>
                </c:pt>
                <c:pt idx="10">
                  <c:v>8.2329999999999988</c:v>
                </c:pt>
                <c:pt idx="11">
                  <c:v>7.0170000000000003</c:v>
                </c:pt>
                <c:pt idx="12">
                  <c:v>7.5880000000000001</c:v>
                </c:pt>
                <c:pt idx="13">
                  <c:v>9.1319999999999997</c:v>
                </c:pt>
                <c:pt idx="14">
                  <c:v>17.213000000000001</c:v>
                </c:pt>
                <c:pt idx="15">
                  <c:v>13.413</c:v>
                </c:pt>
                <c:pt idx="16">
                  <c:v>8.5110819999999983</c:v>
                </c:pt>
              </c:numCache>
            </c:numRef>
          </c:val>
          <c:extLst>
            <c:ext xmlns:c16="http://schemas.microsoft.com/office/drawing/2014/chart" uri="{C3380CC4-5D6E-409C-BE32-E72D297353CC}">
              <c16:uniqueId val="{00000001-0A6D-43C8-8412-D417A36B14C4}"/>
            </c:ext>
          </c:extLst>
        </c:ser>
        <c:dLbls>
          <c:showLegendKey val="0"/>
          <c:showVal val="0"/>
          <c:showCatName val="0"/>
          <c:showSerName val="0"/>
          <c:showPercent val="0"/>
          <c:showBubbleSize val="0"/>
        </c:dLbls>
        <c:gapWidth val="56"/>
        <c:overlap val="100"/>
        <c:axId val="2108957624"/>
        <c:axId val="2108963112"/>
      </c:barChart>
      <c:lineChart>
        <c:grouping val="standard"/>
        <c:varyColors val="0"/>
        <c:ser>
          <c:idx val="0"/>
          <c:order val="2"/>
          <c:tx>
            <c:strRef>
              <c:f>'Manufacturing Capability'!$A$27</c:f>
              <c:strCache>
                <c:ptCount val="1"/>
                <c:pt idx="0">
                  <c:v>Nacelle manufacturing capacity</c:v>
                </c:pt>
              </c:strCache>
            </c:strRef>
          </c:tx>
          <c:spPr>
            <a:ln w="44450">
              <a:solidFill>
                <a:schemeClr val="tx1">
                  <a:lumMod val="75000"/>
                  <a:lumOff val="25000"/>
                </a:schemeClr>
              </a:solidFill>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Capability'!$B$27:$W$27</c:f>
              <c:numCache>
                <c:formatCode>0.0</c:formatCode>
                <c:ptCount val="22"/>
                <c:pt idx="0">
                  <c:v>1.325</c:v>
                </c:pt>
                <c:pt idx="1">
                  <c:v>2.8250000000000002</c:v>
                </c:pt>
                <c:pt idx="2">
                  <c:v>6.335</c:v>
                </c:pt>
                <c:pt idx="3">
                  <c:v>5.923</c:v>
                </c:pt>
                <c:pt idx="4">
                  <c:v>7.4249999999999998</c:v>
                </c:pt>
                <c:pt idx="5">
                  <c:v>11.885375</c:v>
                </c:pt>
                <c:pt idx="6">
                  <c:v>13.4</c:v>
                </c:pt>
                <c:pt idx="7">
                  <c:v>12.9</c:v>
                </c:pt>
                <c:pt idx="8">
                  <c:v>11.4</c:v>
                </c:pt>
                <c:pt idx="9">
                  <c:v>10.199999999999999</c:v>
                </c:pt>
                <c:pt idx="10">
                  <c:v>11.7</c:v>
                </c:pt>
                <c:pt idx="11">
                  <c:v>11.7</c:v>
                </c:pt>
                <c:pt idx="12">
                  <c:v>15</c:v>
                </c:pt>
                <c:pt idx="13">
                  <c:v>15</c:v>
                </c:pt>
                <c:pt idx="14">
                  <c:v>15</c:v>
                </c:pt>
                <c:pt idx="15" formatCode="General">
                  <c:v>12.3</c:v>
                </c:pt>
                <c:pt idx="16" formatCode="General">
                  <c:v>14.9</c:v>
                </c:pt>
              </c:numCache>
            </c:numRef>
          </c:val>
          <c:smooth val="0"/>
          <c:extLst>
            <c:ext xmlns:c16="http://schemas.microsoft.com/office/drawing/2014/chart" uri="{C3380CC4-5D6E-409C-BE32-E72D297353CC}">
              <c16:uniqueId val="{00000002-0A6D-43C8-8412-D417A36B14C4}"/>
            </c:ext>
          </c:extLst>
        </c:ser>
        <c:ser>
          <c:idx val="5"/>
          <c:order val="3"/>
          <c:tx>
            <c:strRef>
              <c:f>'Manufacturing Capability'!$A$28</c:f>
              <c:strCache>
                <c:ptCount val="1"/>
                <c:pt idx="0">
                  <c:v>Tower production capacity</c:v>
                </c:pt>
              </c:strCache>
            </c:strRef>
          </c:tx>
          <c:spPr>
            <a:ln w="50800" cmpd="sng">
              <a:solidFill>
                <a:schemeClr val="accent6">
                  <a:lumMod val="75000"/>
                </a:schemeClr>
              </a:solidFill>
              <a:prstDash val="solid"/>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Capability'!$B$28:$W$28</c:f>
              <c:numCache>
                <c:formatCode>0.0</c:formatCode>
                <c:ptCount val="22"/>
                <c:pt idx="6">
                  <c:v>7.396649866587607</c:v>
                </c:pt>
                <c:pt idx="7">
                  <c:v>8.0587931034482772</c:v>
                </c:pt>
                <c:pt idx="8">
                  <c:v>7.2356005355521935</c:v>
                </c:pt>
                <c:pt idx="9">
                  <c:v>6.2467346654275095</c:v>
                </c:pt>
                <c:pt idx="10">
                  <c:v>6.785569852941177</c:v>
                </c:pt>
                <c:pt idx="11">
                  <c:v>7.4298027796161499</c:v>
                </c:pt>
                <c:pt idx="12">
                  <c:v>8.8695000000000004</c:v>
                </c:pt>
                <c:pt idx="13">
                  <c:v>9.2892499999999991</c:v>
                </c:pt>
                <c:pt idx="14">
                  <c:v>10.199999999999999</c:v>
                </c:pt>
                <c:pt idx="15" formatCode="General">
                  <c:v>9.1999999999999993</c:v>
                </c:pt>
                <c:pt idx="16" formatCode="General">
                  <c:v>11.4</c:v>
                </c:pt>
              </c:numCache>
            </c:numRef>
          </c:val>
          <c:smooth val="0"/>
          <c:extLst>
            <c:ext xmlns:c16="http://schemas.microsoft.com/office/drawing/2014/chart" uri="{C3380CC4-5D6E-409C-BE32-E72D297353CC}">
              <c16:uniqueId val="{00000003-0A6D-43C8-8412-D417A36B14C4}"/>
            </c:ext>
          </c:extLst>
        </c:ser>
        <c:ser>
          <c:idx val="4"/>
          <c:order val="4"/>
          <c:tx>
            <c:strRef>
              <c:f>'Manufacturing Capability'!$A$29</c:f>
              <c:strCache>
                <c:ptCount val="1"/>
                <c:pt idx="0">
                  <c:v>Blade production capacity </c:v>
                </c:pt>
              </c:strCache>
            </c:strRef>
          </c:tx>
          <c:spPr>
            <a:ln w="50800" cmpd="sng">
              <a:solidFill>
                <a:schemeClr val="accent4"/>
              </a:solidFill>
              <a:prstDash val="solid"/>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Capability'!$B$29:$W$29</c:f>
              <c:numCache>
                <c:formatCode>0.0</c:formatCode>
                <c:ptCount val="22"/>
                <c:pt idx="6">
                  <c:v>8.110361695819746</c:v>
                </c:pt>
                <c:pt idx="7">
                  <c:v>6.8655919540229888</c:v>
                </c:pt>
                <c:pt idx="8">
                  <c:v>7.0129493556836033</c:v>
                </c:pt>
                <c:pt idx="9">
                  <c:v>6.9918680297397771</c:v>
                </c:pt>
                <c:pt idx="10">
                  <c:v>8.1139618347338924</c:v>
                </c:pt>
                <c:pt idx="11">
                  <c:v>8.9467208471211119</c:v>
                </c:pt>
                <c:pt idx="12">
                  <c:v>9.234</c:v>
                </c:pt>
                <c:pt idx="13">
                  <c:v>9.6709999999999994</c:v>
                </c:pt>
                <c:pt idx="14">
                  <c:v>9.18</c:v>
                </c:pt>
                <c:pt idx="15" formatCode="General">
                  <c:v>4.5999999999999996</c:v>
                </c:pt>
                <c:pt idx="16" formatCode="General">
                  <c:v>3.7</c:v>
                </c:pt>
              </c:numCache>
            </c:numRef>
          </c:val>
          <c:smooth val="0"/>
          <c:extLst>
            <c:ext xmlns:c16="http://schemas.microsoft.com/office/drawing/2014/chart" uri="{C3380CC4-5D6E-409C-BE32-E72D297353CC}">
              <c16:uniqueId val="{00000004-0A6D-43C8-8412-D417A36B14C4}"/>
            </c:ext>
          </c:extLst>
        </c:ser>
        <c:dLbls>
          <c:showLegendKey val="0"/>
          <c:showVal val="0"/>
          <c:showCatName val="0"/>
          <c:showSerName val="0"/>
          <c:showPercent val="0"/>
          <c:showBubbleSize val="0"/>
        </c:dLbls>
        <c:marker val="1"/>
        <c:smooth val="0"/>
        <c:axId val="2108957624"/>
        <c:axId val="2108963112"/>
        <c:extLst>
          <c:ext xmlns:c15="http://schemas.microsoft.com/office/drawing/2012/chart" uri="{02D57815-91ED-43cb-92C2-25804820EDAC}">
            <c15:filteredLineSeries>
              <c15:ser>
                <c:idx val="3"/>
                <c:order val="5"/>
                <c:tx>
                  <c:strRef>
                    <c:extLst>
                      <c:ext uri="{02D57815-91ED-43cb-92C2-25804820EDAC}">
                        <c15:formulaRef>
                          <c15:sqref>'Manufacturing Capability'!#REF!</c15:sqref>
                        </c15:formulaRef>
                      </c:ext>
                    </c:extLst>
                    <c:strCache>
                      <c:ptCount val="1"/>
                      <c:pt idx="0">
                        <c:v>#REF!</c:v>
                      </c:pt>
                    </c:strCache>
                  </c:strRef>
                </c:tx>
                <c:spPr>
                  <a:ln>
                    <a:noFill/>
                  </a:ln>
                </c:spPr>
                <c:marker>
                  <c:symbol val="none"/>
                </c:marker>
                <c:errBars>
                  <c:errDir val="y"/>
                  <c:errBarType val="plus"/>
                  <c:errValType val="cust"/>
                  <c:noEndCap val="1"/>
                  <c:plus>
                    <c:numRef>
                      <c:extLst>
                        <c:ext uri="{02D57815-91ED-43cb-92C2-25804820EDAC}">
                          <c15:formulaRef>
                            <c15:sqref>'Manufacturing Capability'!$B$30:$S$30</c15:sqref>
                          </c15:formulaRef>
                        </c:ext>
                      </c:extLst>
                      <c:numCache>
                        <c:formatCode>General</c:formatCode>
                        <c:ptCount val="18"/>
                      </c:numCache>
                    </c:numRef>
                  </c:plus>
                  <c:minus>
                    <c:numLit>
                      <c:formatCode>General</c:formatCode>
                      <c:ptCount val="1"/>
                      <c:pt idx="0">
                        <c:v>0</c:v>
                      </c:pt>
                    </c:numLit>
                  </c:minus>
                  <c:spPr>
                    <a:noFill/>
                    <a:ln w="19050" cap="flat" cmpd="sng" algn="ctr">
                      <a:solidFill>
                        <a:schemeClr val="accent3">
                          <a:lumMod val="75000"/>
                        </a:schemeClr>
                      </a:solidFill>
                      <a:prstDash val="solid"/>
                    </a:ln>
                    <a:effectLst/>
                  </c:spPr>
                </c:errBars>
                <c:cat>
                  <c:strRef>
                    <c:extLst>
                      <c:ext uri="{02D57815-91ED-43cb-92C2-25804820EDAC}">
                        <c15:formulaRef>
                          <c15:sqref>'Manufacturing Capability'!$B$24:$W$24</c15:sqref>
                        </c15:formulaRef>
                      </c:ext>
                    </c:extLst>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extLst>
                      <c:ext uri="{02D57815-91ED-43cb-92C2-25804820EDAC}">
                        <c15:formulaRef>
                          <c15:sqref>'Manufacturing Capability'!#REF!</c15:sqref>
                        </c15:formulaRef>
                      </c:ext>
                    </c:extLst>
                    <c:numCache>
                      <c:formatCode>General</c:formatCode>
                      <c:ptCount val="1"/>
                      <c:pt idx="0">
                        <c:v>1</c:v>
                      </c:pt>
                    </c:numCache>
                  </c:numRef>
                </c:val>
                <c:smooth val="0"/>
                <c:extLst>
                  <c:ext xmlns:c16="http://schemas.microsoft.com/office/drawing/2014/chart" uri="{C3380CC4-5D6E-409C-BE32-E72D297353CC}">
                    <c16:uniqueId val="{00000005-0A6D-43C8-8412-D417A36B14C4}"/>
                  </c:ext>
                </c:extLst>
              </c15:ser>
            </c15:filteredLineSeries>
          </c:ext>
        </c:extLst>
      </c:lineChart>
      <c:catAx>
        <c:axId val="2108957624"/>
        <c:scaling>
          <c:orientation val="minMax"/>
        </c:scaling>
        <c:delete val="0"/>
        <c:axPos val="b"/>
        <c:numFmt formatCode="General" sourceLinked="1"/>
        <c:majorTickMark val="none"/>
        <c:minorTickMark val="none"/>
        <c:tickLblPos val="nextTo"/>
        <c:spPr>
          <a:ln w="3175">
            <a:noFill/>
          </a:ln>
        </c:spPr>
        <c:txPr>
          <a:bodyPr/>
          <a:lstStyle/>
          <a:p>
            <a:pPr>
              <a:defRPr sz="1000">
                <a:solidFill>
                  <a:sysClr val="windowText" lastClr="000000"/>
                </a:solidFill>
              </a:defRPr>
            </a:pPr>
            <a:endParaRPr lang="en-US"/>
          </a:p>
        </c:txPr>
        <c:crossAx val="2108963112"/>
        <c:crosses val="autoZero"/>
        <c:auto val="1"/>
        <c:lblAlgn val="ctr"/>
        <c:lblOffset val="100"/>
        <c:tickLblSkip val="2"/>
        <c:tickMarkSkip val="1"/>
        <c:noMultiLvlLbl val="0"/>
      </c:catAx>
      <c:valAx>
        <c:axId val="2108963112"/>
        <c:scaling>
          <c:orientation val="minMax"/>
          <c:max val="25"/>
          <c:min val="0"/>
        </c:scaling>
        <c:delete val="0"/>
        <c:axPos val="l"/>
        <c:majorGridlines>
          <c:spPr>
            <a:ln w="3175">
              <a:solidFill>
                <a:schemeClr val="bg1">
                  <a:lumMod val="75000"/>
                </a:schemeClr>
              </a:solidFill>
              <a:prstDash val="solid"/>
            </a:ln>
          </c:spPr>
        </c:majorGridlines>
        <c:numFmt formatCode="#,##0" sourceLinked="0"/>
        <c:majorTickMark val="none"/>
        <c:minorTickMark val="none"/>
        <c:tickLblPos val="nextTo"/>
        <c:spPr>
          <a:ln w="3175" cmpd="sng">
            <a:noFill/>
          </a:ln>
        </c:spPr>
        <c:txPr>
          <a:bodyPr/>
          <a:lstStyle/>
          <a:p>
            <a:pPr>
              <a:defRPr sz="1000">
                <a:solidFill>
                  <a:sysClr val="windowText" lastClr="000000"/>
                </a:solidFill>
              </a:defRPr>
            </a:pPr>
            <a:endParaRPr lang="en-US"/>
          </a:p>
        </c:txPr>
        <c:crossAx val="2108957624"/>
        <c:crosses val="autoZero"/>
        <c:crossBetween val="between"/>
        <c:majorUnit val="5"/>
      </c:valAx>
      <c:spPr>
        <a:ln>
          <a:noFill/>
        </a:ln>
      </c:spPr>
    </c:plotArea>
    <c:legend>
      <c:legendPos val="r"/>
      <c:layout>
        <c:manualLayout>
          <c:xMode val="edge"/>
          <c:yMode val="edge"/>
          <c:x val="0.58119658119658124"/>
          <c:y val="6.0178415198100244E-2"/>
          <c:w val="0.41452991452991456"/>
          <c:h val="0.27250031246094236"/>
        </c:manualLayout>
      </c:layout>
      <c:overlay val="0"/>
      <c:spPr>
        <a:solidFill>
          <a:schemeClr val="bg1"/>
        </a:solidFill>
      </c:spPr>
      <c:txPr>
        <a:bodyPr/>
        <a:lstStyle/>
        <a:p>
          <a:pPr>
            <a:defRPr sz="1000"/>
          </a:pPr>
          <a:endParaRPr lang="en-US"/>
        </a:p>
      </c:txPr>
    </c:legend>
    <c:plotVisOnly val="1"/>
    <c:dispBlanksAs val="gap"/>
    <c:showDLblsOverMax val="0"/>
  </c:chart>
  <c:spPr>
    <a:ln>
      <a:noFill/>
    </a:ln>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Profitability'!$B$25:$P$25</c:f>
              <c:numCache>
                <c:formatCode>0.0%</c:formatCode>
                <c:ptCount val="15"/>
                <c:pt idx="0">
                  <c:v>0.13640098603122433</c:v>
                </c:pt>
                <c:pt idx="1">
                  <c:v>0.13813042081593319</c:v>
                </c:pt>
                <c:pt idx="2">
                  <c:v>0.12886008387342737</c:v>
                </c:pt>
                <c:pt idx="3">
                  <c:v>0.11826086956521739</c:v>
                </c:pt>
                <c:pt idx="4">
                  <c:v>6.5290806754221387E-2</c:v>
                </c:pt>
                <c:pt idx="5">
                  <c:v>0.12328767123287671</c:v>
                </c:pt>
                <c:pt idx="6">
                  <c:v>0.12859445209803955</c:v>
                </c:pt>
                <c:pt idx="7">
                  <c:v>0.14841021267754284</c:v>
                </c:pt>
                <c:pt idx="8">
                  <c:v>0.16497029488291412</c:v>
                </c:pt>
                <c:pt idx="9">
                  <c:v>9.3305363006202111E-2</c:v>
                </c:pt>
                <c:pt idx="10">
                  <c:v>9.3836272367234824E-2</c:v>
                </c:pt>
                <c:pt idx="11">
                  <c:v>8.7905606392722546E-2</c:v>
                </c:pt>
                <c:pt idx="12">
                  <c:v>-1.191606031846462E-2</c:v>
                </c:pt>
                <c:pt idx="13">
                  <c:v>2.3044145325990327E-2</c:v>
                </c:pt>
                <c:pt idx="14">
                  <c:v>-1.0393315671489708E-2</c:v>
                </c:pt>
              </c:numCache>
            </c:numRef>
          </c:val>
          <c:smooth val="0"/>
          <c:extLst>
            <c:ext xmlns:c16="http://schemas.microsoft.com/office/drawing/2014/chart" uri="{C3380CC4-5D6E-409C-BE32-E72D297353CC}">
              <c16:uniqueId val="{00000000-FFBA-444A-8318-DD2557049868}"/>
            </c:ext>
          </c:extLst>
        </c:ser>
        <c:ser>
          <c:idx val="1"/>
          <c:order val="1"/>
          <c:spPr>
            <a:ln w="28575" cap="rnd">
              <a:solidFill>
                <a:schemeClr val="accent2"/>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Profitability'!$B$26:$P$26</c:f>
              <c:numCache>
                <c:formatCode>0.0%</c:formatCode>
                <c:ptCount val="15"/>
                <c:pt idx="0">
                  <c:v>0.1268631436314363</c:v>
                </c:pt>
                <c:pt idx="1">
                  <c:v>9.2341012010238241E-2</c:v>
                </c:pt>
                <c:pt idx="2">
                  <c:v>9.8843930635838156E-2</c:v>
                </c:pt>
                <c:pt idx="3">
                  <c:v>5.226182316655243E-2</c:v>
                </c:pt>
                <c:pt idx="4">
                  <c:v>4.1435698447893569E-2</c:v>
                </c:pt>
                <c:pt idx="5">
                  <c:v>8.7113740959894811E-2</c:v>
                </c:pt>
                <c:pt idx="6">
                  <c:v>0.14138929088277857</c:v>
                </c:pt>
                <c:pt idx="7">
                  <c:v>0.14935296212750801</c:v>
                </c:pt>
                <c:pt idx="8">
                  <c:v>0.17837257008889323</c:v>
                </c:pt>
                <c:pt idx="9">
                  <c:v>0.16587963428112126</c:v>
                </c:pt>
                <c:pt idx="10">
                  <c:v>0.1360765739096112</c:v>
                </c:pt>
                <c:pt idx="11">
                  <c:v>0.128</c:v>
                </c:pt>
                <c:pt idx="12">
                  <c:v>9.3258654430123489E-2</c:v>
                </c:pt>
                <c:pt idx="13">
                  <c:v>8.1542310900109063E-2</c:v>
                </c:pt>
                <c:pt idx="14">
                  <c:v>-3.0167057848957613E-2</c:v>
                </c:pt>
              </c:numCache>
            </c:numRef>
          </c:val>
          <c:smooth val="0"/>
          <c:extLst>
            <c:ext xmlns:c16="http://schemas.microsoft.com/office/drawing/2014/chart" uri="{C3380CC4-5D6E-409C-BE32-E72D297353CC}">
              <c16:uniqueId val="{00000001-FFBA-444A-8318-DD2557049868}"/>
            </c:ext>
          </c:extLst>
        </c:ser>
        <c:ser>
          <c:idx val="2"/>
          <c:order val="2"/>
          <c:spPr>
            <a:ln w="28575" cap="rnd">
              <a:solidFill>
                <a:schemeClr val="accent3"/>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Profitability'!$B$27:$P$27</c:f>
              <c:numCache>
                <c:formatCode>0.0%</c:formatCode>
                <c:ptCount val="15"/>
                <c:pt idx="0">
                  <c:v>6.9472571982037518E-2</c:v>
                </c:pt>
                <c:pt idx="1">
                  <c:v>4.8951640175853905E-2</c:v>
                </c:pt>
                <c:pt idx="2">
                  <c:v>6.4403292181069965E-2</c:v>
                </c:pt>
                <c:pt idx="3">
                  <c:v>-2.1720243266724589E-3</c:v>
                </c:pt>
                <c:pt idx="4">
                  <c:v>7.6257788524132794E-3</c:v>
                </c:pt>
                <c:pt idx="5">
                  <c:v>5.8490170013293222E-2</c:v>
                </c:pt>
                <c:pt idx="6">
                  <c:v>6.9760737964831357E-2</c:v>
                </c:pt>
                <c:pt idx="7">
                  <c:v>7.5058639562157942E-2</c:v>
                </c:pt>
                <c:pt idx="8">
                  <c:v>8.4094256259204719E-2</c:v>
                </c:pt>
                <c:pt idx="9">
                  <c:v>6.5208915459094144E-2</c:v>
                </c:pt>
                <c:pt idx="10">
                  <c:v>4.1356593875808229E-2</c:v>
                </c:pt>
                <c:pt idx="11">
                  <c:v>3.7691043049381964E-2</c:v>
                </c:pt>
                <c:pt idx="12">
                  <c:v>2.0212011095103965E-2</c:v>
                </c:pt>
                <c:pt idx="13">
                  <c:v>9.6803820720058782E-3</c:v>
                </c:pt>
                <c:pt idx="14">
                  <c:v>-4.2907826331319378E-2</c:v>
                </c:pt>
              </c:numCache>
            </c:numRef>
          </c:val>
          <c:smooth val="0"/>
          <c:extLst>
            <c:ext xmlns:c16="http://schemas.microsoft.com/office/drawing/2014/chart" uri="{C3380CC4-5D6E-409C-BE32-E72D297353CC}">
              <c16:uniqueId val="{00000002-FFBA-444A-8318-DD2557049868}"/>
            </c:ext>
          </c:extLst>
        </c:ser>
        <c:ser>
          <c:idx val="3"/>
          <c:order val="3"/>
          <c:spPr>
            <a:ln w="28575" cap="rnd">
              <a:solidFill>
                <a:schemeClr val="accent4"/>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Profitability'!$B$28:$P$28</c:f>
              <c:numCache>
                <c:formatCode>0.0%</c:formatCode>
                <c:ptCount val="15"/>
                <c:pt idx="0">
                  <c:v>0.1971326164874552</c:v>
                </c:pt>
                <c:pt idx="1">
                  <c:v>0.19207903619789238</c:v>
                </c:pt>
                <c:pt idx="2">
                  <c:v>0.16813082011438857</c:v>
                </c:pt>
                <c:pt idx="3">
                  <c:v>7.8967181641223683E-2</c:v>
                </c:pt>
                <c:pt idx="4">
                  <c:v>3.1386131186967287E-2</c:v>
                </c:pt>
                <c:pt idx="5">
                  <c:v>5.7344640643345823E-2</c:v>
                </c:pt>
                <c:pt idx="6">
                  <c:v>0.14113067268755491</c:v>
                </c:pt>
                <c:pt idx="7">
                  <c:v>0.12273816409154754</c:v>
                </c:pt>
                <c:pt idx="8">
                  <c:v>0.1680697314713456</c:v>
                </c:pt>
                <c:pt idx="9">
                  <c:v>0.18179820578687098</c:v>
                </c:pt>
                <c:pt idx="10">
                  <c:v>0.16931434139549462</c:v>
                </c:pt>
                <c:pt idx="11">
                  <c:v>0.10517021595928319</c:v>
                </c:pt>
                <c:pt idx="12">
                  <c:v>8.8357020727470981E-2</c:v>
                </c:pt>
                <c:pt idx="13">
                  <c:v>0.12902076191887879</c:v>
                </c:pt>
                <c:pt idx="14">
                  <c:v>0.10894748064007391</c:v>
                </c:pt>
              </c:numCache>
            </c:numRef>
          </c:val>
          <c:smooth val="0"/>
          <c:extLst>
            <c:ext xmlns:c16="http://schemas.microsoft.com/office/drawing/2014/chart" uri="{C3380CC4-5D6E-409C-BE32-E72D297353CC}">
              <c16:uniqueId val="{00000003-FFBA-444A-8318-DD2557049868}"/>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ax val="0.2"/>
          <c:min val="-0.15000000000000002"/>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Profitability'!$B$32:$P$32</c:f>
              <c:numCache>
                <c:formatCode>0.0%</c:formatCode>
                <c:ptCount val="15"/>
                <c:pt idx="0">
                  <c:v>5.7518488085456038E-2</c:v>
                </c:pt>
                <c:pt idx="1">
                  <c:v>7.2277545775778995E-2</c:v>
                </c:pt>
                <c:pt idx="2">
                  <c:v>4.8417842165459399E-2</c:v>
                </c:pt>
                <c:pt idx="3">
                  <c:v>4.0347826086956522E-2</c:v>
                </c:pt>
                <c:pt idx="4">
                  <c:v>8.2551594746716698E-3</c:v>
                </c:pt>
                <c:pt idx="5">
                  <c:v>5.5222602739726026E-2</c:v>
                </c:pt>
                <c:pt idx="6">
                  <c:v>6.7108033745151799E-2</c:v>
                </c:pt>
                <c:pt idx="7">
                  <c:v>8.3908851013841532E-2</c:v>
                </c:pt>
                <c:pt idx="8">
                  <c:v>0.10320901994796183</c:v>
                </c:pt>
                <c:pt idx="9">
                  <c:v>7.0594673476833278E-2</c:v>
                </c:pt>
                <c:pt idx="10">
                  <c:v>7.5967916764595481E-2</c:v>
                </c:pt>
                <c:pt idx="11">
                  <c:v>7.0891618058647216E-2</c:v>
                </c:pt>
                <c:pt idx="12">
                  <c:v>-2.4570283665506697E-2</c:v>
                </c:pt>
                <c:pt idx="13">
                  <c:v>-9.4137785161492391E-3</c:v>
                </c:pt>
                <c:pt idx="14">
                  <c:v>-5.9201141226818833E-2</c:v>
                </c:pt>
              </c:numCache>
            </c:numRef>
          </c:val>
          <c:smooth val="0"/>
          <c:extLst>
            <c:ext xmlns:c16="http://schemas.microsoft.com/office/drawing/2014/chart" uri="{C3380CC4-5D6E-409C-BE32-E72D297353CC}">
              <c16:uniqueId val="{00000000-DDCA-402E-911D-F6ED77503A11}"/>
            </c:ext>
          </c:extLst>
        </c:ser>
        <c:ser>
          <c:idx val="1"/>
          <c:order val="1"/>
          <c:spPr>
            <a:ln w="28575" cap="rnd">
              <a:solidFill>
                <a:schemeClr val="accent2"/>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Profitability'!$B$33:$P$33</c:f>
              <c:numCache>
                <c:formatCode>0.0%</c:formatCode>
                <c:ptCount val="15"/>
                <c:pt idx="0">
                  <c:v>0.10399728997289973</c:v>
                </c:pt>
                <c:pt idx="1">
                  <c:v>4.9419177003347116E-2</c:v>
                </c:pt>
                <c:pt idx="2">
                  <c:v>4.4797687861271675E-2</c:v>
                </c:pt>
                <c:pt idx="3">
                  <c:v>-1.028101439342015E-2</c:v>
                </c:pt>
                <c:pt idx="4">
                  <c:v>-9.6590909090909088E-2</c:v>
                </c:pt>
                <c:pt idx="5">
                  <c:v>1.6765285996055226E-2</c:v>
                </c:pt>
                <c:pt idx="6">
                  <c:v>8.7843704775687412E-2</c:v>
                </c:pt>
                <c:pt idx="7">
                  <c:v>0.1075626261427045</c:v>
                </c:pt>
                <c:pt idx="8">
                  <c:v>0.13881019830028329</c:v>
                </c:pt>
                <c:pt idx="9">
                  <c:v>0.1235808299005325</c:v>
                </c:pt>
                <c:pt idx="10">
                  <c:v>9.0882178804026048E-2</c:v>
                </c:pt>
                <c:pt idx="11">
                  <c:v>8.3000000000000004E-2</c:v>
                </c:pt>
                <c:pt idx="12">
                  <c:v>4.7101693771509551E-2</c:v>
                </c:pt>
                <c:pt idx="13">
                  <c:v>1.854109193558735E-2</c:v>
                </c:pt>
                <c:pt idx="14">
                  <c:v>-0.1101753417092365</c:v>
                </c:pt>
              </c:numCache>
            </c:numRef>
          </c:val>
          <c:smooth val="0"/>
          <c:extLst>
            <c:ext xmlns:c16="http://schemas.microsoft.com/office/drawing/2014/chart" uri="{C3380CC4-5D6E-409C-BE32-E72D297353CC}">
              <c16:uniqueId val="{00000001-DDCA-402E-911D-F6ED77503A11}"/>
            </c:ext>
          </c:extLst>
        </c:ser>
        <c:ser>
          <c:idx val="2"/>
          <c:order val="2"/>
          <c:spPr>
            <a:ln w="28575" cap="rnd">
              <a:solidFill>
                <a:schemeClr val="accent3"/>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Profitability'!$B$34:$P$34</c:f>
              <c:numCache>
                <c:formatCode>0.0%</c:formatCode>
                <c:ptCount val="15"/>
                <c:pt idx="0">
                  <c:v>5.2945625682830483E-2</c:v>
                </c:pt>
                <c:pt idx="1">
                  <c:v>3.4958923265163429E-2</c:v>
                </c:pt>
                <c:pt idx="2">
                  <c:v>3.9785693025101695E-2</c:v>
                </c:pt>
                <c:pt idx="3">
                  <c:v>-3.2038834951456312E-2</c:v>
                </c:pt>
                <c:pt idx="4">
                  <c:v>-5.550004541738577E-2</c:v>
                </c:pt>
                <c:pt idx="5">
                  <c:v>2.9488118218731277E-2</c:v>
                </c:pt>
                <c:pt idx="6">
                  <c:v>4.4840471399827539E-2</c:v>
                </c:pt>
                <c:pt idx="7">
                  <c:v>5.2232937378419768E-2</c:v>
                </c:pt>
                <c:pt idx="8">
                  <c:v>4.9655416151263468E-2</c:v>
                </c:pt>
                <c:pt idx="9">
                  <c:v>1.3877342201189486E-2</c:v>
                </c:pt>
                <c:pt idx="10">
                  <c:v>-2.2918516639181361E-2</c:v>
                </c:pt>
                <c:pt idx="11">
                  <c:v>-5.0627679909076824E-3</c:v>
                </c:pt>
                <c:pt idx="12">
                  <c:v>-1.4221608560579909E-2</c:v>
                </c:pt>
                <c:pt idx="13">
                  <c:v>-2.1240374527386821E-2</c:v>
                </c:pt>
                <c:pt idx="14">
                  <c:v>-7.1222313097761669E-2</c:v>
                </c:pt>
              </c:numCache>
            </c:numRef>
          </c:val>
          <c:smooth val="0"/>
          <c:extLst>
            <c:ext xmlns:c16="http://schemas.microsoft.com/office/drawing/2014/chart" uri="{C3380CC4-5D6E-409C-BE32-E72D297353CC}">
              <c16:uniqueId val="{00000002-DDCA-402E-911D-F6ED77503A11}"/>
            </c:ext>
          </c:extLst>
        </c:ser>
        <c:ser>
          <c:idx val="3"/>
          <c:order val="3"/>
          <c:spPr>
            <a:ln w="28575" cap="rnd">
              <a:solidFill>
                <a:schemeClr val="accent4"/>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Profitability'!$B$35:$P$35</c:f>
              <c:numCache>
                <c:formatCode>0.0%</c:formatCode>
                <c:ptCount val="15"/>
                <c:pt idx="0">
                  <c:v>0.18528907589216145</c:v>
                </c:pt>
                <c:pt idx="1">
                  <c:v>0.18437895074347221</c:v>
                </c:pt>
                <c:pt idx="2">
                  <c:v>0.1585624450506124</c:v>
                </c:pt>
                <c:pt idx="3">
                  <c:v>6.3556279922263856E-2</c:v>
                </c:pt>
                <c:pt idx="4">
                  <c:v>1.0486037948045271E-2</c:v>
                </c:pt>
                <c:pt idx="5">
                  <c:v>3.8374531822922477E-2</c:v>
                </c:pt>
                <c:pt idx="6">
                  <c:v>0.11642118318170429</c:v>
                </c:pt>
                <c:pt idx="7">
                  <c:v>0.10448881622253006</c:v>
                </c:pt>
                <c:pt idx="8">
                  <c:v>0.13274846553198891</c:v>
                </c:pt>
                <c:pt idx="9">
                  <c:v>0.13678012769697129</c:v>
                </c:pt>
                <c:pt idx="10">
                  <c:v>0.12102080610746851</c:v>
                </c:pt>
                <c:pt idx="11">
                  <c:v>6.1599856698594885E-2</c:v>
                </c:pt>
                <c:pt idx="12">
                  <c:v>5.2470097198853267E-2</c:v>
                </c:pt>
                <c:pt idx="13">
                  <c:v>8.3121789262319126E-2</c:v>
                </c:pt>
                <c:pt idx="14">
                  <c:v>4.9643406707042106E-2</c:v>
                </c:pt>
              </c:numCache>
            </c:numRef>
          </c:val>
          <c:smooth val="0"/>
          <c:extLst>
            <c:ext xmlns:c16="http://schemas.microsoft.com/office/drawing/2014/chart" uri="{C3380CC4-5D6E-409C-BE32-E72D297353CC}">
              <c16:uniqueId val="{00000003-DDCA-402E-911D-F6ED77503A11}"/>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ax val="0.2"/>
          <c:min val="-0.15000000000000002"/>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000">
                <a:solidFill>
                  <a:schemeClr val="tx1"/>
                </a:solidFill>
              </a:rPr>
              <a:t>Imports (Billion 2022$)</a:t>
            </a:r>
          </a:p>
        </c:rich>
      </c:tx>
      <c:layout>
        <c:manualLayout>
          <c:xMode val="edge"/>
          <c:yMode val="edge"/>
          <c:x val="5.6770317109212801E-3"/>
          <c:y val="1.131920656192770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4.27475002940138E-2"/>
          <c:y val="9.17994338834415E-2"/>
          <c:w val="0.93997121945811002"/>
          <c:h val="0.81953792665356595"/>
        </c:manualLayout>
      </c:layout>
      <c:barChart>
        <c:barDir val="col"/>
        <c:grouping val="stacked"/>
        <c:varyColors val="0"/>
        <c:ser>
          <c:idx val="1"/>
          <c:order val="0"/>
          <c:tx>
            <c:strRef>
              <c:f>'Wind Equip Imports over Time'!$C$25</c:f>
              <c:strCache>
                <c:ptCount val="1"/>
                <c:pt idx="0">
                  <c:v>Wind-powered generating sets and parts, including nacelles</c:v>
                </c:pt>
              </c:strCache>
            </c:strRef>
          </c:tx>
          <c:spPr>
            <a:solidFill>
              <a:schemeClr val="tx1">
                <a:lumMod val="50000"/>
                <a:lumOff val="5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Time'!$C$27:$C$43</c:f>
              <c:numCache>
                <c:formatCode>0.0</c:formatCode>
                <c:ptCount val="17"/>
                <c:pt idx="0">
                  <c:v>1.7575427206693455</c:v>
                </c:pt>
                <c:pt idx="1">
                  <c:v>3.3562782055442457</c:v>
                </c:pt>
                <c:pt idx="2">
                  <c:v>3.4094691711377916</c:v>
                </c:pt>
                <c:pt idx="3">
                  <c:v>3.1033936026631994</c:v>
                </c:pt>
                <c:pt idx="4">
                  <c:v>1.6397951345187474</c:v>
                </c:pt>
                <c:pt idx="5">
                  <c:v>1.6054066590038634</c:v>
                </c:pt>
                <c:pt idx="6">
                  <c:v>1.2435011406198984</c:v>
                </c:pt>
                <c:pt idx="7">
                  <c:v>2.9165527935434435E-2</c:v>
                </c:pt>
                <c:pt idx="8">
                  <c:v>0.51443792435320579</c:v>
                </c:pt>
                <c:pt idx="9">
                  <c:v>0.6481911879086415</c:v>
                </c:pt>
                <c:pt idx="10">
                  <c:v>0.80265243913400541</c:v>
                </c:pt>
                <c:pt idx="11">
                  <c:v>0.8972438128867084</c:v>
                </c:pt>
                <c:pt idx="12">
                  <c:v>0.62835080891390216</c:v>
                </c:pt>
                <c:pt idx="13">
                  <c:v>0.41318969280951429</c:v>
                </c:pt>
                <c:pt idx="14">
                  <c:v>1.2869829879617751</c:v>
                </c:pt>
                <c:pt idx="15">
                  <c:v>0.55586121828558488</c:v>
                </c:pt>
                <c:pt idx="16">
                  <c:v>0.63166400300000003</c:v>
                </c:pt>
              </c:numCache>
            </c:numRef>
          </c:val>
          <c:extLst>
            <c:ext xmlns:c16="http://schemas.microsoft.com/office/drawing/2014/chart" uri="{C3380CC4-5D6E-409C-BE32-E72D297353CC}">
              <c16:uniqueId val="{00000000-CE96-479A-AD89-919FA4EE9AA6}"/>
            </c:ext>
          </c:extLst>
        </c:ser>
        <c:ser>
          <c:idx val="2"/>
          <c:order val="1"/>
          <c:tx>
            <c:strRef>
              <c:f>'Wind Equip Imports over Time'!$D$25</c:f>
              <c:strCache>
                <c:ptCount val="1"/>
                <c:pt idx="0">
                  <c:v>Wind towers</c:v>
                </c:pt>
              </c:strCache>
            </c:strRef>
          </c:tx>
          <c:spPr>
            <a:solidFill>
              <a:schemeClr val="tx2"/>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Time'!$D$27:$D$43</c:f>
              <c:numCache>
                <c:formatCode>0.0</c:formatCode>
                <c:ptCount val="17"/>
                <c:pt idx="0">
                  <c:v>0.3002849093664553</c:v>
                </c:pt>
                <c:pt idx="1">
                  <c:v>0.70916000327997653</c:v>
                </c:pt>
                <c:pt idx="2">
                  <c:v>1.3138138780179665</c:v>
                </c:pt>
                <c:pt idx="3">
                  <c:v>0.81980997703794667</c:v>
                </c:pt>
                <c:pt idx="4">
                  <c:v>0.52896959090784013</c:v>
                </c:pt>
                <c:pt idx="5">
                  <c:v>0.57290695300332539</c:v>
                </c:pt>
                <c:pt idx="6">
                  <c:v>1.0513864061867688</c:v>
                </c:pt>
                <c:pt idx="7">
                  <c:v>0.12391076166350443</c:v>
                </c:pt>
                <c:pt idx="8">
                  <c:v>0.30307507117206511</c:v>
                </c:pt>
                <c:pt idx="9">
                  <c:v>0.36130549641991921</c:v>
                </c:pt>
                <c:pt idx="10">
                  <c:v>0.36452237493677264</c:v>
                </c:pt>
                <c:pt idx="11">
                  <c:v>0.26536509675703729</c:v>
                </c:pt>
                <c:pt idx="12">
                  <c:v>0.23347301986223001</c:v>
                </c:pt>
                <c:pt idx="13">
                  <c:v>0.52312166588677411</c:v>
                </c:pt>
                <c:pt idx="14">
                  <c:v>0.82805008225728438</c:v>
                </c:pt>
                <c:pt idx="15">
                  <c:v>0.50707338224875442</c:v>
                </c:pt>
                <c:pt idx="16">
                  <c:v>0.178034099</c:v>
                </c:pt>
              </c:numCache>
            </c:numRef>
          </c:val>
          <c:extLst>
            <c:ext xmlns:c16="http://schemas.microsoft.com/office/drawing/2014/chart" uri="{C3380CC4-5D6E-409C-BE32-E72D297353CC}">
              <c16:uniqueId val="{00000001-CE96-479A-AD89-919FA4EE9AA6}"/>
            </c:ext>
          </c:extLst>
        </c:ser>
        <c:ser>
          <c:idx val="5"/>
          <c:order val="2"/>
          <c:tx>
            <c:strRef>
              <c:f>'Wind Equip Imports over Time'!$G$25</c:f>
              <c:strCache>
                <c:ptCount val="1"/>
                <c:pt idx="0">
                  <c:v>Wind blades and hubs</c:v>
                </c:pt>
              </c:strCache>
            </c:strRef>
          </c:tx>
          <c:spPr>
            <a:solidFill>
              <a:schemeClr val="accent3">
                <a:lumMod val="75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Time'!$G$27:$G$43</c:f>
              <c:numCache>
                <c:formatCode>0.0</c:formatCode>
                <c:ptCount val="17"/>
                <c:pt idx="0">
                  <c:v>0</c:v>
                </c:pt>
                <c:pt idx="1">
                  <c:v>0</c:v>
                </c:pt>
                <c:pt idx="2">
                  <c:v>0</c:v>
                </c:pt>
                <c:pt idx="3">
                  <c:v>0</c:v>
                </c:pt>
                <c:pt idx="4">
                  <c:v>0</c:v>
                </c:pt>
                <c:pt idx="5">
                  <c:v>0</c:v>
                </c:pt>
                <c:pt idx="6">
                  <c:v>1.1368128498780457</c:v>
                </c:pt>
                <c:pt idx="7">
                  <c:v>0.34372852040878787</c:v>
                </c:pt>
                <c:pt idx="8">
                  <c:v>0.60262980690026025</c:v>
                </c:pt>
                <c:pt idx="9">
                  <c:v>1.0065450585573397</c:v>
                </c:pt>
                <c:pt idx="10">
                  <c:v>1.1024347004405703</c:v>
                </c:pt>
                <c:pt idx="11">
                  <c:v>1.1732153885172156</c:v>
                </c:pt>
                <c:pt idx="12">
                  <c:v>1.1282591132506261</c:v>
                </c:pt>
                <c:pt idx="13">
                  <c:v>2.0719955741758485</c:v>
                </c:pt>
                <c:pt idx="14">
                  <c:v>2.9409326423789173</c:v>
                </c:pt>
                <c:pt idx="15">
                  <c:v>2.0909581153558325</c:v>
                </c:pt>
                <c:pt idx="16">
                  <c:v>1.2371658809999999</c:v>
                </c:pt>
              </c:numCache>
            </c:numRef>
          </c:val>
          <c:extLst>
            <c:ext xmlns:c16="http://schemas.microsoft.com/office/drawing/2014/chart" uri="{C3380CC4-5D6E-409C-BE32-E72D297353CC}">
              <c16:uniqueId val="{00000002-CE96-479A-AD89-919FA4EE9AA6}"/>
            </c:ext>
          </c:extLst>
        </c:ser>
        <c:ser>
          <c:idx val="4"/>
          <c:order val="3"/>
          <c:tx>
            <c:strRef>
              <c:f>'Wind Equip Imports over Time'!$F$25</c:f>
              <c:strCache>
                <c:ptCount val="1"/>
                <c:pt idx="0">
                  <c:v>Wind generators and generator parts</c:v>
                </c:pt>
              </c:strCache>
            </c:strRef>
          </c:tx>
          <c:spPr>
            <a:solidFill>
              <a:schemeClr val="accent1">
                <a:lumMod val="60000"/>
                <a:lumOff val="4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Time'!$F$27:$F$43</c:f>
              <c:numCache>
                <c:formatCode>0.0</c:formatCode>
                <c:ptCount val="17"/>
                <c:pt idx="0">
                  <c:v>0</c:v>
                </c:pt>
                <c:pt idx="1">
                  <c:v>0</c:v>
                </c:pt>
                <c:pt idx="2">
                  <c:v>0</c:v>
                </c:pt>
                <c:pt idx="3">
                  <c:v>0</c:v>
                </c:pt>
                <c:pt idx="4">
                  <c:v>0</c:v>
                </c:pt>
                <c:pt idx="5">
                  <c:v>0</c:v>
                </c:pt>
                <c:pt idx="6">
                  <c:v>0.58092325076206253</c:v>
                </c:pt>
                <c:pt idx="7">
                  <c:v>0.25092011713593071</c:v>
                </c:pt>
                <c:pt idx="8">
                  <c:v>0.41205974199304285</c:v>
                </c:pt>
                <c:pt idx="9">
                  <c:v>0.42700508877569959</c:v>
                </c:pt>
                <c:pt idx="10">
                  <c:v>0.42043658512262128</c:v>
                </c:pt>
                <c:pt idx="11">
                  <c:v>0.35158209789268519</c:v>
                </c:pt>
                <c:pt idx="12">
                  <c:v>0.37090307805158751</c:v>
                </c:pt>
                <c:pt idx="13">
                  <c:v>0.31302373511405901</c:v>
                </c:pt>
                <c:pt idx="14">
                  <c:v>0.2400204898005108</c:v>
                </c:pt>
                <c:pt idx="15">
                  <c:v>0.21243953893222492</c:v>
                </c:pt>
                <c:pt idx="16">
                  <c:v>0.14596785400000001</c:v>
                </c:pt>
              </c:numCache>
            </c:numRef>
          </c:val>
          <c:extLst>
            <c:ext xmlns:c16="http://schemas.microsoft.com/office/drawing/2014/chart" uri="{C3380CC4-5D6E-409C-BE32-E72D297353CC}">
              <c16:uniqueId val="{00000003-CE96-479A-AD89-919FA4EE9AA6}"/>
            </c:ext>
          </c:extLst>
        </c:ser>
        <c:ser>
          <c:idx val="3"/>
          <c:order val="4"/>
          <c:tx>
            <c:strRef>
              <c:f>'Wind Equip Imports over Time'!$E$25</c:f>
              <c:strCache>
                <c:ptCount val="1"/>
                <c:pt idx="0">
                  <c:v>Other wind-related equipment</c:v>
                </c:pt>
              </c:strCache>
            </c:strRef>
          </c:tx>
          <c:spPr>
            <a:solidFill>
              <a:schemeClr val="accent2">
                <a:lumMod val="20000"/>
                <a:lumOff val="8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Time'!$E$27:$E$43</c:f>
              <c:numCache>
                <c:formatCode>0.0</c:formatCode>
                <c:ptCount val="17"/>
                <c:pt idx="0">
                  <c:v>0.73401621796704242</c:v>
                </c:pt>
                <c:pt idx="1">
                  <c:v>1.4708689310884084</c:v>
                </c:pt>
                <c:pt idx="2">
                  <c:v>2.1636099308904249</c:v>
                </c:pt>
                <c:pt idx="3">
                  <c:v>1.4107688205396414</c:v>
                </c:pt>
                <c:pt idx="4">
                  <c:v>1.0268476585559816</c:v>
                </c:pt>
                <c:pt idx="5">
                  <c:v>1.3107797425944987</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4-CE96-479A-AD89-919FA4EE9AA6}"/>
            </c:ext>
          </c:extLst>
        </c:ser>
        <c:dLbls>
          <c:showLegendKey val="0"/>
          <c:showVal val="0"/>
          <c:showCatName val="0"/>
          <c:showSerName val="0"/>
          <c:showPercent val="0"/>
          <c:showBubbleSize val="0"/>
        </c:dLbls>
        <c:gapWidth val="77"/>
        <c:overlap val="100"/>
        <c:axId val="416100432"/>
        <c:axId val="416113488"/>
      </c:barChart>
      <c:catAx>
        <c:axId val="4161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16113488"/>
        <c:crosses val="autoZero"/>
        <c:auto val="1"/>
        <c:lblAlgn val="ctr"/>
        <c:lblOffset val="100"/>
        <c:noMultiLvlLbl val="0"/>
      </c:catAx>
      <c:valAx>
        <c:axId val="416113488"/>
        <c:scaling>
          <c:orientation val="minMax"/>
          <c:max val="7"/>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16100432"/>
        <c:crosses val="autoZero"/>
        <c:crossBetween val="between"/>
        <c:majorUnit val="2"/>
      </c:valAx>
      <c:spPr>
        <a:noFill/>
        <a:ln>
          <a:noFill/>
        </a:ln>
        <a:effectLst/>
      </c:spPr>
    </c:plotArea>
    <c:legend>
      <c:legendPos val="r"/>
      <c:layout>
        <c:manualLayout>
          <c:xMode val="edge"/>
          <c:yMode val="edge"/>
          <c:x val="0.34731307625008406"/>
          <c:y val="1.1642294713160854E-2"/>
          <c:w val="0.62063564169863383"/>
          <c:h val="0.24688788901387326"/>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blades and hubs</a:t>
            </a:r>
          </a:p>
        </c:rich>
      </c:tx>
      <c:layout>
        <c:manualLayout>
          <c:xMode val="edge"/>
          <c:yMode val="edge"/>
          <c:x val="0.32262110824508999"/>
          <c:y val="1.4763779527559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7811339325508799"/>
          <c:y val="0.122930358360717"/>
          <c:w val="0.69895663101074601"/>
          <c:h val="0.8750716876433759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A-4F1B-8304-AECF2C8722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9A-4F1B-8304-AECF2C8722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9A-4F1B-8304-AECF2C8722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9A-4F1B-8304-AECF2C8722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9A-4F1B-8304-AECF2C8722BB}"/>
              </c:ext>
            </c:extLst>
          </c:dPt>
          <c:cat>
            <c:strRef>
              <c:f>'Equip Import by Component'!$B$55:$B$59</c:f>
              <c:strCache>
                <c:ptCount val="5"/>
                <c:pt idx="0">
                  <c:v>Asia</c:v>
                </c:pt>
                <c:pt idx="1">
                  <c:v>Europe</c:v>
                </c:pt>
                <c:pt idx="2">
                  <c:v>North America</c:v>
                </c:pt>
                <c:pt idx="3">
                  <c:v>South America</c:v>
                </c:pt>
                <c:pt idx="4">
                  <c:v>Other</c:v>
                </c:pt>
              </c:strCache>
            </c:strRef>
          </c:cat>
          <c:val>
            <c:numRef>
              <c:f>'Equip Import by Component'!$M$55:$M$59</c:f>
              <c:numCache>
                <c:formatCode>0%</c:formatCode>
                <c:ptCount val="5"/>
                <c:pt idx="0">
                  <c:v>0.30031533257260917</c:v>
                </c:pt>
                <c:pt idx="1">
                  <c:v>0.13921497807616956</c:v>
                </c:pt>
                <c:pt idx="2">
                  <c:v>0.53651632832250729</c:v>
                </c:pt>
                <c:pt idx="3">
                  <c:v>2.3953361028713982E-2</c:v>
                </c:pt>
                <c:pt idx="4">
                  <c:v>0</c:v>
                </c:pt>
              </c:numCache>
            </c:numRef>
          </c:val>
          <c:extLst>
            <c:ext xmlns:c16="http://schemas.microsoft.com/office/drawing/2014/chart" uri="{C3380CC4-5D6E-409C-BE32-E72D297353CC}">
              <c16:uniqueId val="{0000000A-A09A-4F1B-8304-AECF2C8722B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a:t>
            </a:r>
            <a:r>
              <a:rPr lang="en-US" sz="1100" b="0" baseline="0">
                <a:solidFill>
                  <a:sysClr val="windowText" lastClr="000000"/>
                </a:solidFill>
              </a:rPr>
              <a:t> </a:t>
            </a:r>
            <a:r>
              <a:rPr lang="en-US" sz="1100" b="0">
                <a:solidFill>
                  <a:sysClr val="windowText" lastClr="000000"/>
                </a:solidFill>
              </a:rPr>
              <a:t>generators</a:t>
            </a:r>
            <a:r>
              <a:rPr lang="en-US" sz="1100" b="0" baseline="0">
                <a:solidFill>
                  <a:sysClr val="windowText" lastClr="000000"/>
                </a:solidFill>
              </a:rPr>
              <a:t> and parts</a:t>
            </a:r>
            <a:endParaRPr lang="en-US" sz="1100" b="0">
              <a:solidFill>
                <a:sysClr val="windowText" lastClr="000000"/>
              </a:solidFill>
            </a:endParaRPr>
          </a:p>
        </c:rich>
      </c:tx>
      <c:layout>
        <c:manualLayout>
          <c:xMode val="edge"/>
          <c:yMode val="edge"/>
          <c:x val="0.28811125734643406"/>
          <c:y val="3.610108303249097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894555043827"/>
          <c:y val="0.13030359021006899"/>
          <c:w val="0.78701370662000603"/>
          <c:h val="0.79141043123799504"/>
        </c:manualLayout>
      </c:layout>
      <c:doughnutChart>
        <c:varyColors val="0"/>
        <c:ser>
          <c:idx val="0"/>
          <c:order val="0"/>
          <c:spPr>
            <a:solidFill>
              <a:schemeClr val="accent1"/>
            </a:solidFill>
            <a:ln w="19050">
              <a:solidFill>
                <a:schemeClr val="lt1"/>
              </a:solidFill>
            </a:ln>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74-4831-9AE0-24C285E176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74-4831-9AE0-24C285E176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74-4831-9AE0-24C285E17630}"/>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2A74-4831-9AE0-24C285E17630}"/>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2A74-4831-9AE0-24C285E17630}"/>
              </c:ext>
            </c:extLst>
          </c:dPt>
          <c:cat>
            <c:strRef>
              <c:f>'Equip Import by Component'!$B$64:$B$67</c:f>
              <c:strCache>
                <c:ptCount val="4"/>
                <c:pt idx="0">
                  <c:v>Asia</c:v>
                </c:pt>
                <c:pt idx="1">
                  <c:v>Europe</c:v>
                </c:pt>
                <c:pt idx="2">
                  <c:v>North America</c:v>
                </c:pt>
                <c:pt idx="3">
                  <c:v>Other</c:v>
                </c:pt>
              </c:strCache>
            </c:strRef>
          </c:cat>
          <c:val>
            <c:numRef>
              <c:f>'Equip Import by Component'!$M$64:$M$67</c:f>
              <c:numCache>
                <c:formatCode>0%</c:formatCode>
                <c:ptCount val="4"/>
                <c:pt idx="0">
                  <c:v>0.49439670463333657</c:v>
                </c:pt>
                <c:pt idx="1">
                  <c:v>0.47967706643135277</c:v>
                </c:pt>
                <c:pt idx="2">
                  <c:v>2.2482306275462542E-2</c:v>
                </c:pt>
                <c:pt idx="3">
                  <c:v>3.4439226598481061E-3</c:v>
                </c:pt>
              </c:numCache>
            </c:numRef>
          </c:val>
          <c:extLst>
            <c:ext xmlns:c16="http://schemas.microsoft.com/office/drawing/2014/chart" uri="{C3380CC4-5D6E-409C-BE32-E72D297353CC}">
              <c16:uniqueId val="{0000000A-2A74-4831-9AE0-24C285E176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Wind-powered generating sets and parts, including nacelles</a:t>
            </a:r>
          </a:p>
        </c:rich>
      </c:tx>
      <c:layout>
        <c:manualLayout>
          <c:xMode val="edge"/>
          <c:yMode val="edge"/>
          <c:x val="0.16056640955006307"/>
          <c:y val="1.2634967254079937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26438617342601"/>
          <c:y val="0.13030359021006899"/>
          <c:w val="0.78701370662000603"/>
          <c:h val="0.7914104312379950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A-4955-AA71-FAAA73E389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A-4955-AA71-FAAA73E389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A-4955-AA71-FAAA73E389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DA-4955-AA71-FAAA73E389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DA-4955-AA71-FAAA73E389BA}"/>
              </c:ext>
            </c:extLst>
          </c:dPt>
          <c:cat>
            <c:strRef>
              <c:f>'Equip Import by Component'!$B$37:$B$41</c:f>
              <c:strCache>
                <c:ptCount val="5"/>
                <c:pt idx="0">
                  <c:v>Asia</c:v>
                </c:pt>
                <c:pt idx="1">
                  <c:v>Europe</c:v>
                </c:pt>
                <c:pt idx="2">
                  <c:v>North America</c:v>
                </c:pt>
                <c:pt idx="3">
                  <c:v>South America</c:v>
                </c:pt>
                <c:pt idx="4">
                  <c:v>Other</c:v>
                </c:pt>
              </c:strCache>
            </c:strRef>
          </c:cat>
          <c:val>
            <c:numRef>
              <c:f>'Equip Import by Component'!$T$37:$T$41</c:f>
              <c:numCache>
                <c:formatCode>0%</c:formatCode>
                <c:ptCount val="5"/>
                <c:pt idx="0">
                  <c:v>0.44263905442146906</c:v>
                </c:pt>
                <c:pt idx="1">
                  <c:v>0.53391439340892755</c:v>
                </c:pt>
                <c:pt idx="2">
                  <c:v>3.9078481412213699E-3</c:v>
                </c:pt>
                <c:pt idx="3">
                  <c:v>1.9538704028382002E-2</c:v>
                </c:pt>
                <c:pt idx="4">
                  <c:v>0</c:v>
                </c:pt>
              </c:numCache>
            </c:numRef>
          </c:val>
          <c:extLst>
            <c:ext xmlns:c16="http://schemas.microsoft.com/office/drawing/2014/chart" uri="{C3380CC4-5D6E-409C-BE32-E72D297353CC}">
              <c16:uniqueId val="{0000000A-46DA-4955-AA71-FAAA73E389B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towers</a:t>
            </a:r>
          </a:p>
        </c:rich>
      </c:tx>
      <c:layout>
        <c:manualLayout>
          <c:xMode val="edge"/>
          <c:yMode val="edge"/>
          <c:x val="0.380090254048433"/>
          <c:y val="3.390577022466789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5782913633437301"/>
          <c:y val="0.132934438938376"/>
          <c:w val="0.70491506957856698"/>
          <c:h val="0.8654941780926029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64-4B89-82F2-8B4E73ED71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4-4B89-82F2-8B4E73ED71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4-4B89-82F2-8B4E73ED71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4-4B89-82F2-8B4E73ED71F4}"/>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C464-4B89-82F2-8B4E73ED71F4}"/>
              </c:ext>
            </c:extLst>
          </c:dPt>
          <c:cat>
            <c:strRef>
              <c:f>'Equip Import by Component'!$B$46:$B$50</c:f>
              <c:strCache>
                <c:ptCount val="5"/>
                <c:pt idx="0">
                  <c:v>Asia</c:v>
                </c:pt>
                <c:pt idx="1">
                  <c:v>Europe</c:v>
                </c:pt>
                <c:pt idx="2">
                  <c:v>North America</c:v>
                </c:pt>
                <c:pt idx="3">
                  <c:v>South America</c:v>
                </c:pt>
                <c:pt idx="4">
                  <c:v>Other</c:v>
                </c:pt>
              </c:strCache>
            </c:strRef>
          </c:cat>
          <c:val>
            <c:numRef>
              <c:f>'Equip Import by Component'!$N$46:$N$50</c:f>
              <c:numCache>
                <c:formatCode>0%</c:formatCode>
                <c:ptCount val="5"/>
                <c:pt idx="0">
                  <c:v>0.47258395707667217</c:v>
                </c:pt>
                <c:pt idx="1">
                  <c:v>6.0629890906460565E-2</c:v>
                </c:pt>
                <c:pt idx="2">
                  <c:v>0.35221925660432052</c:v>
                </c:pt>
                <c:pt idx="3">
                  <c:v>0.11456689541254679</c:v>
                </c:pt>
                <c:pt idx="4">
                  <c:v>0</c:v>
                </c:pt>
              </c:numCache>
            </c:numRef>
          </c:val>
          <c:extLst>
            <c:ext xmlns:c16="http://schemas.microsoft.com/office/drawing/2014/chart" uri="{C3380CC4-5D6E-409C-BE32-E72D297353CC}">
              <c16:uniqueId val="{0000000A-C464-4B89-82F2-8B4E73ED71F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348560540799398E-2"/>
          <c:y val="0.26525764580599298"/>
          <c:w val="0.35754586778167102"/>
          <c:h val="0.4588455142251879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6-4FF0-8776-D9B2A44DC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6-4FF0-8776-D9B2A44DC5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6-4FF0-8776-D9B2A44DC5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26-4FF0-8776-D9B2A44DC587}"/>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1C26-4FF0-8776-D9B2A44DC587}"/>
              </c:ext>
            </c:extLst>
          </c:dPt>
          <c:cat>
            <c:strLit>
              <c:ptCount val="5"/>
              <c:pt idx="0">
                <c:v>Asia</c:v>
              </c:pt>
              <c:pt idx="1">
                <c:v>Europe</c:v>
              </c:pt>
              <c:pt idx="2">
                <c:v>North America</c:v>
              </c:pt>
              <c:pt idx="3">
                <c:v>South America</c:v>
              </c:pt>
              <c:pt idx="4">
                <c:v>Other</c:v>
              </c:pt>
            </c:strLit>
          </c:cat>
          <c:val>
            <c:numLit>
              <c:formatCode>General</c:formatCode>
              <c:ptCount val="5"/>
            </c:numLit>
          </c:val>
          <c:extLst>
            <c:ext xmlns:c16="http://schemas.microsoft.com/office/drawing/2014/chart" uri="{C3380CC4-5D6E-409C-BE32-E72D297353CC}">
              <c16:uniqueId val="{0000000A-1C26-4FF0-8776-D9B2A44DC5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9.8555270677757364E-2"/>
          <c:y val="0"/>
          <c:w val="0.90144412095546878"/>
          <c:h val="1"/>
        </c:manualLayout>
      </c:layout>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3175" cap="flat" cmpd="sng" algn="ctr">
      <a:solidFill>
        <a:schemeClr val="bg1">
          <a:lumMod val="7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036913655024"/>
          <c:y val="4.3650793650793697E-2"/>
          <c:w val="0.73814052089642601"/>
          <c:h val="0.80273122109736295"/>
        </c:manualLayout>
      </c:layout>
      <c:barChart>
        <c:barDir val="bar"/>
        <c:grouping val="stacked"/>
        <c:varyColors val="0"/>
        <c:ser>
          <c:idx val="0"/>
          <c:order val="0"/>
          <c:spPr>
            <a:noFill/>
            <a:ln>
              <a:noFill/>
            </a:ln>
            <a:effectLst/>
          </c:spPr>
          <c:invertIfNegative val="0"/>
          <c:cat>
            <c:strRef>
              <c:f>'Domestic Content'!$A$25:$A$27</c:f>
              <c:strCache>
                <c:ptCount val="3"/>
                <c:pt idx="0">
                  <c:v>Blades and Hubs</c:v>
                </c:pt>
                <c:pt idx="1">
                  <c:v>Wind Towers</c:v>
                </c:pt>
                <c:pt idx="2">
                  <c:v>Nacelle Assembly</c:v>
                </c:pt>
              </c:strCache>
            </c:strRef>
          </c:cat>
          <c:val>
            <c:numRef>
              <c:f>'Domestic Content'!$B$25:$B$27</c:f>
              <c:numCache>
                <c:formatCode>0%</c:formatCode>
                <c:ptCount val="3"/>
                <c:pt idx="0">
                  <c:v>0.05</c:v>
                </c:pt>
                <c:pt idx="1">
                  <c:v>0.7</c:v>
                </c:pt>
                <c:pt idx="2">
                  <c:v>0.85</c:v>
                </c:pt>
              </c:numCache>
            </c:numRef>
          </c:val>
          <c:extLst>
            <c:ext xmlns:c16="http://schemas.microsoft.com/office/drawing/2014/chart" uri="{C3380CC4-5D6E-409C-BE32-E72D297353CC}">
              <c16:uniqueId val="{00000000-2E40-43CE-9013-947D0854B0D3}"/>
            </c:ext>
          </c:extLst>
        </c:ser>
        <c:ser>
          <c:idx val="1"/>
          <c:order val="1"/>
          <c:spPr>
            <a:solidFill>
              <a:schemeClr val="accent1">
                <a:lumMod val="75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12-A17E-474F-8D08-CEFADA26789E}"/>
              </c:ext>
            </c:extLst>
          </c:dPt>
          <c:dPt>
            <c:idx val="1"/>
            <c:invertIfNegative val="0"/>
            <c:bubble3D val="0"/>
            <c:spPr>
              <a:solidFill>
                <a:schemeClr val="tx2"/>
              </a:solidFill>
              <a:ln>
                <a:noFill/>
              </a:ln>
              <a:effectLst/>
            </c:spPr>
            <c:extLst>
              <c:ext xmlns:c16="http://schemas.microsoft.com/office/drawing/2014/chart" uri="{C3380CC4-5D6E-409C-BE32-E72D297353CC}">
                <c16:uniqueId val="{0000000B-A17E-474F-8D08-CEFADA26789E}"/>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A17E-474F-8D08-CEFADA26789E}"/>
              </c:ext>
            </c:extLst>
          </c:dPt>
          <c:cat>
            <c:strRef>
              <c:f>'Domestic Content'!$A$25:$A$27</c:f>
              <c:strCache>
                <c:ptCount val="3"/>
                <c:pt idx="0">
                  <c:v>Blades and Hubs</c:v>
                </c:pt>
                <c:pt idx="1">
                  <c:v>Wind Towers</c:v>
                </c:pt>
                <c:pt idx="2">
                  <c:v>Nacelle Assembly</c:v>
                </c:pt>
              </c:strCache>
            </c:strRef>
          </c:cat>
          <c:val>
            <c:numRef>
              <c:f>'Domestic Content'!$D$25:$D$27</c:f>
              <c:numCache>
                <c:formatCode>0%</c:formatCode>
                <c:ptCount val="3"/>
                <c:pt idx="0">
                  <c:v>0.2</c:v>
                </c:pt>
                <c:pt idx="1">
                  <c:v>0.15000000000000002</c:v>
                </c:pt>
                <c:pt idx="2">
                  <c:v>0.15000000000000002</c:v>
                </c:pt>
              </c:numCache>
            </c:numRef>
          </c:val>
          <c:extLst>
            <c:ext xmlns:c16="http://schemas.microsoft.com/office/drawing/2014/chart" uri="{C3380CC4-5D6E-409C-BE32-E72D297353CC}">
              <c16:uniqueId val="{00000001-2E40-43CE-9013-947D0854B0D3}"/>
            </c:ext>
          </c:extLst>
        </c:ser>
        <c:dLbls>
          <c:showLegendKey val="0"/>
          <c:showVal val="0"/>
          <c:showCatName val="0"/>
          <c:showSerName val="0"/>
          <c:showPercent val="0"/>
          <c:showBubbleSize val="0"/>
        </c:dLbls>
        <c:gapWidth val="100"/>
        <c:overlap val="100"/>
        <c:axId val="2109296344"/>
        <c:axId val="2109299720"/>
      </c:barChart>
      <c:catAx>
        <c:axId val="2109296344"/>
        <c:scaling>
          <c:orientation val="minMax"/>
        </c:scaling>
        <c:delete val="0"/>
        <c:axPos val="l"/>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9720"/>
        <c:crosses val="autoZero"/>
        <c:auto val="1"/>
        <c:lblAlgn val="ctr"/>
        <c:lblOffset val="100"/>
        <c:noMultiLvlLbl val="0"/>
      </c:catAx>
      <c:valAx>
        <c:axId val="2109299720"/>
        <c:scaling>
          <c:orientation val="minMax"/>
          <c:max val="1"/>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Domestic Content</a:t>
                </a:r>
              </a:p>
            </c:rich>
          </c:tx>
          <c:layout>
            <c:manualLayout>
              <c:xMode val="edge"/>
              <c:yMode val="edge"/>
              <c:x val="0.48345110707315397"/>
              <c:y val="0.9365079365079359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3175">
            <a:solidFill>
              <a:schemeClr val="bg1">
                <a:lumMod val="7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6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0848622335082"/>
          <c:y val="0.12839737806211723"/>
          <c:w val="0.85026241523103485"/>
          <c:h val="0.72575390966754161"/>
        </c:manualLayout>
      </c:layout>
      <c:areaChart>
        <c:grouping val="percentStacked"/>
        <c:varyColors val="0"/>
        <c:ser>
          <c:idx val="3"/>
          <c:order val="0"/>
          <c:tx>
            <c:v> Independent Power Producer (IPP)</c:v>
          </c:tx>
          <c:spPr>
            <a:solidFill>
              <a:schemeClr val="accent3">
                <a:lumMod val="60000"/>
                <a:lumOff val="40000"/>
              </a:schemeClr>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Owner'!$H$27:$H$51</c:f>
              <c:numCache>
                <c:formatCode>0%</c:formatCode>
                <c:ptCount val="25"/>
                <c:pt idx="0">
                  <c:v>0.98793766707961228</c:v>
                </c:pt>
                <c:pt idx="1">
                  <c:v>0.95560851753719067</c:v>
                </c:pt>
                <c:pt idx="2">
                  <c:v>0.9554134739997675</c:v>
                </c:pt>
                <c:pt idx="3">
                  <c:v>0.96718701313160549</c:v>
                </c:pt>
                <c:pt idx="4">
                  <c:v>0.95266253893730934</c:v>
                </c:pt>
                <c:pt idx="5">
                  <c:v>0.94913230708533314</c:v>
                </c:pt>
                <c:pt idx="6">
                  <c:v>0.9199810495223949</c:v>
                </c:pt>
                <c:pt idx="7">
                  <c:v>0.89244436677929639</c:v>
                </c:pt>
                <c:pt idx="8">
                  <c:v>0.85352265904724278</c:v>
                </c:pt>
                <c:pt idx="9">
                  <c:v>0.84881792023558633</c:v>
                </c:pt>
                <c:pt idx="10">
                  <c:v>0.83120780422521012</c:v>
                </c:pt>
                <c:pt idx="11">
                  <c:v>0.82924072231276325</c:v>
                </c:pt>
                <c:pt idx="12">
                  <c:v>0.83015713393172996</c:v>
                </c:pt>
                <c:pt idx="13">
                  <c:v>0.81538611240373982</c:v>
                </c:pt>
                <c:pt idx="14">
                  <c:v>0.82944705882040493</c:v>
                </c:pt>
                <c:pt idx="15">
                  <c:v>0.83153916681709117</c:v>
                </c:pt>
                <c:pt idx="16">
                  <c:v>0.82453273808017424</c:v>
                </c:pt>
                <c:pt idx="17">
                  <c:v>0.82725284177127478</c:v>
                </c:pt>
                <c:pt idx="18">
                  <c:v>0.83154929538766909</c:v>
                </c:pt>
                <c:pt idx="19">
                  <c:v>0.83782808102980355</c:v>
                </c:pt>
                <c:pt idx="20">
                  <c:v>0.8349115103518151</c:v>
                </c:pt>
                <c:pt idx="21">
                  <c:v>0.82558744726689481</c:v>
                </c:pt>
                <c:pt idx="22">
                  <c:v>0.8109577552494982</c:v>
                </c:pt>
                <c:pt idx="23">
                  <c:v>0.8046706309675693</c:v>
                </c:pt>
                <c:pt idx="24">
                  <c:v>0.8065060530032504</c:v>
                </c:pt>
              </c:numCache>
            </c:numRef>
          </c:val>
          <c:extLst>
            <c:ext xmlns:c16="http://schemas.microsoft.com/office/drawing/2014/chart" uri="{C3380CC4-5D6E-409C-BE32-E72D297353CC}">
              <c16:uniqueId val="{00000000-9E79-46E2-AD90-8F6208B3FEE7}"/>
            </c:ext>
          </c:extLst>
        </c:ser>
        <c:ser>
          <c:idx val="1"/>
          <c:order val="1"/>
          <c:tx>
            <c:v> Investor-Owned Utility (IOU)</c:v>
          </c:tx>
          <c:spPr>
            <a:solidFill>
              <a:srgbClr val="8064A2"/>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Owner'!$F$27:$F$51</c:f>
              <c:numCache>
                <c:formatCode>0%</c:formatCode>
                <c:ptCount val="25"/>
                <c:pt idx="0">
                  <c:v>4.8236025191833532E-3</c:v>
                </c:pt>
                <c:pt idx="1">
                  <c:v>3.3386146440808624E-2</c:v>
                </c:pt>
                <c:pt idx="2">
                  <c:v>3.2424198432710112E-2</c:v>
                </c:pt>
                <c:pt idx="3">
                  <c:v>2.2136072162977777E-2</c:v>
                </c:pt>
                <c:pt idx="4">
                  <c:v>2.0142909928588405E-2</c:v>
                </c:pt>
                <c:pt idx="5">
                  <c:v>1.4755815636479947E-2</c:v>
                </c:pt>
                <c:pt idx="6">
                  <c:v>3.8111784560193117E-2</c:v>
                </c:pt>
                <c:pt idx="7">
                  <c:v>6.689236988827299E-2</c:v>
                </c:pt>
                <c:pt idx="8">
                  <c:v>0.10396727006129754</c:v>
                </c:pt>
                <c:pt idx="9">
                  <c:v>0.10284235850984962</c:v>
                </c:pt>
                <c:pt idx="10">
                  <c:v>0.12790742071911193</c:v>
                </c:pt>
                <c:pt idx="11">
                  <c:v>0.12156605082792529</c:v>
                </c:pt>
                <c:pt idx="12">
                  <c:v>0.12074763389683224</c:v>
                </c:pt>
                <c:pt idx="13">
                  <c:v>0.1349350597577931</c:v>
                </c:pt>
                <c:pt idx="14">
                  <c:v>0.12424013197382823</c:v>
                </c:pt>
                <c:pt idx="15">
                  <c:v>0.12276552436968179</c:v>
                </c:pt>
                <c:pt idx="16">
                  <c:v>0.13311402158573327</c:v>
                </c:pt>
                <c:pt idx="17">
                  <c:v>0.13171052810172074</c:v>
                </c:pt>
                <c:pt idx="18">
                  <c:v>0.1309524852479737</c:v>
                </c:pt>
                <c:pt idx="19">
                  <c:v>0.12757212601795115</c:v>
                </c:pt>
                <c:pt idx="20">
                  <c:v>0.13311029751307707</c:v>
                </c:pt>
                <c:pt idx="21">
                  <c:v>0.14507235300552285</c:v>
                </c:pt>
                <c:pt idx="22">
                  <c:v>0.16377354605388456</c:v>
                </c:pt>
                <c:pt idx="23">
                  <c:v>0.17254468432294617</c:v>
                </c:pt>
                <c:pt idx="24">
                  <c:v>0.17203807922221057</c:v>
                </c:pt>
              </c:numCache>
            </c:numRef>
          </c:val>
          <c:extLst>
            <c:ext xmlns:c16="http://schemas.microsoft.com/office/drawing/2014/chart" uri="{C3380CC4-5D6E-409C-BE32-E72D297353CC}">
              <c16:uniqueId val="{00000001-9E79-46E2-AD90-8F6208B3FEE7}"/>
            </c:ext>
          </c:extLst>
        </c:ser>
        <c:ser>
          <c:idx val="2"/>
          <c:order val="2"/>
          <c:tx>
            <c:v> Publicly Owned Utility (POU)</c:v>
          </c:tx>
          <c:spPr>
            <a:solidFill>
              <a:schemeClr val="accent5">
                <a:lumMod val="60000"/>
                <a:lumOff val="40000"/>
              </a:schemeClr>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Owner'!$G$27:$G$51</c:f>
              <c:numCache>
                <c:formatCode>0%</c:formatCode>
                <c:ptCount val="25"/>
                <c:pt idx="0">
                  <c:v>5.5920522998269004E-3</c:v>
                </c:pt>
                <c:pt idx="1">
                  <c:v>9.2781631757535687E-3</c:v>
                </c:pt>
                <c:pt idx="2">
                  <c:v>1.0393424397281631E-2</c:v>
                </c:pt>
                <c:pt idx="3">
                  <c:v>8.672869503063679E-3</c:v>
                </c:pt>
                <c:pt idx="4">
                  <c:v>2.2321096702677241E-2</c:v>
                </c:pt>
                <c:pt idx="5">
                  <c:v>2.1663849295855304E-2</c:v>
                </c:pt>
                <c:pt idx="6">
                  <c:v>2.3421841890371949E-2</c:v>
                </c:pt>
                <c:pt idx="7">
                  <c:v>2.4499760112513595E-2</c:v>
                </c:pt>
                <c:pt idx="8">
                  <c:v>2.1521950534415302E-2</c:v>
                </c:pt>
                <c:pt idx="9">
                  <c:v>3.0781769235641972E-2</c:v>
                </c:pt>
                <c:pt idx="10">
                  <c:v>2.1983964503413174E-2</c:v>
                </c:pt>
                <c:pt idx="11">
                  <c:v>3.0402861612191228E-2</c:v>
                </c:pt>
                <c:pt idx="12">
                  <c:v>3.0321385359125739E-2</c:v>
                </c:pt>
                <c:pt idx="13">
                  <c:v>3.026028868113146E-2</c:v>
                </c:pt>
                <c:pt idx="14">
                  <c:v>2.7292571200321233E-2</c:v>
                </c:pt>
                <c:pt idx="15">
                  <c:v>2.6838058633887506E-2</c:v>
                </c:pt>
                <c:pt idx="16">
                  <c:v>2.4869849436839543E-2</c:v>
                </c:pt>
                <c:pt idx="17">
                  <c:v>2.2011547546860043E-2</c:v>
                </c:pt>
                <c:pt idx="18">
                  <c:v>1.983577191894239E-2</c:v>
                </c:pt>
                <c:pt idx="19">
                  <c:v>1.8289340565089851E-2</c:v>
                </c:pt>
                <c:pt idx="20">
                  <c:v>1.6891764217683018E-2</c:v>
                </c:pt>
                <c:pt idx="21">
                  <c:v>1.5497869086572568E-2</c:v>
                </c:pt>
                <c:pt idx="22">
                  <c:v>1.334725012182085E-2</c:v>
                </c:pt>
                <c:pt idx="23">
                  <c:v>1.2035162135398268E-2</c:v>
                </c:pt>
                <c:pt idx="24">
                  <c:v>1.1333264019877082E-2</c:v>
                </c:pt>
              </c:numCache>
            </c:numRef>
          </c:val>
          <c:extLst>
            <c:ext xmlns:c16="http://schemas.microsoft.com/office/drawing/2014/chart" uri="{C3380CC4-5D6E-409C-BE32-E72D297353CC}">
              <c16:uniqueId val="{00000002-9E79-46E2-AD90-8F6208B3FEE7}"/>
            </c:ext>
          </c:extLst>
        </c:ser>
        <c:ser>
          <c:idx val="4"/>
          <c:order val="3"/>
          <c:tx>
            <c:v> Other</c:v>
          </c:tx>
          <c:spPr>
            <a:solidFill>
              <a:srgbClr val="C0504D"/>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Owner'!$I$27:$I$51</c:f>
              <c:numCache>
                <c:formatCode>0%</c:formatCode>
                <c:ptCount val="25"/>
                <c:pt idx="0">
                  <c:v>1.6466781013773437E-3</c:v>
                </c:pt>
                <c:pt idx="1">
                  <c:v>1.7271728462471914E-3</c:v>
                </c:pt>
                <c:pt idx="2">
                  <c:v>1.7689031702407786E-3</c:v>
                </c:pt>
                <c:pt idx="3">
                  <c:v>2.0040452023530847E-3</c:v>
                </c:pt>
                <c:pt idx="4">
                  <c:v>4.8734544314249914E-3</c:v>
                </c:pt>
                <c:pt idx="5">
                  <c:v>1.4448027982331527E-2</c:v>
                </c:pt>
                <c:pt idx="6">
                  <c:v>1.8485324027039986E-2</c:v>
                </c:pt>
                <c:pt idx="7">
                  <c:v>1.6163503219917073E-2</c:v>
                </c:pt>
                <c:pt idx="8">
                  <c:v>2.0988120357044379E-2</c:v>
                </c:pt>
                <c:pt idx="9">
                  <c:v>1.7557952018922018E-2</c:v>
                </c:pt>
                <c:pt idx="10">
                  <c:v>1.8900810552264672E-2</c:v>
                </c:pt>
                <c:pt idx="11">
                  <c:v>1.879036524712014E-2</c:v>
                </c:pt>
                <c:pt idx="12">
                  <c:v>1.8773846812312072E-2</c:v>
                </c:pt>
                <c:pt idx="13">
                  <c:v>1.9418539157335581E-2</c:v>
                </c:pt>
                <c:pt idx="14">
                  <c:v>1.9020238005445524E-2</c:v>
                </c:pt>
                <c:pt idx="15">
                  <c:v>1.8857250179339476E-2</c:v>
                </c:pt>
                <c:pt idx="16">
                  <c:v>1.748339089725303E-2</c:v>
                </c:pt>
                <c:pt idx="17">
                  <c:v>1.9025082580144514E-2</c:v>
                </c:pt>
                <c:pt idx="18">
                  <c:v>1.7662447445414942E-2</c:v>
                </c:pt>
                <c:pt idx="19">
                  <c:v>1.6310452387155321E-2</c:v>
                </c:pt>
                <c:pt idx="20">
                  <c:v>1.5086427917424851E-2</c:v>
                </c:pt>
                <c:pt idx="21">
                  <c:v>1.3842330641009783E-2</c:v>
                </c:pt>
                <c:pt idx="22">
                  <c:v>1.1921448574796437E-2</c:v>
                </c:pt>
                <c:pt idx="23">
                  <c:v>1.0749522574086179E-2</c:v>
                </c:pt>
                <c:pt idx="24">
                  <c:v>1.0122603754661912E-2</c:v>
                </c:pt>
              </c:numCache>
            </c:numRef>
          </c:val>
          <c:extLst>
            <c:ext xmlns:c16="http://schemas.microsoft.com/office/drawing/2014/chart" uri="{C3380CC4-5D6E-409C-BE32-E72D297353CC}">
              <c16:uniqueId val="{00000003-9E79-46E2-AD90-8F6208B3FEE7}"/>
            </c:ext>
          </c:extLst>
        </c:ser>
        <c:dLbls>
          <c:showLegendKey val="0"/>
          <c:showVal val="0"/>
          <c:showCatName val="0"/>
          <c:showSerName val="0"/>
          <c:showPercent val="0"/>
          <c:showBubbleSize val="0"/>
        </c:dLbls>
        <c:axId val="1074638488"/>
        <c:axId val="1"/>
      </c:areaChart>
      <c:catAx>
        <c:axId val="107463848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solidFill>
                  <a:sysClr val="windowText" lastClr="000000"/>
                </a:solidFill>
              </a:defRPr>
            </a:pPr>
            <a:endParaRPr lang="en-US"/>
          </a:p>
        </c:txPr>
        <c:crossAx val="1"/>
        <c:crosses val="autoZero"/>
        <c:auto val="1"/>
        <c:lblAlgn val="ctr"/>
        <c:lblOffset val="20"/>
        <c:tickLblSkip val="2"/>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107463848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000000000000003E-2"/>
          <c:y val="0.16896551724137931"/>
          <c:w val="0.91"/>
          <c:h val="0.62758620689655176"/>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10FB-43E9-8223-428259DB5946}"/>
              </c:ext>
            </c:extLst>
          </c:dPt>
          <c:dPt>
            <c:idx val="1"/>
            <c:bubble3D val="0"/>
            <c:spPr>
              <a:solidFill>
                <a:srgbClr val="FFFF00"/>
              </a:solidFill>
              <a:ln w="3175">
                <a:noFill/>
                <a:prstDash val="solid"/>
              </a:ln>
            </c:spPr>
            <c:extLst>
              <c:ext xmlns:c16="http://schemas.microsoft.com/office/drawing/2014/chart" uri="{C3380CC4-5D6E-409C-BE32-E72D297353CC}">
                <c16:uniqueId val="{00000003-10FB-43E9-8223-428259DB5946}"/>
              </c:ext>
            </c:extLst>
          </c:dPt>
          <c:dPt>
            <c:idx val="2"/>
            <c:bubble3D val="0"/>
            <c:spPr>
              <a:solidFill>
                <a:schemeClr val="accent3">
                  <a:lumMod val="60000"/>
                  <a:lumOff val="40000"/>
                </a:schemeClr>
              </a:solidFill>
              <a:ln w="3175">
                <a:noFill/>
                <a:prstDash val="solid"/>
              </a:ln>
            </c:spPr>
            <c:extLst>
              <c:ext xmlns:c16="http://schemas.microsoft.com/office/drawing/2014/chart" uri="{C3380CC4-5D6E-409C-BE32-E72D297353CC}">
                <c16:uniqueId val="{00000005-10FB-43E9-8223-428259DB5946}"/>
              </c:ext>
            </c:extLst>
          </c:dPt>
          <c:dPt>
            <c:idx val="3"/>
            <c:bubble3D val="0"/>
            <c:spPr>
              <a:solidFill>
                <a:srgbClr val="C0504D"/>
              </a:solidFill>
              <a:ln w="3175">
                <a:noFill/>
                <a:prstDash val="solid"/>
              </a:ln>
            </c:spPr>
            <c:extLst>
              <c:ext xmlns:c16="http://schemas.microsoft.com/office/drawing/2014/chart" uri="{C3380CC4-5D6E-409C-BE32-E72D297353CC}">
                <c16:uniqueId val="{00000007-10FB-43E9-8223-428259DB5946}"/>
              </c:ext>
            </c:extLst>
          </c:dPt>
          <c:val>
            <c:numRef>
              <c:f>'Capacity by Owner'!$B$54:$E$54</c:f>
              <c:numCache>
                <c:formatCode>#,##0</c:formatCode>
                <c:ptCount val="4"/>
                <c:pt idx="0">
                  <c:v>1394.6100000000006</c:v>
                </c:pt>
                <c:pt idx="1">
                  <c:v>0</c:v>
                </c:pt>
                <c:pt idx="2">
                  <c:v>7116.4719999999988</c:v>
                </c:pt>
                <c:pt idx="3">
                  <c:v>0</c:v>
                </c:pt>
              </c:numCache>
            </c:numRef>
          </c:val>
          <c:extLst>
            <c:ext xmlns:c16="http://schemas.microsoft.com/office/drawing/2014/chart" uri="{C3380CC4-5D6E-409C-BE32-E72D297353CC}">
              <c16:uniqueId val="{00000008-10FB-43E9-8223-428259DB5946}"/>
            </c:ext>
          </c:extLst>
        </c:ser>
        <c:dLbls>
          <c:showLegendKey val="0"/>
          <c:showVal val="0"/>
          <c:showCatName val="0"/>
          <c:showSerName val="0"/>
          <c:showPercent val="0"/>
          <c:showBubbleSize val="0"/>
          <c:showLeaderLines val="1"/>
        </c:dLbls>
        <c:firstSliceAng val="155"/>
      </c:pieChart>
      <c:spPr>
        <a:noFill/>
        <a:ln w="25400">
          <a:noFill/>
        </a:ln>
      </c:spPr>
    </c:plotArea>
    <c:plotVisOnly val="1"/>
    <c:dispBlanksAs val="zero"/>
    <c:showDLblsOverMax val="0"/>
  </c:chart>
  <c:spPr>
    <a:solidFill>
      <a:schemeClr val="bg1"/>
    </a:solidFill>
    <a:ln w="9525">
      <a:noFill/>
    </a:ln>
  </c:spPr>
  <c:txPr>
    <a:bodyPr/>
    <a:lstStyle/>
    <a:p>
      <a:pPr>
        <a:defRPr sz="1000" b="1"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horizontalDpi="200" verticalDpi="200"/>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68476905357826"/>
          <c:y val="0.10477191327646544"/>
          <c:w val="0.84788213871344309"/>
          <c:h val="0.77182544564741895"/>
        </c:manualLayout>
      </c:layout>
      <c:areaChart>
        <c:grouping val="percentStacked"/>
        <c:varyColors val="0"/>
        <c:ser>
          <c:idx val="0"/>
          <c:order val="0"/>
          <c:tx>
            <c:v> IOU</c:v>
          </c:tx>
          <c:spPr>
            <a:solidFill>
              <a:srgbClr val="8064A2"/>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Offtake'!$I$27:$I$51</c:f>
              <c:numCache>
                <c:formatCode>0%</c:formatCode>
                <c:ptCount val="25"/>
                <c:pt idx="0">
                  <c:v>0.96621482263114755</c:v>
                </c:pt>
                <c:pt idx="1">
                  <c:v>0.95960132244914487</c:v>
                </c:pt>
                <c:pt idx="2">
                  <c:v>0.94353376429507685</c:v>
                </c:pt>
                <c:pt idx="3">
                  <c:v>0.67678505458468718</c:v>
                </c:pt>
                <c:pt idx="4">
                  <c:v>0.65355996783685089</c:v>
                </c:pt>
                <c:pt idx="5">
                  <c:v>0.60704688648998939</c:v>
                </c:pt>
                <c:pt idx="6">
                  <c:v>0.62333901566693506</c:v>
                </c:pt>
                <c:pt idx="7">
                  <c:v>0.60911078541354302</c:v>
                </c:pt>
                <c:pt idx="8">
                  <c:v>0.57859522385573903</c:v>
                </c:pt>
                <c:pt idx="9">
                  <c:v>0.54349599982427821</c:v>
                </c:pt>
                <c:pt idx="10">
                  <c:v>0.47223719026990663</c:v>
                </c:pt>
                <c:pt idx="11">
                  <c:v>0.43888839722517342</c:v>
                </c:pt>
                <c:pt idx="12">
                  <c:v>0.43566315989428506</c:v>
                </c:pt>
                <c:pt idx="13">
                  <c:v>0.46304801720760552</c:v>
                </c:pt>
                <c:pt idx="14">
                  <c:v>0.48520069905483298</c:v>
                </c:pt>
                <c:pt idx="15">
                  <c:v>0.4878630006144935</c:v>
                </c:pt>
                <c:pt idx="16">
                  <c:v>0.48981115174595297</c:v>
                </c:pt>
                <c:pt idx="17">
                  <c:v>0.47634496940981819</c:v>
                </c:pt>
                <c:pt idx="18">
                  <c:v>0.45677559504409343</c:v>
                </c:pt>
                <c:pt idx="19">
                  <c:v>0.44223524137384312</c:v>
                </c:pt>
                <c:pt idx="20">
                  <c:v>0.43464929982553707</c:v>
                </c:pt>
                <c:pt idx="21">
                  <c:v>0.42733572839326756</c:v>
                </c:pt>
                <c:pt idx="22">
                  <c:v>0.43167175122049328</c:v>
                </c:pt>
                <c:pt idx="23">
                  <c:v>0.42136556836693345</c:v>
                </c:pt>
                <c:pt idx="24">
                  <c:v>0.41344776377409859</c:v>
                </c:pt>
              </c:numCache>
            </c:numRef>
          </c:val>
          <c:extLst>
            <c:ext xmlns:c16="http://schemas.microsoft.com/office/drawing/2014/chart" uri="{C3380CC4-5D6E-409C-BE32-E72D297353CC}">
              <c16:uniqueId val="{00000000-5A85-4C79-A6B5-76AF456D4436}"/>
            </c:ext>
          </c:extLst>
        </c:ser>
        <c:ser>
          <c:idx val="1"/>
          <c:order val="1"/>
          <c:tx>
            <c:v> POU</c:v>
          </c:tx>
          <c:spPr>
            <a:solidFill>
              <a:schemeClr val="accent5">
                <a:lumMod val="60000"/>
                <a:lumOff val="40000"/>
              </a:schemeClr>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Offtake'!$J$27:$J$51</c:f>
              <c:numCache>
                <c:formatCode>0%</c:formatCode>
                <c:ptCount val="25"/>
                <c:pt idx="0">
                  <c:v>3.2304830388826963E-2</c:v>
                </c:pt>
                <c:pt idx="1">
                  <c:v>3.9027406988077308E-2</c:v>
                </c:pt>
                <c:pt idx="2">
                  <c:v>4.6117135547998941E-2</c:v>
                </c:pt>
                <c:pt idx="3">
                  <c:v>0.11100786170834924</c:v>
                </c:pt>
                <c:pt idx="4">
                  <c:v>0.12994059079909009</c:v>
                </c:pt>
                <c:pt idx="5">
                  <c:v>0.13767345485230173</c:v>
                </c:pt>
                <c:pt idx="6">
                  <c:v>0.13642063887497968</c:v>
                </c:pt>
                <c:pt idx="7">
                  <c:v>0.14798601574574249</c:v>
                </c:pt>
                <c:pt idx="8">
                  <c:v>0.14568358572392706</c:v>
                </c:pt>
                <c:pt idx="9">
                  <c:v>0.15489197361624318</c:v>
                </c:pt>
                <c:pt idx="10">
                  <c:v>0.17370265341753521</c:v>
                </c:pt>
                <c:pt idx="11">
                  <c:v>0.19534032290745934</c:v>
                </c:pt>
                <c:pt idx="12">
                  <c:v>0.21006366706776933</c:v>
                </c:pt>
                <c:pt idx="13">
                  <c:v>0.19959136538852754</c:v>
                </c:pt>
                <c:pt idx="14">
                  <c:v>0.2054005710458657</c:v>
                </c:pt>
                <c:pt idx="15">
                  <c:v>0.20354119556646619</c:v>
                </c:pt>
                <c:pt idx="16">
                  <c:v>0.19949764230207945</c:v>
                </c:pt>
                <c:pt idx="17">
                  <c:v>0.20325688345549489</c:v>
                </c:pt>
                <c:pt idx="18">
                  <c:v>0.20743376962627033</c:v>
                </c:pt>
                <c:pt idx="19">
                  <c:v>0.20506505529323857</c:v>
                </c:pt>
                <c:pt idx="20">
                  <c:v>0.19857636717862351</c:v>
                </c:pt>
                <c:pt idx="21">
                  <c:v>0.19177525675579141</c:v>
                </c:pt>
                <c:pt idx="22">
                  <c:v>0.18458011097484076</c:v>
                </c:pt>
                <c:pt idx="23">
                  <c:v>0.1783060619697221</c:v>
                </c:pt>
                <c:pt idx="24">
                  <c:v>0.17064323061706091</c:v>
                </c:pt>
              </c:numCache>
            </c:numRef>
          </c:val>
          <c:extLst>
            <c:ext xmlns:c16="http://schemas.microsoft.com/office/drawing/2014/chart" uri="{C3380CC4-5D6E-409C-BE32-E72D297353CC}">
              <c16:uniqueId val="{00000001-5A85-4C79-A6B5-76AF456D4436}"/>
            </c:ext>
          </c:extLst>
        </c:ser>
        <c:ser>
          <c:idx val="2"/>
          <c:order val="2"/>
          <c:tx>
            <c:v> Power Marketer</c:v>
          </c:tx>
          <c:spPr>
            <a:solidFill>
              <a:srgbClr val="9BBB59"/>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Offtake'!$L$27:$L$51</c:f>
              <c:numCache>
                <c:formatCode>0%</c:formatCode>
                <c:ptCount val="25"/>
                <c:pt idx="0">
                  <c:v>0</c:v>
                </c:pt>
                <c:pt idx="1">
                  <c:v>0</c:v>
                </c:pt>
                <c:pt idx="2">
                  <c:v>4.2291018322990516E-3</c:v>
                </c:pt>
                <c:pt idx="3">
                  <c:v>0.20111784079793638</c:v>
                </c:pt>
                <c:pt idx="4">
                  <c:v>0.20616571806373216</c:v>
                </c:pt>
                <c:pt idx="5">
                  <c:v>0.24757307988937036</c:v>
                </c:pt>
                <c:pt idx="6">
                  <c:v>0.23275197694046482</c:v>
                </c:pt>
                <c:pt idx="7">
                  <c:v>0.20740151829436684</c:v>
                </c:pt>
                <c:pt idx="8">
                  <c:v>0.17817280900356314</c:v>
                </c:pt>
                <c:pt idx="9">
                  <c:v>0.18512098731193244</c:v>
                </c:pt>
                <c:pt idx="10">
                  <c:v>0.14733164569850415</c:v>
                </c:pt>
                <c:pt idx="11">
                  <c:v>0.11278644651007196</c:v>
                </c:pt>
                <c:pt idx="12">
                  <c:v>0.10558991966433301</c:v>
                </c:pt>
                <c:pt idx="13">
                  <c:v>9.7787255183202582E-2</c:v>
                </c:pt>
                <c:pt idx="14">
                  <c:v>7.8748208638267661E-2</c:v>
                </c:pt>
                <c:pt idx="15">
                  <c:v>7.7352107521933874E-2</c:v>
                </c:pt>
                <c:pt idx="16">
                  <c:v>7.1679374947921273E-2</c:v>
                </c:pt>
                <c:pt idx="17">
                  <c:v>6.3842401474343655E-2</c:v>
                </c:pt>
                <c:pt idx="18">
                  <c:v>5.8505465039912948E-2</c:v>
                </c:pt>
                <c:pt idx="19">
                  <c:v>5.8402078224024635E-2</c:v>
                </c:pt>
                <c:pt idx="20">
                  <c:v>5.6028040027330431E-2</c:v>
                </c:pt>
                <c:pt idx="21">
                  <c:v>5.9620143078748175E-2</c:v>
                </c:pt>
                <c:pt idx="22">
                  <c:v>5.4619285459942032E-2</c:v>
                </c:pt>
                <c:pt idx="23">
                  <c:v>5.1288631281541895E-2</c:v>
                </c:pt>
                <c:pt idx="24">
                  <c:v>5.1596132648057444E-2</c:v>
                </c:pt>
              </c:numCache>
            </c:numRef>
          </c:val>
          <c:extLst>
            <c:ext xmlns:c16="http://schemas.microsoft.com/office/drawing/2014/chart" uri="{C3380CC4-5D6E-409C-BE32-E72D297353CC}">
              <c16:uniqueId val="{00000002-5A85-4C79-A6B5-76AF456D4436}"/>
            </c:ext>
          </c:extLst>
        </c:ser>
        <c:ser>
          <c:idx val="4"/>
          <c:order val="3"/>
          <c:tx>
            <c:v> Merchant/Quasi-Merchant</c:v>
          </c:tx>
          <c:spPr>
            <a:solidFill>
              <a:srgbClr val="F79646"/>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Offtake'!$O$27:$O$51</c:f>
              <c:numCache>
                <c:formatCode>0%</c:formatCode>
                <c:ptCount val="25"/>
                <c:pt idx="0">
                  <c:v>0</c:v>
                </c:pt>
                <c:pt idx="1">
                  <c:v>0</c:v>
                </c:pt>
                <c:pt idx="2">
                  <c:v>4.6967429002936593E-3</c:v>
                </c:pt>
                <c:pt idx="3">
                  <c:v>1.0012996411467428E-2</c:v>
                </c:pt>
                <c:pt idx="4">
                  <c:v>9.1114125101557936E-3</c:v>
                </c:pt>
                <c:pt idx="5">
                  <c:v>6.6746226669543319E-3</c:v>
                </c:pt>
                <c:pt idx="6">
                  <c:v>6.2750425925123376E-3</c:v>
                </c:pt>
                <c:pt idx="7">
                  <c:v>3.31818418289965E-2</c:v>
                </c:pt>
                <c:pt idx="8">
                  <c:v>9.544659977602199E-2</c:v>
                </c:pt>
                <c:pt idx="9">
                  <c:v>0.11476583948804674</c:v>
                </c:pt>
                <c:pt idx="10">
                  <c:v>0.20367240712266543</c:v>
                </c:pt>
                <c:pt idx="11">
                  <c:v>0.24346424247968226</c:v>
                </c:pt>
                <c:pt idx="12">
                  <c:v>0.23963368873818394</c:v>
                </c:pt>
                <c:pt idx="13">
                  <c:v>0.22789826878523137</c:v>
                </c:pt>
                <c:pt idx="14">
                  <c:v>0.21876478968961777</c:v>
                </c:pt>
                <c:pt idx="15">
                  <c:v>0.21933903125002907</c:v>
                </c:pt>
                <c:pt idx="16">
                  <c:v>0.22762892881400854</c:v>
                </c:pt>
                <c:pt idx="17">
                  <c:v>0.23516361474153757</c:v>
                </c:pt>
                <c:pt idx="18">
                  <c:v>0.2338050447117391</c:v>
                </c:pt>
                <c:pt idx="19">
                  <c:v>0.23114086131354211</c:v>
                </c:pt>
                <c:pt idx="20">
                  <c:v>0.23136413848426865</c:v>
                </c:pt>
                <c:pt idx="21">
                  <c:v>0.22921455133065441</c:v>
                </c:pt>
                <c:pt idx="22">
                  <c:v>0.21354874995049047</c:v>
                </c:pt>
                <c:pt idx="23">
                  <c:v>0.19950701181386968</c:v>
                </c:pt>
                <c:pt idx="24">
                  <c:v>0.18968435536449016</c:v>
                </c:pt>
              </c:numCache>
            </c:numRef>
          </c:val>
          <c:extLst>
            <c:ext xmlns:c16="http://schemas.microsoft.com/office/drawing/2014/chart" uri="{C3380CC4-5D6E-409C-BE32-E72D297353CC}">
              <c16:uniqueId val="{00000003-5A85-4C79-A6B5-76AF456D4436}"/>
            </c:ext>
          </c:extLst>
        </c:ser>
        <c:ser>
          <c:idx val="6"/>
          <c:order val="4"/>
          <c:tx>
            <c:v> Direct Retail</c:v>
          </c:tx>
          <c:spPr>
            <a:solidFill>
              <a:schemeClr val="bg1">
                <a:lumMod val="75000"/>
              </a:schemeClr>
            </a:solidFill>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Offtake'!$M$27:$M$51</c:f>
              <c:numCache>
                <c:formatCode>0%</c:formatCode>
                <c:ptCount val="25"/>
                <c:pt idx="0">
                  <c:v>0</c:v>
                </c:pt>
                <c:pt idx="1">
                  <c:v>0</c:v>
                </c:pt>
                <c:pt idx="2">
                  <c:v>0</c:v>
                </c:pt>
                <c:pt idx="3">
                  <c:v>0</c:v>
                </c:pt>
                <c:pt idx="4">
                  <c:v>0</c:v>
                </c:pt>
                <c:pt idx="5">
                  <c:v>0</c:v>
                </c:pt>
                <c:pt idx="6">
                  <c:v>0</c:v>
                </c:pt>
                <c:pt idx="7">
                  <c:v>0</c:v>
                </c:pt>
                <c:pt idx="8">
                  <c:v>0</c:v>
                </c:pt>
                <c:pt idx="9">
                  <c:v>0</c:v>
                </c:pt>
                <c:pt idx="10">
                  <c:v>0</c:v>
                </c:pt>
                <c:pt idx="11">
                  <c:v>5.817026791001244E-3</c:v>
                </c:pt>
                <c:pt idx="12">
                  <c:v>5.37982000847269E-3</c:v>
                </c:pt>
                <c:pt idx="13">
                  <c:v>7.7172086982441289E-3</c:v>
                </c:pt>
                <c:pt idx="14">
                  <c:v>7.1832078362050033E-3</c:v>
                </c:pt>
                <c:pt idx="15">
                  <c:v>7.0558591046922707E-3</c:v>
                </c:pt>
                <c:pt idx="16">
                  <c:v>6.5384071171109186E-3</c:v>
                </c:pt>
                <c:pt idx="17">
                  <c:v>1.7070316357649627E-2</c:v>
                </c:pt>
                <c:pt idx="18">
                  <c:v>3.9545862739601298E-2</c:v>
                </c:pt>
                <c:pt idx="19">
                  <c:v>5.5315312344329064E-2</c:v>
                </c:pt>
                <c:pt idx="20">
                  <c:v>6.9398367761125207E-2</c:v>
                </c:pt>
                <c:pt idx="21">
                  <c:v>8.2824586010948359E-2</c:v>
                </c:pt>
                <c:pt idx="22">
                  <c:v>0.10763116600067021</c:v>
                </c:pt>
                <c:pt idx="23">
                  <c:v>0.13145274072663798</c:v>
                </c:pt>
                <c:pt idx="24">
                  <c:v>0.14967152139749321</c:v>
                </c:pt>
              </c:numCache>
            </c:numRef>
          </c:val>
          <c:extLst>
            <c:ext xmlns:c16="http://schemas.microsoft.com/office/drawing/2014/chart" uri="{C3380CC4-5D6E-409C-BE32-E72D297353CC}">
              <c16:uniqueId val="{00000004-5A85-4C79-A6B5-76AF456D4436}"/>
            </c:ext>
          </c:extLst>
        </c:ser>
        <c:ser>
          <c:idx val="3"/>
          <c:order val="5"/>
          <c:tx>
            <c:v> On-Site</c:v>
          </c:tx>
          <c:spPr>
            <a:solidFill>
              <a:srgbClr val="C0504D"/>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Offtake'!$N$27:$N$51</c:f>
              <c:numCache>
                <c:formatCode>0%</c:formatCode>
                <c:ptCount val="25"/>
                <c:pt idx="0">
                  <c:v>1.4803469800255791E-3</c:v>
                </c:pt>
                <c:pt idx="1">
                  <c:v>1.3712705627777814E-3</c:v>
                </c:pt>
                <c:pt idx="2">
                  <c:v>1.4232554243313747E-3</c:v>
                </c:pt>
                <c:pt idx="3">
                  <c:v>1.0762464975598704E-3</c:v>
                </c:pt>
                <c:pt idx="4">
                  <c:v>1.2223107901710604E-3</c:v>
                </c:pt>
                <c:pt idx="5">
                  <c:v>1.0319561013842123E-3</c:v>
                </c:pt>
                <c:pt idx="6">
                  <c:v>1.2133259251081478E-3</c:v>
                </c:pt>
                <c:pt idx="7">
                  <c:v>2.3198387173511722E-3</c:v>
                </c:pt>
                <c:pt idx="8">
                  <c:v>2.1017816407487046E-3</c:v>
                </c:pt>
                <c:pt idx="9">
                  <c:v>1.7251997594994615E-3</c:v>
                </c:pt>
                <c:pt idx="10">
                  <c:v>3.0561034913884752E-3</c:v>
                </c:pt>
                <c:pt idx="11">
                  <c:v>3.7035640866118786E-3</c:v>
                </c:pt>
                <c:pt idx="12">
                  <c:v>3.6697446269559589E-3</c:v>
                </c:pt>
                <c:pt idx="13">
                  <c:v>3.9578847371888716E-3</c:v>
                </c:pt>
                <c:pt idx="14">
                  <c:v>4.7025237352109747E-3</c:v>
                </c:pt>
                <c:pt idx="15">
                  <c:v>4.8488059423850262E-3</c:v>
                </c:pt>
                <c:pt idx="16">
                  <c:v>4.8444950729268476E-3</c:v>
                </c:pt>
                <c:pt idx="17">
                  <c:v>4.3218145611560359E-3</c:v>
                </c:pt>
                <c:pt idx="18">
                  <c:v>3.9342628383829438E-3</c:v>
                </c:pt>
                <c:pt idx="19">
                  <c:v>3.6936523351225681E-3</c:v>
                </c:pt>
                <c:pt idx="20">
                  <c:v>3.5796130590832744E-3</c:v>
                </c:pt>
                <c:pt idx="21">
                  <c:v>3.3735672269479219E-3</c:v>
                </c:pt>
                <c:pt idx="22">
                  <c:v>2.9054217657164183E-3</c:v>
                </c:pt>
                <c:pt idx="23">
                  <c:v>2.6198072247365593E-3</c:v>
                </c:pt>
                <c:pt idx="24">
                  <c:v>2.4671486277525216E-3</c:v>
                </c:pt>
              </c:numCache>
            </c:numRef>
          </c:val>
          <c:extLst>
            <c:ext xmlns:c16="http://schemas.microsoft.com/office/drawing/2014/chart" uri="{C3380CC4-5D6E-409C-BE32-E72D297353CC}">
              <c16:uniqueId val="{00000005-5A85-4C79-A6B5-76AF456D4436}"/>
            </c:ext>
          </c:extLst>
        </c:ser>
        <c:ser>
          <c:idx val="7"/>
          <c:order val="6"/>
          <c:tx>
            <c:v> Undisclosed</c:v>
          </c:tx>
          <c:spPr>
            <a:solidFill>
              <a:schemeClr val="bg2">
                <a:lumMod val="50000"/>
              </a:schemeClr>
            </a:solidFill>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Offtake'!$K$27:$K$51</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4.1477991158998962E-3</c:v>
                </c:pt>
                <c:pt idx="20">
                  <c:v>6.4041736640319084E-3</c:v>
                </c:pt>
                <c:pt idx="21">
                  <c:v>5.8561672036420691E-3</c:v>
                </c:pt>
                <c:pt idx="22">
                  <c:v>5.0435146278467735E-3</c:v>
                </c:pt>
                <c:pt idx="23">
                  <c:v>1.5460178616558384E-2</c:v>
                </c:pt>
                <c:pt idx="24">
                  <c:v>2.2489847571047165E-2</c:v>
                </c:pt>
              </c:numCache>
            </c:numRef>
          </c:val>
          <c:extLst>
            <c:ext xmlns:c16="http://schemas.microsoft.com/office/drawing/2014/chart" uri="{C3380CC4-5D6E-409C-BE32-E72D297353CC}">
              <c16:uniqueId val="{00000006-5A85-4C79-A6B5-76AF456D4436}"/>
            </c:ext>
          </c:extLst>
        </c:ser>
        <c:dLbls>
          <c:showLegendKey val="0"/>
          <c:showVal val="0"/>
          <c:showCatName val="0"/>
          <c:showSerName val="0"/>
          <c:showPercent val="0"/>
          <c:showBubbleSize val="0"/>
        </c:dLbls>
        <c:axId val="1074623728"/>
        <c:axId val="1"/>
      </c:areaChart>
      <c:catAx>
        <c:axId val="107462372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
        <c:crosses val="autoZero"/>
        <c:auto val="1"/>
        <c:lblAlgn val="ctr"/>
        <c:lblOffset val="20"/>
        <c:tickLblSkip val="2"/>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1"/>
        <c:majorTickMark val="out"/>
        <c:minorTickMark val="none"/>
        <c:tickLblPos val="nextTo"/>
        <c:spPr>
          <a:ln w="3175">
            <a:noFill/>
            <a:prstDash val="solid"/>
          </a:ln>
        </c:spPr>
        <c:txPr>
          <a:bodyPr rot="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07462372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1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1459227467811159E-2"/>
          <c:y val="0.179235752290301"/>
          <c:w val="0.9570815450643777"/>
          <c:h val="0.58530163566604132"/>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F45B-406F-8015-D11D43A7D3B0}"/>
              </c:ext>
            </c:extLst>
          </c:dPt>
          <c:dPt>
            <c:idx val="1"/>
            <c:bubble3D val="0"/>
            <c:spPr>
              <a:solidFill>
                <a:schemeClr val="accent5">
                  <a:lumMod val="60000"/>
                  <a:lumOff val="40000"/>
                </a:schemeClr>
              </a:solidFill>
              <a:ln w="3175">
                <a:noFill/>
                <a:prstDash val="solid"/>
              </a:ln>
            </c:spPr>
            <c:extLst>
              <c:ext xmlns:c16="http://schemas.microsoft.com/office/drawing/2014/chart" uri="{C3380CC4-5D6E-409C-BE32-E72D297353CC}">
                <c16:uniqueId val="{00000003-F45B-406F-8015-D11D43A7D3B0}"/>
              </c:ext>
            </c:extLst>
          </c:dPt>
          <c:dPt>
            <c:idx val="2"/>
            <c:bubble3D val="0"/>
            <c:spPr>
              <a:solidFill>
                <a:schemeClr val="bg2">
                  <a:lumMod val="50000"/>
                </a:schemeClr>
              </a:solidFill>
              <a:ln w="3175">
                <a:noFill/>
                <a:prstDash val="solid"/>
              </a:ln>
            </c:spPr>
            <c:extLst>
              <c:ext xmlns:c16="http://schemas.microsoft.com/office/drawing/2014/chart" uri="{C3380CC4-5D6E-409C-BE32-E72D297353CC}">
                <c16:uniqueId val="{00000005-F45B-406F-8015-D11D43A7D3B0}"/>
              </c:ext>
            </c:extLst>
          </c:dPt>
          <c:dPt>
            <c:idx val="3"/>
            <c:bubble3D val="0"/>
            <c:spPr>
              <a:solidFill>
                <a:schemeClr val="accent3"/>
              </a:solidFill>
              <a:ln w="3175">
                <a:noFill/>
                <a:prstDash val="solid"/>
              </a:ln>
            </c:spPr>
            <c:extLst>
              <c:ext xmlns:c16="http://schemas.microsoft.com/office/drawing/2014/chart" uri="{C3380CC4-5D6E-409C-BE32-E72D297353CC}">
                <c16:uniqueId val="{00000007-F45B-406F-8015-D11D43A7D3B0}"/>
              </c:ext>
            </c:extLst>
          </c:dPt>
          <c:dPt>
            <c:idx val="4"/>
            <c:bubble3D val="0"/>
            <c:spPr>
              <a:solidFill>
                <a:schemeClr val="bg1">
                  <a:lumMod val="75000"/>
                </a:schemeClr>
              </a:solidFill>
              <a:ln w="3175">
                <a:noFill/>
                <a:prstDash val="solid"/>
              </a:ln>
            </c:spPr>
            <c:extLst>
              <c:ext xmlns:c16="http://schemas.microsoft.com/office/drawing/2014/chart" uri="{C3380CC4-5D6E-409C-BE32-E72D297353CC}">
                <c16:uniqueId val="{00000009-F45B-406F-8015-D11D43A7D3B0}"/>
              </c:ext>
            </c:extLst>
          </c:dPt>
          <c:dPt>
            <c:idx val="5"/>
            <c:bubble3D val="0"/>
            <c:spPr>
              <a:solidFill>
                <a:srgbClr val="F79646"/>
              </a:solidFill>
              <a:ln w="3175">
                <a:noFill/>
                <a:prstDash val="solid"/>
              </a:ln>
            </c:spPr>
            <c:extLst>
              <c:ext xmlns:c16="http://schemas.microsoft.com/office/drawing/2014/chart" uri="{C3380CC4-5D6E-409C-BE32-E72D297353CC}">
                <c16:uniqueId val="{0000000B-F45B-406F-8015-D11D43A7D3B0}"/>
              </c:ext>
            </c:extLst>
          </c:dPt>
          <c:dPt>
            <c:idx val="6"/>
            <c:bubble3D val="0"/>
            <c:spPr>
              <a:solidFill>
                <a:srgbClr val="F79646"/>
              </a:solidFill>
              <a:ln w="3175">
                <a:noFill/>
                <a:prstDash val="solid"/>
              </a:ln>
            </c:spPr>
            <c:extLst>
              <c:ext xmlns:c16="http://schemas.microsoft.com/office/drawing/2014/chart" uri="{C3380CC4-5D6E-409C-BE32-E72D297353CC}">
                <c16:uniqueId val="{0000000D-F45B-406F-8015-D11D43A7D3B0}"/>
              </c:ext>
            </c:extLst>
          </c:dPt>
          <c:val>
            <c:numRef>
              <c:f>'Capacity by Offtake'!$B$54:$H$54</c:f>
              <c:numCache>
                <c:formatCode>#,##0</c:formatCode>
                <c:ptCount val="7"/>
                <c:pt idx="0">
                  <c:v>2443.3000000000006</c:v>
                </c:pt>
                <c:pt idx="1">
                  <c:v>392.28000000000003</c:v>
                </c:pt>
                <c:pt idx="2">
                  <c:v>1154.992</c:v>
                </c:pt>
                <c:pt idx="3">
                  <c:v>480.99999999999989</c:v>
                </c:pt>
                <c:pt idx="4">
                  <c:v>3776.4299999999994</c:v>
                </c:pt>
                <c:pt idx="5">
                  <c:v>0</c:v>
                </c:pt>
                <c:pt idx="6">
                  <c:v>263.08</c:v>
                </c:pt>
              </c:numCache>
            </c:numRef>
          </c:val>
          <c:extLst>
            <c:ext xmlns:c16="http://schemas.microsoft.com/office/drawing/2014/chart" uri="{C3380CC4-5D6E-409C-BE32-E72D297353CC}">
              <c16:uniqueId val="{0000000E-F45B-406F-8015-D11D43A7D3B0}"/>
            </c:ext>
          </c:extLst>
        </c:ser>
        <c:dLbls>
          <c:showLegendKey val="0"/>
          <c:showVal val="0"/>
          <c:showCatName val="0"/>
          <c:showSerName val="0"/>
          <c:showPercent val="0"/>
          <c:showBubbleSize val="0"/>
          <c:showLeaderLines val="1"/>
        </c:dLbls>
        <c:firstSliceAng val="29"/>
      </c:pieChart>
      <c:spPr>
        <a:noFill/>
        <a:ln w="25400">
          <a:noFill/>
        </a:ln>
      </c:spPr>
    </c:plotArea>
    <c:plotVisOnly val="1"/>
    <c:dispBlanksAs val="zero"/>
    <c:showDLblsOverMax val="0"/>
  </c:chart>
  <c:spPr>
    <a:solidFill>
      <a:schemeClr val="bg1"/>
    </a:solidFill>
    <a:ln w="9525">
      <a:noFill/>
    </a:ln>
  </c:spPr>
  <c:txPr>
    <a:bodyPr/>
    <a:lstStyle/>
    <a:p>
      <a:pPr>
        <a:defRPr sz="1100" b="1"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orientation="landscape"/>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37901286965703E-2"/>
          <c:y val="0.110380559698011"/>
          <c:w val="0.867021170968164"/>
          <c:h val="0.79365690249238796"/>
        </c:manualLayout>
      </c:layout>
      <c:barChart>
        <c:barDir val="col"/>
        <c:grouping val="clustered"/>
        <c:varyColors val="0"/>
        <c:ser>
          <c:idx val="2"/>
          <c:order val="2"/>
          <c:tx>
            <c:strRef>
              <c:f>'Avg Capacity, Height &amp; Diameter'!$A$25</c:f>
              <c:strCache>
                <c:ptCount val="1"/>
                <c:pt idx="0">
                  <c:v>Average Nameplate Capacity (left scale)</c:v>
                </c:pt>
              </c:strCache>
            </c:strRef>
          </c:tx>
          <c:spPr>
            <a:solidFill>
              <a:schemeClr val="bg1">
                <a:lumMod val="65000"/>
              </a:schemeClr>
            </a:solidFill>
            <a:ln w="12700">
              <a:noFill/>
              <a:prstDash val="solid"/>
            </a:ln>
          </c:spPr>
          <c:invertIfNegative val="0"/>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Diameter'!$B$25:$V$25</c:f>
              <c:numCache>
                <c:formatCode>0.00</c:formatCode>
                <c:ptCount val="21"/>
                <c:pt idx="0">
                  <c:v>0.7163891</c:v>
                </c:pt>
                <c:pt idx="1">
                  <c:v>0.88826479999999997</c:v>
                </c:pt>
                <c:pt idx="2">
                  <c:v>1.2335670000000001</c:v>
                </c:pt>
                <c:pt idx="3">
                  <c:v>1.455627</c:v>
                </c:pt>
                <c:pt idx="4">
                  <c:v>1.612465</c:v>
                </c:pt>
                <c:pt idx="5">
                  <c:v>1.6455329999999999</c:v>
                </c:pt>
                <c:pt idx="6">
                  <c:v>1.6668529999999999</c:v>
                </c:pt>
                <c:pt idx="7">
                  <c:v>1.741606</c:v>
                </c:pt>
                <c:pt idx="8">
                  <c:v>1.791247</c:v>
                </c:pt>
                <c:pt idx="9">
                  <c:v>1.966372</c:v>
                </c:pt>
                <c:pt idx="10">
                  <c:v>1.9456389999999999</c:v>
                </c:pt>
                <c:pt idx="11">
                  <c:v>1.864476</c:v>
                </c:pt>
                <c:pt idx="12">
                  <c:v>1.9407350000000001</c:v>
                </c:pt>
                <c:pt idx="13">
                  <c:v>2.0062259999999998</c:v>
                </c:pt>
                <c:pt idx="14">
                  <c:v>2.1511100000000001</c:v>
                </c:pt>
                <c:pt idx="15">
                  <c:v>2.3218130000000001</c:v>
                </c:pt>
                <c:pt idx="16">
                  <c:v>2.4303759999999999</c:v>
                </c:pt>
                <c:pt idx="17">
                  <c:v>2.5508519999999999</c:v>
                </c:pt>
                <c:pt idx="18">
                  <c:v>2.7620819999999999</c:v>
                </c:pt>
                <c:pt idx="19">
                  <c:v>3.0020449999999999</c:v>
                </c:pt>
                <c:pt idx="20">
                  <c:v>3.2263389999999998</c:v>
                </c:pt>
              </c:numCache>
            </c:numRef>
          </c:val>
          <c:extLst>
            <c:ext xmlns:c16="http://schemas.microsoft.com/office/drawing/2014/chart" uri="{C3380CC4-5D6E-409C-BE32-E72D297353CC}">
              <c16:uniqueId val="{00000000-03D1-4081-9E76-BE1809CDA482}"/>
            </c:ext>
          </c:extLst>
        </c:ser>
        <c:dLbls>
          <c:showLegendKey val="0"/>
          <c:showVal val="0"/>
          <c:showCatName val="0"/>
          <c:showSerName val="0"/>
          <c:showPercent val="0"/>
          <c:showBubbleSize val="0"/>
        </c:dLbls>
        <c:gapWidth val="50"/>
        <c:overlap val="100"/>
        <c:axId val="2079063928"/>
        <c:axId val="2079067336"/>
      </c:barChart>
      <c:lineChart>
        <c:grouping val="standard"/>
        <c:varyColors val="0"/>
        <c:ser>
          <c:idx val="0"/>
          <c:order val="0"/>
          <c:tx>
            <c:strRef>
              <c:f>'Avg Capacity, Height &amp; Diameter'!$A$26</c:f>
              <c:strCache>
                <c:ptCount val="1"/>
                <c:pt idx="0">
                  <c:v>Average Rotor Diameter (right scale)</c:v>
                </c:pt>
              </c:strCache>
            </c:strRef>
          </c:tx>
          <c:spPr>
            <a:ln w="38100">
              <a:solidFill>
                <a:schemeClr val="accent3"/>
              </a:solidFill>
              <a:prstDash val="solid"/>
            </a:ln>
          </c:spPr>
          <c:marker>
            <c:symbol val="none"/>
          </c:marker>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Diameter'!$B$26:$V$26</c:f>
              <c:numCache>
                <c:formatCode>0.0</c:formatCode>
                <c:ptCount val="21"/>
                <c:pt idx="0">
                  <c:v>48.206699999999998</c:v>
                </c:pt>
                <c:pt idx="1">
                  <c:v>52.945</c:v>
                </c:pt>
                <c:pt idx="2">
                  <c:v>63.630400000000002</c:v>
                </c:pt>
                <c:pt idx="3">
                  <c:v>73.614800000000002</c:v>
                </c:pt>
                <c:pt idx="4">
                  <c:v>77.871899999999997</c:v>
                </c:pt>
                <c:pt idx="5">
                  <c:v>79.039299999999997</c:v>
                </c:pt>
                <c:pt idx="6">
                  <c:v>79.274199999999993</c:v>
                </c:pt>
                <c:pt idx="7">
                  <c:v>81.507999999999996</c:v>
                </c:pt>
                <c:pt idx="8">
                  <c:v>84.083699999999993</c:v>
                </c:pt>
                <c:pt idx="9">
                  <c:v>88.985699999999994</c:v>
                </c:pt>
                <c:pt idx="10">
                  <c:v>93.400800000000004</c:v>
                </c:pt>
                <c:pt idx="11">
                  <c:v>96.8857</c:v>
                </c:pt>
                <c:pt idx="12">
                  <c:v>99.450800000000001</c:v>
                </c:pt>
                <c:pt idx="13">
                  <c:v>102.389</c:v>
                </c:pt>
                <c:pt idx="14">
                  <c:v>108.23099999999999</c:v>
                </c:pt>
                <c:pt idx="15">
                  <c:v>113.004</c:v>
                </c:pt>
                <c:pt idx="16">
                  <c:v>115.622</c:v>
                </c:pt>
                <c:pt idx="17">
                  <c:v>121.16</c:v>
                </c:pt>
                <c:pt idx="18">
                  <c:v>124.858</c:v>
                </c:pt>
                <c:pt idx="19">
                  <c:v>127.459</c:v>
                </c:pt>
                <c:pt idx="20">
                  <c:v>131.584</c:v>
                </c:pt>
              </c:numCache>
            </c:numRef>
          </c:val>
          <c:smooth val="0"/>
          <c:extLst>
            <c:ext xmlns:c16="http://schemas.microsoft.com/office/drawing/2014/chart" uri="{C3380CC4-5D6E-409C-BE32-E72D297353CC}">
              <c16:uniqueId val="{00000001-03D1-4081-9E76-BE1809CDA482}"/>
            </c:ext>
          </c:extLst>
        </c:ser>
        <c:ser>
          <c:idx val="1"/>
          <c:order val="1"/>
          <c:tx>
            <c:strRef>
              <c:f>'Avg Capacity, Height &amp; Diameter'!$A$27</c:f>
              <c:strCache>
                <c:ptCount val="1"/>
                <c:pt idx="0">
                  <c:v>Average Hub Height (right scale)</c:v>
                </c:pt>
              </c:strCache>
            </c:strRef>
          </c:tx>
          <c:spPr>
            <a:ln w="38100">
              <a:solidFill>
                <a:schemeClr val="accent1"/>
              </a:solidFill>
              <a:prstDash val="solid"/>
            </a:ln>
          </c:spPr>
          <c:marker>
            <c:symbol val="none"/>
          </c:marker>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Diameter'!$B$27:$V$27</c:f>
              <c:numCache>
                <c:formatCode>0.0</c:formatCode>
                <c:ptCount val="21"/>
                <c:pt idx="0">
                  <c:v>56.570700000000002</c:v>
                </c:pt>
                <c:pt idx="1">
                  <c:v>58.197099999999999</c:v>
                </c:pt>
                <c:pt idx="2">
                  <c:v>66.162999999999997</c:v>
                </c:pt>
                <c:pt idx="3">
                  <c:v>74.107100000000003</c:v>
                </c:pt>
                <c:pt idx="4">
                  <c:v>75.964299999999994</c:v>
                </c:pt>
                <c:pt idx="5">
                  <c:v>78.161600000000007</c:v>
                </c:pt>
                <c:pt idx="6">
                  <c:v>78.472200000000001</c:v>
                </c:pt>
                <c:pt idx="7">
                  <c:v>78.822000000000003</c:v>
                </c:pt>
                <c:pt idx="8">
                  <c:v>79.666200000000003</c:v>
                </c:pt>
                <c:pt idx="9">
                  <c:v>80.965699999999998</c:v>
                </c:pt>
                <c:pt idx="10">
                  <c:v>83.772999999999996</c:v>
                </c:pt>
                <c:pt idx="11">
                  <c:v>80.494799999999998</c:v>
                </c:pt>
                <c:pt idx="12">
                  <c:v>82.677199999999999</c:v>
                </c:pt>
                <c:pt idx="13">
                  <c:v>82.432500000000005</c:v>
                </c:pt>
                <c:pt idx="14">
                  <c:v>82.996600000000001</c:v>
                </c:pt>
                <c:pt idx="15">
                  <c:v>86.007599999999996</c:v>
                </c:pt>
                <c:pt idx="16">
                  <c:v>88.093000000000004</c:v>
                </c:pt>
                <c:pt idx="17">
                  <c:v>90.084800000000001</c:v>
                </c:pt>
                <c:pt idx="18">
                  <c:v>90.055700000000002</c:v>
                </c:pt>
                <c:pt idx="19">
                  <c:v>93.908199999999994</c:v>
                </c:pt>
                <c:pt idx="20">
                  <c:v>98.081900000000005</c:v>
                </c:pt>
              </c:numCache>
            </c:numRef>
          </c:val>
          <c:smooth val="0"/>
          <c:extLst>
            <c:ext xmlns:c16="http://schemas.microsoft.com/office/drawing/2014/chart" uri="{C3380CC4-5D6E-409C-BE32-E72D297353CC}">
              <c16:uniqueId val="{00000002-03D1-4081-9E76-BE1809CDA482}"/>
            </c:ext>
          </c:extLst>
        </c:ser>
        <c:dLbls>
          <c:showLegendKey val="0"/>
          <c:showVal val="0"/>
          <c:showCatName val="0"/>
          <c:showSerName val="0"/>
          <c:showPercent val="0"/>
          <c:showBubbleSize val="0"/>
        </c:dLbls>
        <c:marker val="1"/>
        <c:smooth val="0"/>
        <c:axId val="2079071224"/>
        <c:axId val="2079074104"/>
      </c:lineChart>
      <c:catAx>
        <c:axId val="207906392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2079067336"/>
        <c:crosses val="autoZero"/>
        <c:auto val="1"/>
        <c:lblAlgn val="ctr"/>
        <c:lblOffset val="100"/>
        <c:tickLblSkip val="2"/>
        <c:tickMarkSkip val="1"/>
        <c:noMultiLvlLbl val="0"/>
      </c:catAx>
      <c:valAx>
        <c:axId val="2079067336"/>
        <c:scaling>
          <c:orientation val="minMax"/>
          <c:max val="3.5"/>
          <c:min val="0"/>
        </c:scaling>
        <c:delete val="0"/>
        <c:axPos val="l"/>
        <c:majorGridlines>
          <c:spPr>
            <a:ln w="3175">
              <a:solidFill>
                <a:schemeClr val="bg1">
                  <a:lumMod val="75000"/>
                </a:schemeClr>
              </a:solidFill>
              <a:prstDash val="solid"/>
            </a:ln>
          </c:spPr>
        </c:majorGridlines>
        <c:numFmt formatCode="#,##0.0" sourceLinked="0"/>
        <c:majorTickMark val="out"/>
        <c:minorTickMark val="none"/>
        <c:tickLblPos val="nextTo"/>
        <c:spPr>
          <a:ln w="3175">
            <a:noFill/>
            <a:prstDash val="solid"/>
          </a:ln>
        </c:spPr>
        <c:txPr>
          <a:bodyPr rot="0" vert="horz"/>
          <a:lstStyle/>
          <a:p>
            <a:pPr>
              <a:defRPr/>
            </a:pPr>
            <a:endParaRPr lang="en-US"/>
          </a:p>
        </c:txPr>
        <c:crossAx val="2079063928"/>
        <c:crosses val="autoZero"/>
        <c:crossBetween val="between"/>
        <c:majorUnit val="0.5"/>
      </c:valAx>
      <c:catAx>
        <c:axId val="2079071224"/>
        <c:scaling>
          <c:orientation val="minMax"/>
        </c:scaling>
        <c:delete val="1"/>
        <c:axPos val="b"/>
        <c:numFmt formatCode="General" sourceLinked="1"/>
        <c:majorTickMark val="out"/>
        <c:minorTickMark val="none"/>
        <c:tickLblPos val="nextTo"/>
        <c:crossAx val="2079074104"/>
        <c:crosses val="autoZero"/>
        <c:auto val="1"/>
        <c:lblAlgn val="ctr"/>
        <c:lblOffset val="100"/>
        <c:noMultiLvlLbl val="0"/>
      </c:catAx>
      <c:valAx>
        <c:axId val="2079074104"/>
        <c:scaling>
          <c:orientation val="minMax"/>
          <c:max val="14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2079071224"/>
        <c:crosses val="max"/>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960558837969199"/>
          <c:y val="0.15415312726022901"/>
          <c:w val="0.65632689468503902"/>
          <c:h val="0.71461067366579201"/>
        </c:manualLayout>
      </c:layout>
      <c:barChart>
        <c:barDir val="col"/>
        <c:grouping val="percentStacked"/>
        <c:varyColors val="0"/>
        <c:ser>
          <c:idx val="1"/>
          <c:order val="0"/>
          <c:tx>
            <c:strRef>
              <c:f>'Cap, Height &amp; Diameter Trends'!$A$34</c:f>
              <c:strCache>
                <c:ptCount val="1"/>
                <c:pt idx="0">
                  <c:v>&lt;100 m</c:v>
                </c:pt>
              </c:strCache>
            </c:strRef>
          </c:tx>
          <c:spPr>
            <a:solidFill>
              <a:schemeClr val="accent3">
                <a:lumMod val="20000"/>
                <a:lumOff val="80000"/>
              </a:schemeClr>
            </a:solidFill>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Trends'!$B$34:$L$34</c:f>
              <c:numCache>
                <c:formatCode>0%</c:formatCode>
                <c:ptCount val="11"/>
                <c:pt idx="0">
                  <c:v>0.52680000000000005</c:v>
                </c:pt>
                <c:pt idx="1">
                  <c:v>0.25600000000000001</c:v>
                </c:pt>
                <c:pt idx="2">
                  <c:v>0.19519999999999998</c:v>
                </c:pt>
                <c:pt idx="3">
                  <c:v>0.13639999999999999</c:v>
                </c:pt>
                <c:pt idx="4">
                  <c:v>2.8900000000000002E-2</c:v>
                </c:pt>
                <c:pt idx="5">
                  <c:v>9.5999999999999992E-3</c:v>
                </c:pt>
                <c:pt idx="6">
                  <c:v>8.3000000000000001E-3</c:v>
                </c:pt>
                <c:pt idx="7">
                  <c:v>2E-3</c:v>
                </c:pt>
                <c:pt idx="8">
                  <c:v>2.9999999999999997E-4</c:v>
                </c:pt>
                <c:pt idx="9">
                  <c:v>7.000000000000001E-4</c:v>
                </c:pt>
                <c:pt idx="10">
                  <c:v>0</c:v>
                </c:pt>
              </c:numCache>
            </c:numRef>
          </c:val>
          <c:extLst>
            <c:ext xmlns:c16="http://schemas.microsoft.com/office/drawing/2014/chart" uri="{C3380CC4-5D6E-409C-BE32-E72D297353CC}">
              <c16:uniqueId val="{00000000-1E6A-46E4-AF72-30F1390B72CF}"/>
            </c:ext>
          </c:extLst>
        </c:ser>
        <c:ser>
          <c:idx val="2"/>
          <c:order val="1"/>
          <c:tx>
            <c:strRef>
              <c:f>'Cap, Height &amp; Diameter Trends'!$A$35</c:f>
              <c:strCache>
                <c:ptCount val="1"/>
                <c:pt idx="0">
                  <c:v>100−115 m</c:v>
                </c:pt>
              </c:strCache>
            </c:strRef>
          </c:tx>
          <c:spPr>
            <a:solidFill>
              <a:schemeClr val="accent3">
                <a:lumMod val="40000"/>
                <a:lumOff val="60000"/>
              </a:schemeClr>
            </a:solidFill>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Trends'!$B$35:$L$35</c:f>
              <c:numCache>
                <c:formatCode>0%</c:formatCode>
                <c:ptCount val="11"/>
                <c:pt idx="0">
                  <c:v>0.46529999999999999</c:v>
                </c:pt>
                <c:pt idx="1">
                  <c:v>0.74400000000000011</c:v>
                </c:pt>
                <c:pt idx="2">
                  <c:v>0.79519999999999991</c:v>
                </c:pt>
                <c:pt idx="3">
                  <c:v>0.79150000000000009</c:v>
                </c:pt>
                <c:pt idx="4">
                  <c:v>0.70379999999999998</c:v>
                </c:pt>
                <c:pt idx="5">
                  <c:v>0.59929999999999994</c:v>
                </c:pt>
                <c:pt idx="6">
                  <c:v>0.43270000000000003</c:v>
                </c:pt>
                <c:pt idx="7">
                  <c:v>0.1595</c:v>
                </c:pt>
                <c:pt idx="8">
                  <c:v>8.5500000000000007E-2</c:v>
                </c:pt>
                <c:pt idx="9">
                  <c:v>0.12119999999999999</c:v>
                </c:pt>
                <c:pt idx="10">
                  <c:v>2.4300000000000002E-2</c:v>
                </c:pt>
              </c:numCache>
            </c:numRef>
          </c:val>
          <c:extLst>
            <c:ext xmlns:c16="http://schemas.microsoft.com/office/drawing/2014/chart" uri="{C3380CC4-5D6E-409C-BE32-E72D297353CC}">
              <c16:uniqueId val="{00000001-1E6A-46E4-AF72-30F1390B72CF}"/>
            </c:ext>
          </c:extLst>
        </c:ser>
        <c:ser>
          <c:idx val="6"/>
          <c:order val="2"/>
          <c:tx>
            <c:strRef>
              <c:f>'Cap, Height &amp; Diameter Trends'!$A$36</c:f>
              <c:strCache>
                <c:ptCount val="1"/>
                <c:pt idx="0">
                  <c:v>115−130 m</c:v>
                </c:pt>
              </c:strCache>
            </c:strRef>
          </c:tx>
          <c:spPr>
            <a:solidFill>
              <a:schemeClr val="accent3"/>
            </a:solidFill>
            <a:ln>
              <a:noFill/>
            </a:ln>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Trends'!$B$36:$L$36</c:f>
              <c:numCache>
                <c:formatCode>0%</c:formatCode>
                <c:ptCount val="11"/>
                <c:pt idx="0">
                  <c:v>7.9000000000000008E-3</c:v>
                </c:pt>
                <c:pt idx="1">
                  <c:v>0</c:v>
                </c:pt>
                <c:pt idx="2">
                  <c:v>9.5999999999999992E-3</c:v>
                </c:pt>
                <c:pt idx="3">
                  <c:v>7.22E-2</c:v>
                </c:pt>
                <c:pt idx="4">
                  <c:v>0.26719999999999999</c:v>
                </c:pt>
                <c:pt idx="5">
                  <c:v>0.3911</c:v>
                </c:pt>
                <c:pt idx="6">
                  <c:v>0.52500000000000002</c:v>
                </c:pt>
                <c:pt idx="7">
                  <c:v>0.69189999999999996</c:v>
                </c:pt>
                <c:pt idx="8">
                  <c:v>0.74140000000000006</c:v>
                </c:pt>
                <c:pt idx="9">
                  <c:v>0.65480000000000005</c:v>
                </c:pt>
                <c:pt idx="10">
                  <c:v>0.68650000000000011</c:v>
                </c:pt>
              </c:numCache>
            </c:numRef>
          </c:val>
          <c:extLst>
            <c:ext xmlns:c16="http://schemas.microsoft.com/office/drawing/2014/chart" uri="{C3380CC4-5D6E-409C-BE32-E72D297353CC}">
              <c16:uniqueId val="{00000002-1E6A-46E4-AF72-30F1390B72CF}"/>
            </c:ext>
          </c:extLst>
        </c:ser>
        <c:ser>
          <c:idx val="7"/>
          <c:order val="3"/>
          <c:tx>
            <c:strRef>
              <c:f>'Cap, Height &amp; Diameter Trends'!$A$37</c:f>
              <c:strCache>
                <c:ptCount val="1"/>
                <c:pt idx="0">
                  <c:v>≥130 m</c:v>
                </c:pt>
              </c:strCache>
            </c:strRef>
          </c:tx>
          <c:spPr>
            <a:solidFill>
              <a:schemeClr val="accent3">
                <a:lumMod val="50000"/>
              </a:schemeClr>
            </a:solidFill>
            <a:ln>
              <a:noFill/>
            </a:ln>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Trends'!$B$37:$L$37</c:f>
              <c:numCache>
                <c:formatCode>0%</c:formatCode>
                <c:ptCount val="11"/>
                <c:pt idx="0">
                  <c:v>0</c:v>
                </c:pt>
                <c:pt idx="1">
                  <c:v>0</c:v>
                </c:pt>
                <c:pt idx="2">
                  <c:v>0</c:v>
                </c:pt>
                <c:pt idx="3">
                  <c:v>0</c:v>
                </c:pt>
                <c:pt idx="4">
                  <c:v>0</c:v>
                </c:pt>
                <c:pt idx="5">
                  <c:v>0</c:v>
                </c:pt>
                <c:pt idx="6">
                  <c:v>3.4000000000000002E-2</c:v>
                </c:pt>
                <c:pt idx="7">
                  <c:v>0.14660000000000001</c:v>
                </c:pt>
                <c:pt idx="8">
                  <c:v>0.17280000000000001</c:v>
                </c:pt>
                <c:pt idx="9">
                  <c:v>0.22339999999999999</c:v>
                </c:pt>
                <c:pt idx="10">
                  <c:v>0.28920000000000001</c:v>
                </c:pt>
              </c:numCache>
            </c:numRef>
          </c:val>
          <c:extLst>
            <c:ext xmlns:c16="http://schemas.microsoft.com/office/drawing/2014/chart" uri="{C3380CC4-5D6E-409C-BE32-E72D297353CC}">
              <c16:uniqueId val="{00000003-1E6A-46E4-AF72-30F1390B72CF}"/>
            </c:ext>
          </c:extLst>
        </c:ser>
        <c:dLbls>
          <c:showLegendKey val="0"/>
          <c:showVal val="0"/>
          <c:showCatName val="0"/>
          <c:showSerName val="0"/>
          <c:showPercent val="0"/>
          <c:showBubbleSize val="0"/>
        </c:dLbls>
        <c:gapWidth val="25"/>
        <c:overlap val="100"/>
        <c:axId val="2109377192"/>
        <c:axId val="2109380616"/>
      </c:barChart>
      <c:lineChart>
        <c:grouping val="standard"/>
        <c:varyColors val="0"/>
        <c:ser>
          <c:idx val="5"/>
          <c:order val="4"/>
          <c:tx>
            <c:strRef>
              <c:f>'Cap, Height &amp; Diameter Trends'!$A$38</c:f>
              <c:strCache>
                <c:ptCount val="1"/>
                <c:pt idx="0">
                  <c:v>Average</c:v>
                </c:pt>
              </c:strCache>
            </c:strRef>
          </c:tx>
          <c:spPr>
            <a:ln w="28575">
              <a:solidFill>
                <a:sysClr val="windowText" lastClr="000000"/>
              </a:solidFill>
            </a:ln>
          </c:spPr>
          <c:marker>
            <c:symbol val="none"/>
          </c:marker>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Trends'!$B$38:$L$38</c:f>
              <c:numCache>
                <c:formatCode>0.0</c:formatCode>
                <c:ptCount val="11"/>
                <c:pt idx="0">
                  <c:v>93.400840000000002</c:v>
                </c:pt>
                <c:pt idx="1">
                  <c:v>96.885739999999998</c:v>
                </c:pt>
                <c:pt idx="2">
                  <c:v>99.450800000000001</c:v>
                </c:pt>
                <c:pt idx="3">
                  <c:v>102.38930000000001</c:v>
                </c:pt>
                <c:pt idx="4">
                  <c:v>108.2307</c:v>
                </c:pt>
                <c:pt idx="5">
                  <c:v>113.0038</c:v>
                </c:pt>
                <c:pt idx="6">
                  <c:v>115.622</c:v>
                </c:pt>
                <c:pt idx="7">
                  <c:v>121.1601</c:v>
                </c:pt>
                <c:pt idx="8">
                  <c:v>124.8571</c:v>
                </c:pt>
                <c:pt idx="9">
                  <c:v>127.38379999999999</c:v>
                </c:pt>
                <c:pt idx="10">
                  <c:v>131.58420000000001</c:v>
                </c:pt>
              </c:numCache>
            </c:numRef>
          </c:val>
          <c:smooth val="0"/>
          <c:extLst>
            <c:ext xmlns:c16="http://schemas.microsoft.com/office/drawing/2014/chart" uri="{C3380CC4-5D6E-409C-BE32-E72D297353CC}">
              <c16:uniqueId val="{00000004-1E6A-46E4-AF72-30F1390B72CF}"/>
            </c:ext>
          </c:extLst>
        </c:ser>
        <c:dLbls>
          <c:showLegendKey val="0"/>
          <c:showVal val="0"/>
          <c:showCatName val="0"/>
          <c:showSerName val="0"/>
          <c:showPercent val="0"/>
          <c:showBubbleSize val="0"/>
        </c:dLbls>
        <c:marker val="1"/>
        <c:smooth val="0"/>
        <c:axId val="2109387496"/>
        <c:axId val="2109384184"/>
      </c:lineChart>
      <c:catAx>
        <c:axId val="2109377192"/>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2109380616"/>
        <c:crosses val="autoZero"/>
        <c:auto val="0"/>
        <c:lblAlgn val="ctr"/>
        <c:lblOffset val="0"/>
        <c:tickLblSkip val="2"/>
        <c:noMultiLvlLbl val="0"/>
      </c:catAx>
      <c:valAx>
        <c:axId val="2109380616"/>
        <c:scaling>
          <c:orientation val="minMax"/>
          <c:max val="1"/>
        </c:scaling>
        <c:delete val="0"/>
        <c:axPos val="l"/>
        <c:majorGridlines>
          <c:spPr>
            <a:ln w="3175">
              <a:noFill/>
            </a:ln>
          </c:spPr>
        </c:majorGridlines>
        <c:numFmt formatCode="0%" sourceLinked="1"/>
        <c:majorTickMark val="out"/>
        <c:minorTickMark val="none"/>
        <c:tickLblPos val="nextTo"/>
        <c:spPr>
          <a:ln w="3175">
            <a:noFill/>
          </a:ln>
        </c:spPr>
        <c:crossAx val="2109377192"/>
        <c:crosses val="autoZero"/>
        <c:crossBetween val="between"/>
        <c:majorUnit val="0.2"/>
      </c:valAx>
      <c:valAx>
        <c:axId val="2109384184"/>
        <c:scaling>
          <c:orientation val="minMax"/>
          <c:max val="140"/>
          <c:min val="40"/>
        </c:scaling>
        <c:delete val="0"/>
        <c:axPos val="r"/>
        <c:numFmt formatCode="0" sourceLinked="0"/>
        <c:majorTickMark val="out"/>
        <c:minorTickMark val="none"/>
        <c:tickLblPos val="nextTo"/>
        <c:spPr>
          <a:ln w="3175">
            <a:noFill/>
          </a:ln>
        </c:spPr>
        <c:crossAx val="2109387496"/>
        <c:crosses val="max"/>
        <c:crossBetween val="between"/>
        <c:majorUnit val="20"/>
      </c:valAx>
      <c:catAx>
        <c:axId val="2109387496"/>
        <c:scaling>
          <c:orientation val="minMax"/>
        </c:scaling>
        <c:delete val="1"/>
        <c:axPos val="b"/>
        <c:numFmt formatCode="General" sourceLinked="1"/>
        <c:majorTickMark val="out"/>
        <c:minorTickMark val="none"/>
        <c:tickLblPos val="nextTo"/>
        <c:crossAx val="2109384184"/>
        <c:crosses val="autoZero"/>
        <c:auto val="0"/>
        <c:lblAlgn val="ctr"/>
        <c:lblOffset val="100"/>
        <c:noMultiLvlLbl val="0"/>
      </c:catAx>
      <c:spPr>
        <a:ln w="3175">
          <a:noFill/>
        </a:ln>
      </c:spPr>
    </c:plotArea>
    <c:legend>
      <c:legendPos val="r"/>
      <c:legendEntry>
        <c:idx val="4"/>
        <c:delete val="1"/>
      </c:legendEntry>
      <c:layout>
        <c:manualLayout>
          <c:xMode val="edge"/>
          <c:yMode val="edge"/>
          <c:x val="0.270361351162062"/>
          <c:y val="0.52923512513691695"/>
          <c:w val="0.296531739716828"/>
          <c:h val="0.32543400086800173"/>
        </c:manualLayout>
      </c:layout>
      <c:overlay val="0"/>
      <c:spPr>
        <a:solidFill>
          <a:schemeClr val="bg1">
            <a:alpha val="50000"/>
          </a:schemeClr>
        </a:solidFill>
        <a:ln w="6350">
          <a:solidFill>
            <a:schemeClr val="tx1"/>
          </a:solidFill>
        </a:ln>
      </c:spPr>
    </c:legend>
    <c:plotVisOnly val="1"/>
    <c:dispBlanksAs val="gap"/>
    <c:showDLblsOverMax val="0"/>
  </c:chart>
  <c:spPr>
    <a:ln>
      <a:noFill/>
    </a:ln>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9847447520671899"/>
          <c:y val="0.147093190186566"/>
          <c:w val="0.65632689468503902"/>
          <c:h val="0.71461067366579201"/>
        </c:manualLayout>
      </c:layout>
      <c:barChart>
        <c:barDir val="col"/>
        <c:grouping val="percentStacked"/>
        <c:varyColors val="0"/>
        <c:ser>
          <c:idx val="1"/>
          <c:order val="0"/>
          <c:tx>
            <c:strRef>
              <c:f>'Cap, Height &amp; Diameter Trends'!$A$26</c:f>
              <c:strCache>
                <c:ptCount val="1"/>
                <c:pt idx="0">
                  <c:v>&lt;80 m</c:v>
                </c:pt>
              </c:strCache>
            </c:strRef>
          </c:tx>
          <c:spPr>
            <a:solidFill>
              <a:schemeClr val="accent1">
                <a:lumMod val="20000"/>
                <a:lumOff val="8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Trends'!$B$26:$L$26</c:f>
              <c:numCache>
                <c:formatCode>0%</c:formatCode>
                <c:ptCount val="11"/>
                <c:pt idx="0">
                  <c:v>0.10539999999999999</c:v>
                </c:pt>
                <c:pt idx="1">
                  <c:v>1.2E-2</c:v>
                </c:pt>
                <c:pt idx="2">
                  <c:v>1.6000000000000001E-3</c:v>
                </c:pt>
                <c:pt idx="3">
                  <c:v>5.6000000000000008E-3</c:v>
                </c:pt>
                <c:pt idx="4">
                  <c:v>1.29E-2</c:v>
                </c:pt>
                <c:pt idx="5">
                  <c:v>6.8999999999999999E-3</c:v>
                </c:pt>
                <c:pt idx="6">
                  <c:v>2.9999999999999997E-4</c:v>
                </c:pt>
                <c:pt idx="7">
                  <c:v>5.9999999999999995E-4</c:v>
                </c:pt>
                <c:pt idx="8">
                  <c:v>0</c:v>
                </c:pt>
                <c:pt idx="9">
                  <c:v>5.3E-3</c:v>
                </c:pt>
                <c:pt idx="10">
                  <c:v>0</c:v>
                </c:pt>
              </c:numCache>
            </c:numRef>
          </c:val>
          <c:extLst>
            <c:ext xmlns:c16="http://schemas.microsoft.com/office/drawing/2014/chart" uri="{C3380CC4-5D6E-409C-BE32-E72D297353CC}">
              <c16:uniqueId val="{00000000-4C12-4311-9944-95A223E48376}"/>
            </c:ext>
          </c:extLst>
        </c:ser>
        <c:ser>
          <c:idx val="2"/>
          <c:order val="1"/>
          <c:tx>
            <c:strRef>
              <c:f>'Cap, Height &amp; Diameter Trends'!$A$27</c:f>
              <c:strCache>
                <c:ptCount val="1"/>
                <c:pt idx="0">
                  <c:v>80−90 m</c:v>
                </c:pt>
              </c:strCache>
            </c:strRef>
          </c:tx>
          <c:spPr>
            <a:solidFill>
              <a:schemeClr val="accent1">
                <a:lumMod val="40000"/>
                <a:lumOff val="6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Trends'!$B$27:$L$27</c:f>
              <c:numCache>
                <c:formatCode>0%</c:formatCode>
                <c:ptCount val="11"/>
                <c:pt idx="0">
                  <c:v>0.65260000000000007</c:v>
                </c:pt>
                <c:pt idx="1">
                  <c:v>0.98109999999999997</c:v>
                </c:pt>
                <c:pt idx="2">
                  <c:v>0.84079999999999999</c:v>
                </c:pt>
                <c:pt idx="3">
                  <c:v>0.81599999999999995</c:v>
                </c:pt>
                <c:pt idx="4">
                  <c:v>0.78769999999999996</c:v>
                </c:pt>
                <c:pt idx="5">
                  <c:v>0.61950000000000005</c:v>
                </c:pt>
                <c:pt idx="6">
                  <c:v>0.52880000000000005</c:v>
                </c:pt>
                <c:pt idx="7">
                  <c:v>0.53600000000000003</c:v>
                </c:pt>
                <c:pt idx="8">
                  <c:v>0.63070000000000004</c:v>
                </c:pt>
                <c:pt idx="9">
                  <c:v>0.58379999999999999</c:v>
                </c:pt>
                <c:pt idx="10">
                  <c:v>0.49729999999999996</c:v>
                </c:pt>
              </c:numCache>
            </c:numRef>
          </c:val>
          <c:extLst>
            <c:ext xmlns:c16="http://schemas.microsoft.com/office/drawing/2014/chart" uri="{C3380CC4-5D6E-409C-BE32-E72D297353CC}">
              <c16:uniqueId val="{00000001-4C12-4311-9944-95A223E48376}"/>
            </c:ext>
          </c:extLst>
        </c:ser>
        <c:ser>
          <c:idx val="6"/>
          <c:order val="2"/>
          <c:tx>
            <c:strRef>
              <c:f>'Cap, Height &amp; Diameter Trends'!$A$28</c:f>
              <c:strCache>
                <c:ptCount val="1"/>
                <c:pt idx="0">
                  <c:v>90−100 m</c:v>
                </c:pt>
              </c:strCache>
            </c:strRef>
          </c:tx>
          <c:spPr>
            <a:solidFill>
              <a:schemeClr val="accent1"/>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Trends'!$B$28:$L$28</c:f>
              <c:numCache>
                <c:formatCode>0%</c:formatCode>
                <c:ptCount val="11"/>
                <c:pt idx="0">
                  <c:v>8.1099999999999992E-2</c:v>
                </c:pt>
                <c:pt idx="1">
                  <c:v>0</c:v>
                </c:pt>
                <c:pt idx="2">
                  <c:v>0.1512</c:v>
                </c:pt>
                <c:pt idx="3">
                  <c:v>0.17559999999999998</c:v>
                </c:pt>
                <c:pt idx="4">
                  <c:v>0.1928</c:v>
                </c:pt>
                <c:pt idx="5">
                  <c:v>0.37359999999999999</c:v>
                </c:pt>
                <c:pt idx="6">
                  <c:v>0.45479999999999998</c:v>
                </c:pt>
                <c:pt idx="7">
                  <c:v>0.40079999999999999</c:v>
                </c:pt>
                <c:pt idx="8">
                  <c:v>0.222</c:v>
                </c:pt>
                <c:pt idx="9">
                  <c:v>0.13949999999999999</c:v>
                </c:pt>
                <c:pt idx="10">
                  <c:v>7.5800000000000006E-2</c:v>
                </c:pt>
              </c:numCache>
            </c:numRef>
          </c:val>
          <c:extLst>
            <c:ext xmlns:c16="http://schemas.microsoft.com/office/drawing/2014/chart" uri="{C3380CC4-5D6E-409C-BE32-E72D297353CC}">
              <c16:uniqueId val="{00000002-4C12-4311-9944-95A223E48376}"/>
            </c:ext>
          </c:extLst>
        </c:ser>
        <c:ser>
          <c:idx val="7"/>
          <c:order val="3"/>
          <c:tx>
            <c:strRef>
              <c:f>'Cap, Height &amp; Diameter Trends'!$A$29</c:f>
              <c:strCache>
                <c:ptCount val="1"/>
                <c:pt idx="0">
                  <c:v>≥100 m</c:v>
                </c:pt>
              </c:strCache>
            </c:strRef>
          </c:tx>
          <c:spPr>
            <a:solidFill>
              <a:schemeClr val="accent1">
                <a:lumMod val="5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Trends'!$B$29:$L$29</c:f>
              <c:numCache>
                <c:formatCode>0%</c:formatCode>
                <c:ptCount val="11"/>
                <c:pt idx="0">
                  <c:v>0.16089999999999999</c:v>
                </c:pt>
                <c:pt idx="1">
                  <c:v>6.8999999999999999E-3</c:v>
                </c:pt>
                <c:pt idx="2">
                  <c:v>6.4000000000000003E-3</c:v>
                </c:pt>
                <c:pt idx="3">
                  <c:v>2.8000000000000004E-3</c:v>
                </c:pt>
                <c:pt idx="4">
                  <c:v>6.6E-3</c:v>
                </c:pt>
                <c:pt idx="5">
                  <c:v>0</c:v>
                </c:pt>
                <c:pt idx="6">
                  <c:v>1.6E-2</c:v>
                </c:pt>
                <c:pt idx="7">
                  <c:v>6.2600000000000003E-2</c:v>
                </c:pt>
                <c:pt idx="8">
                  <c:v>0.1474</c:v>
                </c:pt>
                <c:pt idx="9">
                  <c:v>0.27140000000000003</c:v>
                </c:pt>
                <c:pt idx="10">
                  <c:v>0.42680000000000001</c:v>
                </c:pt>
              </c:numCache>
            </c:numRef>
          </c:val>
          <c:extLst>
            <c:ext xmlns:c16="http://schemas.microsoft.com/office/drawing/2014/chart" uri="{C3380CC4-5D6E-409C-BE32-E72D297353CC}">
              <c16:uniqueId val="{00000003-4C12-4311-9944-95A223E48376}"/>
            </c:ext>
          </c:extLst>
        </c:ser>
        <c:dLbls>
          <c:showLegendKey val="0"/>
          <c:showVal val="0"/>
          <c:showCatName val="0"/>
          <c:showSerName val="0"/>
          <c:showPercent val="0"/>
          <c:showBubbleSize val="0"/>
        </c:dLbls>
        <c:gapWidth val="25"/>
        <c:overlap val="100"/>
        <c:axId val="2109817224"/>
        <c:axId val="2109820968"/>
      </c:barChart>
      <c:lineChart>
        <c:grouping val="standard"/>
        <c:varyColors val="0"/>
        <c:ser>
          <c:idx val="5"/>
          <c:order val="4"/>
          <c:tx>
            <c:strRef>
              <c:f>'Cap, Height &amp; Diameter Trends'!$A$30</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Trends'!$B$30:$L$30</c:f>
              <c:numCache>
                <c:formatCode>0.0</c:formatCode>
                <c:ptCount val="11"/>
                <c:pt idx="0">
                  <c:v>83.772999999999996</c:v>
                </c:pt>
                <c:pt idx="1">
                  <c:v>80.49485</c:v>
                </c:pt>
                <c:pt idx="2">
                  <c:v>82.677199999999999</c:v>
                </c:pt>
                <c:pt idx="3">
                  <c:v>82.432460000000006</c:v>
                </c:pt>
                <c:pt idx="4">
                  <c:v>82.996629999999996</c:v>
                </c:pt>
                <c:pt idx="5">
                  <c:v>86.00761</c:v>
                </c:pt>
                <c:pt idx="6">
                  <c:v>88.093050000000005</c:v>
                </c:pt>
                <c:pt idx="7">
                  <c:v>90.084779999999995</c:v>
                </c:pt>
                <c:pt idx="8">
                  <c:v>90.057299999999998</c:v>
                </c:pt>
                <c:pt idx="9">
                  <c:v>93.917820000000006</c:v>
                </c:pt>
                <c:pt idx="10">
                  <c:v>98.081879999999998</c:v>
                </c:pt>
              </c:numCache>
            </c:numRef>
          </c:val>
          <c:smooth val="0"/>
          <c:extLst>
            <c:ext xmlns:c16="http://schemas.microsoft.com/office/drawing/2014/chart" uri="{C3380CC4-5D6E-409C-BE32-E72D297353CC}">
              <c16:uniqueId val="{00000004-4C12-4311-9944-95A223E48376}"/>
            </c:ext>
          </c:extLst>
        </c:ser>
        <c:dLbls>
          <c:showLegendKey val="0"/>
          <c:showVal val="0"/>
          <c:showCatName val="0"/>
          <c:showSerName val="0"/>
          <c:showPercent val="0"/>
          <c:showBubbleSize val="0"/>
        </c:dLbls>
        <c:marker val="1"/>
        <c:smooth val="0"/>
        <c:axId val="2109828280"/>
        <c:axId val="2109824632"/>
      </c:lineChart>
      <c:catAx>
        <c:axId val="2109817224"/>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0968"/>
        <c:crosses val="autoZero"/>
        <c:auto val="0"/>
        <c:lblAlgn val="ctr"/>
        <c:lblOffset val="0"/>
        <c:tickLblSkip val="2"/>
        <c:noMultiLvlLbl val="0"/>
      </c:catAx>
      <c:valAx>
        <c:axId val="2109820968"/>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17224"/>
        <c:crosses val="autoZero"/>
        <c:crossBetween val="between"/>
        <c:majorUnit val="0.2"/>
      </c:valAx>
      <c:valAx>
        <c:axId val="2109824632"/>
        <c:scaling>
          <c:orientation val="minMax"/>
          <c:max val="100"/>
          <c:min val="75"/>
        </c:scaling>
        <c:delete val="0"/>
        <c:axPos val="r"/>
        <c:numFmt formatCode="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8280"/>
        <c:crosses val="max"/>
        <c:crossBetween val="between"/>
        <c:majorUnit val="5"/>
      </c:valAx>
      <c:catAx>
        <c:axId val="2109828280"/>
        <c:scaling>
          <c:orientation val="minMax"/>
        </c:scaling>
        <c:delete val="1"/>
        <c:axPos val="b"/>
        <c:numFmt formatCode="General" sourceLinked="1"/>
        <c:majorTickMark val="out"/>
        <c:minorTickMark val="none"/>
        <c:tickLblPos val="nextTo"/>
        <c:crossAx val="2109824632"/>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50975390438858392"/>
          <c:y val="0.53715000247610556"/>
          <c:w val="0.3160437996882412"/>
          <c:h val="0.31302880939095212"/>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85126363518371"/>
          <c:y val="0.15415312726022901"/>
          <c:w val="0.65632689468503902"/>
          <c:h val="0.71461067366579201"/>
        </c:manualLayout>
      </c:layout>
      <c:barChart>
        <c:barDir val="col"/>
        <c:grouping val="percentStacked"/>
        <c:varyColors val="0"/>
        <c:ser>
          <c:idx val="1"/>
          <c:order val="0"/>
          <c:tx>
            <c:strRef>
              <c:f>'Cap, Height &amp; Diameter Trends'!$A$18</c:f>
              <c:strCache>
                <c:ptCount val="1"/>
                <c:pt idx="0">
                  <c:v>&lt;2.0 MW</c:v>
                </c:pt>
              </c:strCache>
            </c:strRef>
          </c:tx>
          <c:spPr>
            <a:solidFill>
              <a:schemeClr val="bg1">
                <a:lumMod val="9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Trends'!$B$18:$L$18</c:f>
              <c:numCache>
                <c:formatCode>0%</c:formatCode>
                <c:ptCount val="11"/>
                <c:pt idx="0">
                  <c:v>0.52800000000000002</c:v>
                </c:pt>
                <c:pt idx="1">
                  <c:v>0.83160000000000001</c:v>
                </c:pt>
                <c:pt idx="2">
                  <c:v>0.67040000000000011</c:v>
                </c:pt>
                <c:pt idx="3">
                  <c:v>0.41920000000000002</c:v>
                </c:pt>
                <c:pt idx="4">
                  <c:v>0.22170000000000001</c:v>
                </c:pt>
                <c:pt idx="5">
                  <c:v>1.4199999999999999E-2</c:v>
                </c:pt>
                <c:pt idx="6">
                  <c:v>5.9299999999999999E-2</c:v>
                </c:pt>
                <c:pt idx="7">
                  <c:v>2.3199999999999998E-2</c:v>
                </c:pt>
                <c:pt idx="8">
                  <c:v>1.43E-2</c:v>
                </c:pt>
                <c:pt idx="9">
                  <c:v>7.000000000000001E-4</c:v>
                </c:pt>
                <c:pt idx="10">
                  <c:v>1.9E-3</c:v>
                </c:pt>
              </c:numCache>
            </c:numRef>
          </c:val>
          <c:extLst>
            <c:ext xmlns:c16="http://schemas.microsoft.com/office/drawing/2014/chart" uri="{C3380CC4-5D6E-409C-BE32-E72D297353CC}">
              <c16:uniqueId val="{00000000-BD7D-44C7-97DE-8A7BE042B8F5}"/>
            </c:ext>
          </c:extLst>
        </c:ser>
        <c:ser>
          <c:idx val="2"/>
          <c:order val="1"/>
          <c:tx>
            <c:strRef>
              <c:f>'Cap, Height &amp; Diameter Trends'!$A$19</c:f>
              <c:strCache>
                <c:ptCount val="1"/>
                <c:pt idx="0">
                  <c:v>2.0−2.75 MW</c:v>
                </c:pt>
              </c:strCache>
            </c:strRef>
          </c:tx>
          <c:spPr>
            <a:solidFill>
              <a:schemeClr val="bg1">
                <a:lumMod val="8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Trends'!$B$19:$L$19</c:f>
              <c:numCache>
                <c:formatCode>0%</c:formatCode>
                <c:ptCount val="11"/>
                <c:pt idx="0">
                  <c:v>0.41170000000000001</c:v>
                </c:pt>
                <c:pt idx="1">
                  <c:v>7.3899999999999993E-2</c:v>
                </c:pt>
                <c:pt idx="2">
                  <c:v>0.2908</c:v>
                </c:pt>
                <c:pt idx="3">
                  <c:v>0.52270000000000005</c:v>
                </c:pt>
                <c:pt idx="4">
                  <c:v>0.68019999999999992</c:v>
                </c:pt>
                <c:pt idx="5">
                  <c:v>0.84050000000000002</c:v>
                </c:pt>
                <c:pt idx="6">
                  <c:v>0.7611</c:v>
                </c:pt>
                <c:pt idx="7">
                  <c:v>0.78379999999999994</c:v>
                </c:pt>
                <c:pt idx="8">
                  <c:v>0.48460000000000003</c:v>
                </c:pt>
                <c:pt idx="9">
                  <c:v>0.29370000000000002</c:v>
                </c:pt>
                <c:pt idx="10">
                  <c:v>0.1118</c:v>
                </c:pt>
              </c:numCache>
            </c:numRef>
          </c:val>
          <c:extLst>
            <c:ext xmlns:c16="http://schemas.microsoft.com/office/drawing/2014/chart" uri="{C3380CC4-5D6E-409C-BE32-E72D297353CC}">
              <c16:uniqueId val="{00000001-BD7D-44C7-97DE-8A7BE042B8F5}"/>
            </c:ext>
          </c:extLst>
        </c:ser>
        <c:ser>
          <c:idx val="6"/>
          <c:order val="2"/>
          <c:tx>
            <c:strRef>
              <c:f>'Cap, Height &amp; Diameter Trends'!$A$20</c:f>
              <c:strCache>
                <c:ptCount val="1"/>
                <c:pt idx="0">
                  <c:v>2.75−3.5 MW</c:v>
                </c:pt>
              </c:strCache>
            </c:strRef>
          </c:tx>
          <c:spPr>
            <a:solidFill>
              <a:schemeClr val="bg1">
                <a:lumMod val="6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Trends'!$B$20:$L$20</c:f>
              <c:numCache>
                <c:formatCode>0%</c:formatCode>
                <c:ptCount val="11"/>
                <c:pt idx="0">
                  <c:v>5.7800000000000004E-2</c:v>
                </c:pt>
                <c:pt idx="1">
                  <c:v>9.4499999999999987E-2</c:v>
                </c:pt>
                <c:pt idx="2">
                  <c:v>3.8800000000000001E-2</c:v>
                </c:pt>
                <c:pt idx="3">
                  <c:v>5.8200000000000002E-2</c:v>
                </c:pt>
                <c:pt idx="4">
                  <c:v>9.8100000000000007E-2</c:v>
                </c:pt>
                <c:pt idx="5">
                  <c:v>0.14529999999999998</c:v>
                </c:pt>
                <c:pt idx="6">
                  <c:v>0.13550000000000001</c:v>
                </c:pt>
                <c:pt idx="7">
                  <c:v>9.2200000000000004E-2</c:v>
                </c:pt>
                <c:pt idx="8">
                  <c:v>0.35340000000000005</c:v>
                </c:pt>
                <c:pt idx="9">
                  <c:v>0.50829999999999997</c:v>
                </c:pt>
                <c:pt idx="10">
                  <c:v>0.63500000000000001</c:v>
                </c:pt>
              </c:numCache>
            </c:numRef>
          </c:val>
          <c:extLst>
            <c:ext xmlns:c16="http://schemas.microsoft.com/office/drawing/2014/chart" uri="{C3380CC4-5D6E-409C-BE32-E72D297353CC}">
              <c16:uniqueId val="{00000002-BD7D-44C7-97DE-8A7BE042B8F5}"/>
            </c:ext>
          </c:extLst>
        </c:ser>
        <c:ser>
          <c:idx val="7"/>
          <c:order val="3"/>
          <c:tx>
            <c:strRef>
              <c:f>'Cap, Height &amp; Diameter Trends'!$A$21</c:f>
              <c:strCache>
                <c:ptCount val="1"/>
                <c:pt idx="0">
                  <c:v>≥3.5 MW</c:v>
                </c:pt>
              </c:strCache>
            </c:strRef>
          </c:tx>
          <c:spPr>
            <a:solidFill>
              <a:schemeClr val="bg1">
                <a:lumMod val="50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Trends'!$B$21:$L$21</c:f>
              <c:numCache>
                <c:formatCode>0%</c:formatCode>
                <c:ptCount val="11"/>
                <c:pt idx="0">
                  <c:v>2.5000000000000001E-3</c:v>
                </c:pt>
                <c:pt idx="1">
                  <c:v>0</c:v>
                </c:pt>
                <c:pt idx="2">
                  <c:v>0</c:v>
                </c:pt>
                <c:pt idx="3">
                  <c:v>0</c:v>
                </c:pt>
                <c:pt idx="4">
                  <c:v>0</c:v>
                </c:pt>
                <c:pt idx="5">
                  <c:v>0</c:v>
                </c:pt>
                <c:pt idx="6">
                  <c:v>4.4199999999999996E-2</c:v>
                </c:pt>
                <c:pt idx="7">
                  <c:v>0.1008</c:v>
                </c:pt>
                <c:pt idx="8">
                  <c:v>0.1477</c:v>
                </c:pt>
                <c:pt idx="9">
                  <c:v>0.19739999999999999</c:v>
                </c:pt>
                <c:pt idx="10">
                  <c:v>0.25129999999999997</c:v>
                </c:pt>
              </c:numCache>
            </c:numRef>
          </c:val>
          <c:extLst>
            <c:ext xmlns:c16="http://schemas.microsoft.com/office/drawing/2014/chart" uri="{C3380CC4-5D6E-409C-BE32-E72D297353CC}">
              <c16:uniqueId val="{00000003-BD7D-44C7-97DE-8A7BE042B8F5}"/>
            </c:ext>
          </c:extLst>
        </c:ser>
        <c:dLbls>
          <c:showLegendKey val="0"/>
          <c:showVal val="0"/>
          <c:showCatName val="0"/>
          <c:showSerName val="0"/>
          <c:showPercent val="0"/>
          <c:showBubbleSize val="0"/>
        </c:dLbls>
        <c:gapWidth val="25"/>
        <c:overlap val="100"/>
        <c:axId val="2109919448"/>
        <c:axId val="2109923192"/>
      </c:barChart>
      <c:lineChart>
        <c:grouping val="standard"/>
        <c:varyColors val="0"/>
        <c:ser>
          <c:idx val="5"/>
          <c:order val="4"/>
          <c:tx>
            <c:strRef>
              <c:f>'Cap, Height &amp; Diameter Trends'!$A$22</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Trends'!$B$22:$L$22</c:f>
              <c:numCache>
                <c:formatCode>0.00</c:formatCode>
                <c:ptCount val="11"/>
                <c:pt idx="0">
                  <c:v>1.9456389999999999</c:v>
                </c:pt>
                <c:pt idx="1">
                  <c:v>1.864476</c:v>
                </c:pt>
                <c:pt idx="2">
                  <c:v>1.9407350000000001</c:v>
                </c:pt>
                <c:pt idx="3">
                  <c:v>2.0062259999999998</c:v>
                </c:pt>
                <c:pt idx="4">
                  <c:v>2.1511100000000001</c:v>
                </c:pt>
                <c:pt idx="5">
                  <c:v>2.3218130000000001</c:v>
                </c:pt>
                <c:pt idx="6">
                  <c:v>2.4303759999999999</c:v>
                </c:pt>
                <c:pt idx="7">
                  <c:v>2.5508519999999999</c:v>
                </c:pt>
                <c:pt idx="8">
                  <c:v>2.762327</c:v>
                </c:pt>
                <c:pt idx="9">
                  <c:v>2.9939909999999998</c:v>
                </c:pt>
                <c:pt idx="10">
                  <c:v>3.2263389999999998</c:v>
                </c:pt>
              </c:numCache>
            </c:numRef>
          </c:val>
          <c:smooth val="0"/>
          <c:extLst>
            <c:ext xmlns:c16="http://schemas.microsoft.com/office/drawing/2014/chart" uri="{C3380CC4-5D6E-409C-BE32-E72D297353CC}">
              <c16:uniqueId val="{00000004-BD7D-44C7-97DE-8A7BE042B8F5}"/>
            </c:ext>
          </c:extLst>
        </c:ser>
        <c:dLbls>
          <c:showLegendKey val="0"/>
          <c:showVal val="0"/>
          <c:showCatName val="0"/>
          <c:showSerName val="0"/>
          <c:showPercent val="0"/>
          <c:showBubbleSize val="0"/>
        </c:dLbls>
        <c:marker val="1"/>
        <c:smooth val="0"/>
        <c:axId val="2109930504"/>
        <c:axId val="2109926856"/>
      </c:lineChart>
      <c:catAx>
        <c:axId val="2109919448"/>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23192"/>
        <c:crosses val="autoZero"/>
        <c:auto val="0"/>
        <c:lblAlgn val="ctr"/>
        <c:lblOffset val="0"/>
        <c:tickLblSkip val="2"/>
        <c:tickMarkSkip val="2"/>
        <c:noMultiLvlLbl val="0"/>
      </c:catAx>
      <c:valAx>
        <c:axId val="2109923192"/>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19448"/>
        <c:crosses val="autoZero"/>
        <c:crossBetween val="between"/>
        <c:majorUnit val="0.2"/>
      </c:valAx>
      <c:valAx>
        <c:axId val="2109926856"/>
        <c:scaling>
          <c:orientation val="minMax"/>
          <c:max val="3.5"/>
          <c:min val="1"/>
        </c:scaling>
        <c:delete val="0"/>
        <c:axPos val="r"/>
        <c:numFmt formatCode="0.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30504"/>
        <c:crosses val="max"/>
        <c:crossBetween val="between"/>
      </c:valAx>
      <c:catAx>
        <c:axId val="2109930504"/>
        <c:scaling>
          <c:orientation val="minMax"/>
        </c:scaling>
        <c:delete val="1"/>
        <c:axPos val="b"/>
        <c:numFmt formatCode="General" sourceLinked="1"/>
        <c:majorTickMark val="out"/>
        <c:minorTickMark val="none"/>
        <c:tickLblPos val="nextTo"/>
        <c:crossAx val="2109926856"/>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46619654770120061"/>
          <c:y val="0.52924330213440296"/>
          <c:w val="0.34312347800660398"/>
          <c:h val="0.32554353442040218"/>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547042196648503E-2"/>
          <c:y val="0.117011002763727"/>
          <c:w val="0.83598677569150015"/>
          <c:h val="0.77826980236741905"/>
        </c:manualLayout>
      </c:layout>
      <c:barChart>
        <c:barDir val="col"/>
        <c:grouping val="percentStacked"/>
        <c:varyColors val="0"/>
        <c:ser>
          <c:idx val="0"/>
          <c:order val="0"/>
          <c:tx>
            <c:strRef>
              <c:f>'Trends in Specific Power'!$A$25</c:f>
              <c:strCache>
                <c:ptCount val="1"/>
                <c:pt idx="0">
                  <c:v>180−200</c:v>
                </c:pt>
              </c:strCache>
            </c:strRef>
          </c:tx>
          <c:spPr>
            <a:solidFill>
              <a:schemeClr val="accent6">
                <a:lumMod val="5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Power'!$B$25:$V$25</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1.0800000000000001E-2</c:v>
                </c:pt>
                <c:pt idx="13">
                  <c:v>3.7100000000000001E-2</c:v>
                </c:pt>
                <c:pt idx="14">
                  <c:v>9.9700000000000011E-2</c:v>
                </c:pt>
                <c:pt idx="15">
                  <c:v>8.3400000000000002E-2</c:v>
                </c:pt>
                <c:pt idx="16">
                  <c:v>9.5100000000000004E-2</c:v>
                </c:pt>
                <c:pt idx="17">
                  <c:v>0.35909999999999997</c:v>
                </c:pt>
                <c:pt idx="18">
                  <c:v>0.26239999999999997</c:v>
                </c:pt>
                <c:pt idx="19">
                  <c:v>0.1333</c:v>
                </c:pt>
                <c:pt idx="20">
                  <c:v>6.25E-2</c:v>
                </c:pt>
              </c:numCache>
            </c:numRef>
          </c:val>
          <c:extLst>
            <c:ext xmlns:c16="http://schemas.microsoft.com/office/drawing/2014/chart" uri="{C3380CC4-5D6E-409C-BE32-E72D297353CC}">
              <c16:uniqueId val="{00000000-2CFE-4E1C-A82C-0240BCEFA8A7}"/>
            </c:ext>
          </c:extLst>
        </c:ser>
        <c:ser>
          <c:idx val="4"/>
          <c:order val="1"/>
          <c:tx>
            <c:strRef>
              <c:f>'Trends in Specific Power'!$A$26</c:f>
              <c:strCache>
                <c:ptCount val="1"/>
                <c:pt idx="0">
                  <c:v>≥200−250</c:v>
                </c:pt>
              </c:strCache>
            </c:strRef>
          </c:tx>
          <c:spPr>
            <a:solidFill>
              <a:schemeClr val="accent6"/>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Power'!$B$26:$V$26</c:f>
              <c:numCache>
                <c:formatCode>0%</c:formatCode>
                <c:ptCount val="21"/>
                <c:pt idx="0">
                  <c:v>0</c:v>
                </c:pt>
                <c:pt idx="1">
                  <c:v>0</c:v>
                </c:pt>
                <c:pt idx="2">
                  <c:v>0</c:v>
                </c:pt>
                <c:pt idx="3">
                  <c:v>0</c:v>
                </c:pt>
                <c:pt idx="4">
                  <c:v>0</c:v>
                </c:pt>
                <c:pt idx="5">
                  <c:v>0</c:v>
                </c:pt>
                <c:pt idx="6">
                  <c:v>0</c:v>
                </c:pt>
                <c:pt idx="7">
                  <c:v>0</c:v>
                </c:pt>
                <c:pt idx="8">
                  <c:v>2.9999999999999997E-4</c:v>
                </c:pt>
                <c:pt idx="9">
                  <c:v>5.16E-2</c:v>
                </c:pt>
                <c:pt idx="10">
                  <c:v>0.22440000000000002</c:v>
                </c:pt>
                <c:pt idx="11">
                  <c:v>0.58250000000000002</c:v>
                </c:pt>
                <c:pt idx="12">
                  <c:v>0.47840000000000005</c:v>
                </c:pt>
                <c:pt idx="13">
                  <c:v>0.45189999999999997</c:v>
                </c:pt>
                <c:pt idx="14">
                  <c:v>0.53180000000000005</c:v>
                </c:pt>
                <c:pt idx="15">
                  <c:v>0.60850000000000004</c:v>
                </c:pt>
                <c:pt idx="16">
                  <c:v>0.69889999999999997</c:v>
                </c:pt>
                <c:pt idx="17">
                  <c:v>0.49200000000000005</c:v>
                </c:pt>
                <c:pt idx="18">
                  <c:v>0.54890000000000005</c:v>
                </c:pt>
                <c:pt idx="19">
                  <c:v>0.65629999999999999</c:v>
                </c:pt>
                <c:pt idx="20">
                  <c:v>0.7387999999999999</c:v>
                </c:pt>
              </c:numCache>
            </c:numRef>
          </c:val>
          <c:extLst>
            <c:ext xmlns:c16="http://schemas.microsoft.com/office/drawing/2014/chart" uri="{C3380CC4-5D6E-409C-BE32-E72D297353CC}">
              <c16:uniqueId val="{00000001-2CFE-4E1C-A82C-0240BCEFA8A7}"/>
            </c:ext>
          </c:extLst>
        </c:ser>
        <c:ser>
          <c:idx val="1"/>
          <c:order val="2"/>
          <c:tx>
            <c:strRef>
              <c:f>'Trends in Specific Power'!$A$27</c:f>
              <c:strCache>
                <c:ptCount val="1"/>
                <c:pt idx="0">
                  <c:v>≥250−300</c:v>
                </c:pt>
              </c:strCache>
            </c:strRef>
          </c:tx>
          <c:spPr>
            <a:solidFill>
              <a:schemeClr val="accent6">
                <a:lumMod val="60000"/>
                <a:lumOff val="4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Power'!$B$27:$V$27</c:f>
              <c:numCache>
                <c:formatCode>0%</c:formatCode>
                <c:ptCount val="21"/>
                <c:pt idx="0">
                  <c:v>0</c:v>
                </c:pt>
                <c:pt idx="1">
                  <c:v>0</c:v>
                </c:pt>
                <c:pt idx="2">
                  <c:v>1.0700000000000001E-2</c:v>
                </c:pt>
                <c:pt idx="3">
                  <c:v>0</c:v>
                </c:pt>
                <c:pt idx="4">
                  <c:v>2E-3</c:v>
                </c:pt>
                <c:pt idx="5">
                  <c:v>0</c:v>
                </c:pt>
                <c:pt idx="6">
                  <c:v>4.8399999999999999E-2</c:v>
                </c:pt>
                <c:pt idx="7">
                  <c:v>7.51E-2</c:v>
                </c:pt>
                <c:pt idx="8">
                  <c:v>0.35049999999999998</c:v>
                </c:pt>
                <c:pt idx="9">
                  <c:v>0.47549999999999998</c:v>
                </c:pt>
                <c:pt idx="10">
                  <c:v>0.38100000000000001</c:v>
                </c:pt>
                <c:pt idx="11">
                  <c:v>6.8699999999999997E-2</c:v>
                </c:pt>
                <c:pt idx="12">
                  <c:v>0.28559999999999997</c:v>
                </c:pt>
                <c:pt idx="13">
                  <c:v>0.36570000000000003</c:v>
                </c:pt>
                <c:pt idx="14">
                  <c:v>0.28589999999999999</c:v>
                </c:pt>
                <c:pt idx="15">
                  <c:v>0.28160000000000002</c:v>
                </c:pt>
                <c:pt idx="16">
                  <c:v>0.18230000000000002</c:v>
                </c:pt>
                <c:pt idx="17">
                  <c:v>0.1353</c:v>
                </c:pt>
                <c:pt idx="18">
                  <c:v>0.18359999999999999</c:v>
                </c:pt>
                <c:pt idx="19">
                  <c:v>0.1807</c:v>
                </c:pt>
                <c:pt idx="20">
                  <c:v>0.15240000000000001</c:v>
                </c:pt>
              </c:numCache>
            </c:numRef>
          </c:val>
          <c:extLst>
            <c:ext xmlns:c16="http://schemas.microsoft.com/office/drawing/2014/chart" uri="{C3380CC4-5D6E-409C-BE32-E72D297353CC}">
              <c16:uniqueId val="{00000002-2CFE-4E1C-A82C-0240BCEFA8A7}"/>
            </c:ext>
          </c:extLst>
        </c:ser>
        <c:ser>
          <c:idx val="2"/>
          <c:order val="3"/>
          <c:tx>
            <c:strRef>
              <c:f>'Trends in Specific Power'!$A$28</c:f>
              <c:strCache>
                <c:ptCount val="1"/>
                <c:pt idx="0">
                  <c:v>≥300−350</c:v>
                </c:pt>
              </c:strCache>
            </c:strRef>
          </c:tx>
          <c:spPr>
            <a:solidFill>
              <a:schemeClr val="accent6">
                <a:lumMod val="40000"/>
                <a:lumOff val="6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Power'!$B$28:$V$28</c:f>
              <c:numCache>
                <c:formatCode>0%</c:formatCode>
                <c:ptCount val="21"/>
                <c:pt idx="0">
                  <c:v>6.0299999999999999E-2</c:v>
                </c:pt>
                <c:pt idx="1">
                  <c:v>2.0799999999999999E-2</c:v>
                </c:pt>
                <c:pt idx="2">
                  <c:v>0.14990000000000001</c:v>
                </c:pt>
                <c:pt idx="3">
                  <c:v>0.68909999999999993</c:v>
                </c:pt>
                <c:pt idx="4">
                  <c:v>0.83209999999999995</c:v>
                </c:pt>
                <c:pt idx="5">
                  <c:v>0.92480000000000007</c:v>
                </c:pt>
                <c:pt idx="6">
                  <c:v>0.86760000000000004</c:v>
                </c:pt>
                <c:pt idx="7">
                  <c:v>0.83550000000000002</c:v>
                </c:pt>
                <c:pt idx="8">
                  <c:v>0.58520000000000005</c:v>
                </c:pt>
                <c:pt idx="9">
                  <c:v>0.37459999999999999</c:v>
                </c:pt>
                <c:pt idx="10">
                  <c:v>0.34139999999999998</c:v>
                </c:pt>
                <c:pt idx="11">
                  <c:v>0.33509999999999995</c:v>
                </c:pt>
                <c:pt idx="12">
                  <c:v>0.22440000000000002</c:v>
                </c:pt>
                <c:pt idx="13">
                  <c:v>0.1401</c:v>
                </c:pt>
                <c:pt idx="14">
                  <c:v>8.2599999999999993E-2</c:v>
                </c:pt>
                <c:pt idx="15">
                  <c:v>2.4799999999999999E-2</c:v>
                </c:pt>
                <c:pt idx="16">
                  <c:v>2.1499999999999998E-2</c:v>
                </c:pt>
                <c:pt idx="17">
                  <c:v>2.5999999999999999E-3</c:v>
                </c:pt>
                <c:pt idx="18">
                  <c:v>3.0999999999999999E-3</c:v>
                </c:pt>
                <c:pt idx="19">
                  <c:v>2.8900000000000002E-2</c:v>
                </c:pt>
                <c:pt idx="20">
                  <c:v>4.1299999999999996E-2</c:v>
                </c:pt>
              </c:numCache>
            </c:numRef>
          </c:val>
          <c:extLst>
            <c:ext xmlns:c16="http://schemas.microsoft.com/office/drawing/2014/chart" uri="{C3380CC4-5D6E-409C-BE32-E72D297353CC}">
              <c16:uniqueId val="{00000003-2CFE-4E1C-A82C-0240BCEFA8A7}"/>
            </c:ext>
          </c:extLst>
        </c:ser>
        <c:ser>
          <c:idx val="3"/>
          <c:order val="4"/>
          <c:tx>
            <c:strRef>
              <c:f>'Trends in Specific Power'!$A$29</c:f>
              <c:strCache>
                <c:ptCount val="1"/>
                <c:pt idx="0">
                  <c:v>≥350</c:v>
                </c:pt>
              </c:strCache>
            </c:strRef>
          </c:tx>
          <c:spPr>
            <a:solidFill>
              <a:schemeClr val="accent6">
                <a:lumMod val="20000"/>
                <a:lumOff val="8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Power'!$B$29:$V$29</c:f>
              <c:numCache>
                <c:formatCode>0%</c:formatCode>
                <c:ptCount val="21"/>
                <c:pt idx="0">
                  <c:v>0.93969999999999998</c:v>
                </c:pt>
                <c:pt idx="1">
                  <c:v>0.97920000000000007</c:v>
                </c:pt>
                <c:pt idx="2">
                  <c:v>0.83939999999999992</c:v>
                </c:pt>
                <c:pt idx="3">
                  <c:v>0.31090000000000001</c:v>
                </c:pt>
                <c:pt idx="4">
                  <c:v>0.16589999999999999</c:v>
                </c:pt>
                <c:pt idx="5">
                  <c:v>7.5199999999999989E-2</c:v>
                </c:pt>
                <c:pt idx="6">
                  <c:v>8.3900000000000002E-2</c:v>
                </c:pt>
                <c:pt idx="7">
                  <c:v>8.9399999999999993E-2</c:v>
                </c:pt>
                <c:pt idx="8">
                  <c:v>6.3899999999999998E-2</c:v>
                </c:pt>
                <c:pt idx="9">
                  <c:v>9.8299999999999998E-2</c:v>
                </c:pt>
                <c:pt idx="10">
                  <c:v>5.3200000000000004E-2</c:v>
                </c:pt>
                <c:pt idx="11">
                  <c:v>1.37E-2</c:v>
                </c:pt>
                <c:pt idx="12">
                  <c:v>8.0000000000000004E-4</c:v>
                </c:pt>
                <c:pt idx="13">
                  <c:v>5.1000000000000004E-3</c:v>
                </c:pt>
                <c:pt idx="14">
                  <c:v>0</c:v>
                </c:pt>
                <c:pt idx="15">
                  <c:v>1.7000000000000001E-3</c:v>
                </c:pt>
                <c:pt idx="16">
                  <c:v>2.2000000000000001E-3</c:v>
                </c:pt>
                <c:pt idx="17">
                  <c:v>1.11E-2</c:v>
                </c:pt>
                <c:pt idx="18">
                  <c:v>2E-3</c:v>
                </c:pt>
                <c:pt idx="19">
                  <c:v>8.9999999999999998E-4</c:v>
                </c:pt>
                <c:pt idx="20">
                  <c:v>4.8999999999999998E-3</c:v>
                </c:pt>
              </c:numCache>
            </c:numRef>
          </c:val>
          <c:extLst>
            <c:ext xmlns:c16="http://schemas.microsoft.com/office/drawing/2014/chart" uri="{C3380CC4-5D6E-409C-BE32-E72D297353CC}">
              <c16:uniqueId val="{00000004-2CFE-4E1C-A82C-0240BCEFA8A7}"/>
            </c:ext>
          </c:extLst>
        </c:ser>
        <c:dLbls>
          <c:showLegendKey val="0"/>
          <c:showVal val="0"/>
          <c:showCatName val="0"/>
          <c:showSerName val="0"/>
          <c:showPercent val="0"/>
          <c:showBubbleSize val="0"/>
        </c:dLbls>
        <c:gapWidth val="50"/>
        <c:overlap val="100"/>
        <c:axId val="2110011016"/>
        <c:axId val="2110014408"/>
      </c:barChart>
      <c:lineChart>
        <c:grouping val="standard"/>
        <c:varyColors val="0"/>
        <c:ser>
          <c:idx val="6"/>
          <c:order val="5"/>
          <c:tx>
            <c:strRef>
              <c:f>'Trends in Specific Power'!$A$30</c:f>
              <c:strCache>
                <c:ptCount val="1"/>
                <c:pt idx="0">
                  <c:v>Average</c:v>
                </c:pt>
              </c:strCache>
            </c:strRef>
          </c:tx>
          <c:spPr>
            <a:ln w="25400">
              <a:solidFill>
                <a:schemeClr val="tx1"/>
              </a:solidFill>
            </a:ln>
          </c:spPr>
          <c:marker>
            <c:symbol val="none"/>
          </c:marker>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Power'!$B$30:$V$30</c:f>
              <c:numCache>
                <c:formatCode>0</c:formatCode>
                <c:ptCount val="21"/>
                <c:pt idx="0">
                  <c:v>392.83530000000002</c:v>
                </c:pt>
                <c:pt idx="1">
                  <c:v>389.87830000000002</c:v>
                </c:pt>
                <c:pt idx="2">
                  <c:v>377.03530000000001</c:v>
                </c:pt>
                <c:pt idx="3">
                  <c:v>340.0634</c:v>
                </c:pt>
                <c:pt idx="4">
                  <c:v>334.26620000000003</c:v>
                </c:pt>
                <c:pt idx="5">
                  <c:v>330.75029999999998</c:v>
                </c:pt>
                <c:pt idx="6">
                  <c:v>332.56200000000001</c:v>
                </c:pt>
                <c:pt idx="7">
                  <c:v>329.2824</c:v>
                </c:pt>
                <c:pt idx="8">
                  <c:v>319.18669999999997</c:v>
                </c:pt>
                <c:pt idx="9">
                  <c:v>314.91320000000002</c:v>
                </c:pt>
                <c:pt idx="10">
                  <c:v>285.90069999999997</c:v>
                </c:pt>
                <c:pt idx="11">
                  <c:v>255.25729999999999</c:v>
                </c:pt>
                <c:pt idx="12">
                  <c:v>250.62649999999999</c:v>
                </c:pt>
                <c:pt idx="13">
                  <c:v>245.0146</c:v>
                </c:pt>
                <c:pt idx="14">
                  <c:v>233.43469999999999</c:v>
                </c:pt>
                <c:pt idx="15">
                  <c:v>230.68279999999999</c:v>
                </c:pt>
                <c:pt idx="16">
                  <c:v>229.83539999999999</c:v>
                </c:pt>
                <c:pt idx="17">
                  <c:v>219.82759999999999</c:v>
                </c:pt>
                <c:pt idx="18">
                  <c:v>223.17599999999999</c:v>
                </c:pt>
                <c:pt idx="19">
                  <c:v>230.65610000000001</c:v>
                </c:pt>
                <c:pt idx="20">
                  <c:v>233.0121</c:v>
                </c:pt>
              </c:numCache>
            </c:numRef>
          </c:val>
          <c:smooth val="0"/>
          <c:extLst>
            <c:ext xmlns:c16="http://schemas.microsoft.com/office/drawing/2014/chart" uri="{C3380CC4-5D6E-409C-BE32-E72D297353CC}">
              <c16:uniqueId val="{00000005-2CFE-4E1C-A82C-0240BCEFA8A7}"/>
            </c:ext>
          </c:extLst>
        </c:ser>
        <c:dLbls>
          <c:showLegendKey val="0"/>
          <c:showVal val="0"/>
          <c:showCatName val="0"/>
          <c:showSerName val="0"/>
          <c:showPercent val="0"/>
          <c:showBubbleSize val="0"/>
        </c:dLbls>
        <c:marker val="1"/>
        <c:smooth val="0"/>
        <c:axId val="2110021336"/>
        <c:axId val="2110017992"/>
      </c:lineChart>
      <c:catAx>
        <c:axId val="2110011016"/>
        <c:scaling>
          <c:orientation val="minMax"/>
        </c:scaling>
        <c:delete val="0"/>
        <c:axPos val="b"/>
        <c:numFmt formatCode="General" sourceLinked="1"/>
        <c:majorTickMark val="none"/>
        <c:minorTickMark val="none"/>
        <c:tickLblPos val="nextTo"/>
        <c:spPr>
          <a:ln w="3175">
            <a:noFill/>
          </a:ln>
        </c:spPr>
        <c:txPr>
          <a:bodyPr rot="0" vert="horz"/>
          <a:lstStyle/>
          <a:p>
            <a:pPr>
              <a:defRPr sz="1000" b="0">
                <a:latin typeface="Arial" panose="020B0604020202020204" pitchFamily="34" charset="0"/>
                <a:cs typeface="Arial" panose="020B0604020202020204" pitchFamily="34" charset="0"/>
              </a:defRPr>
            </a:pPr>
            <a:endParaRPr lang="en-US"/>
          </a:p>
        </c:txPr>
        <c:crossAx val="2110014408"/>
        <c:crosses val="autoZero"/>
        <c:auto val="1"/>
        <c:lblAlgn val="ctr"/>
        <c:lblOffset val="100"/>
        <c:tickLblSkip val="2"/>
        <c:noMultiLvlLbl val="0"/>
      </c:catAx>
      <c:valAx>
        <c:axId val="2110014408"/>
        <c:scaling>
          <c:orientation val="minMax"/>
          <c:max val="1"/>
        </c:scaling>
        <c:delete val="0"/>
        <c:axPos val="l"/>
        <c:majorGridlines>
          <c:spPr>
            <a:ln w="3175">
              <a:noFill/>
            </a:ln>
          </c:spPr>
        </c:majorGridlines>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11016"/>
        <c:crosses val="autoZero"/>
        <c:crossBetween val="between"/>
        <c:majorUnit val="0.2"/>
      </c:valAx>
      <c:valAx>
        <c:axId val="2110017992"/>
        <c:scaling>
          <c:orientation val="minMax"/>
          <c:max val="400"/>
          <c:min val="150"/>
        </c:scaling>
        <c:delete val="0"/>
        <c:axPos val="r"/>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21336"/>
        <c:crosses val="max"/>
        <c:crossBetween val="between"/>
      </c:valAx>
      <c:catAx>
        <c:axId val="2110021336"/>
        <c:scaling>
          <c:orientation val="minMax"/>
        </c:scaling>
        <c:delete val="1"/>
        <c:axPos val="b"/>
        <c:numFmt formatCode="General" sourceLinked="1"/>
        <c:majorTickMark val="out"/>
        <c:minorTickMark val="none"/>
        <c:tickLblPos val="nextTo"/>
        <c:crossAx val="2110017992"/>
        <c:crosses val="autoZero"/>
        <c:auto val="1"/>
        <c:lblAlgn val="ctr"/>
        <c:lblOffset val="100"/>
        <c:noMultiLvlLbl val="0"/>
      </c:catAx>
      <c:spPr>
        <a:ln w="3175">
          <a:noFill/>
        </a:ln>
      </c:spPr>
    </c:plotArea>
    <c:legend>
      <c:legendPos val="r"/>
      <c:legendEntry>
        <c:idx val="5"/>
        <c:delete val="1"/>
      </c:legendEntry>
      <c:layout>
        <c:manualLayout>
          <c:xMode val="edge"/>
          <c:yMode val="edge"/>
          <c:x val="0.10055853334598236"/>
          <c:y val="0.42234985088036736"/>
          <c:w val="0.14540671120929163"/>
          <c:h val="0.30318755980349699"/>
        </c:manualLayout>
      </c:layout>
      <c:overlay val="0"/>
      <c:spPr>
        <a:solidFill>
          <a:srgbClr val="FFFFFF">
            <a:alpha val="50196"/>
          </a:srgbClr>
        </a:solidFill>
        <a:ln w="3175">
          <a:solidFill>
            <a:schemeClr val="tx1"/>
          </a:solidFill>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txPr>
    <a:bodyPr/>
    <a:lstStyle/>
    <a:p>
      <a:pPr>
        <a:defRPr sz="1100" b="0">
          <a:latin typeface="+mn-lt"/>
          <a:cs typeface="Arial" panose="020B0604020202020204" pitchFamily="34" charset="0"/>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297126320748E-2"/>
          <c:y val="0.120135295588052"/>
          <c:w val="0.86133017026717795"/>
          <c:h val="0.79394388201474797"/>
        </c:manualLayout>
      </c:layout>
      <c:barChart>
        <c:barDir val="col"/>
        <c:grouping val="clustered"/>
        <c:varyColors val="0"/>
        <c:ser>
          <c:idx val="3"/>
          <c:order val="0"/>
          <c:tx>
            <c:v>Average Wind Resource at 100m (past projects, left scale)</c:v>
          </c:tx>
          <c:spPr>
            <a:solidFill>
              <a:schemeClr val="accent1">
                <a:lumMod val="60000"/>
                <a:lumOff val="40000"/>
              </a:schemeClr>
            </a:solidFill>
            <a:ln w="12700">
              <a:noFill/>
            </a:ln>
            <a:effectLst/>
          </c:spPr>
          <c:invertIfNegative val="0"/>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Year'!$F$28:$F$53</c:f>
              <c:numCache>
                <c:formatCode>0.0</c:formatCode>
                <c:ptCount val="26"/>
                <c:pt idx="0">
                  <c:v>100</c:v>
                </c:pt>
                <c:pt idx="1">
                  <c:v>93.2806817576718</c:v>
                </c:pt>
                <c:pt idx="2">
                  <c:v>91.279443362677767</c:v>
                </c:pt>
                <c:pt idx="3">
                  <c:v>92.068623345148822</c:v>
                </c:pt>
                <c:pt idx="4">
                  <c:v>85.603442320727751</c:v>
                </c:pt>
                <c:pt idx="5">
                  <c:v>91.25720837992607</c:v>
                </c:pt>
                <c:pt idx="6">
                  <c:v>91.659362942558914</c:v>
                </c:pt>
                <c:pt idx="7">
                  <c:v>86.136362328038686</c:v>
                </c:pt>
                <c:pt idx="8">
                  <c:v>85.291648857093108</c:v>
                </c:pt>
                <c:pt idx="9">
                  <c:v>82.54571843459965</c:v>
                </c:pt>
                <c:pt idx="10">
                  <c:v>82.593930209498168</c:v>
                </c:pt>
                <c:pt idx="11">
                  <c:v>86.382710106195432</c:v>
                </c:pt>
                <c:pt idx="12">
                  <c:v>91.951943654107154</c:v>
                </c:pt>
                <c:pt idx="13">
                  <c:v>90.767912833110998</c:v>
                </c:pt>
                <c:pt idx="14">
                  <c:v>91.610791378295502</c:v>
                </c:pt>
                <c:pt idx="15">
                  <c:v>90.184964114608746</c:v>
                </c:pt>
                <c:pt idx="16">
                  <c:v>88.507356253355056</c:v>
                </c:pt>
                <c:pt idx="17">
                  <c:v>90.505104691509402</c:v>
                </c:pt>
                <c:pt idx="18">
                  <c:v>86.406330278002059</c:v>
                </c:pt>
                <c:pt idx="19">
                  <c:v>86.290100323666522</c:v>
                </c:pt>
                <c:pt idx="20">
                  <c:v>91.755678555546439</c:v>
                </c:pt>
              </c:numCache>
            </c:numRef>
          </c:val>
          <c:extLst>
            <c:ext xmlns:c16="http://schemas.microsoft.com/office/drawing/2014/chart" uri="{C3380CC4-5D6E-409C-BE32-E72D297353CC}">
              <c16:uniqueId val="{00000000-6B89-4E1D-9DD9-AB65B62D8790}"/>
            </c:ext>
          </c:extLst>
        </c:ser>
        <c:ser>
          <c:idx val="2"/>
          <c:order val="1"/>
          <c:tx>
            <c:v>Average Wind Resource at 100m (future projects, left scale)</c:v>
          </c:tx>
          <c:spPr>
            <a:solidFill>
              <a:schemeClr val="accent1">
                <a:lumMod val="60000"/>
                <a:lumOff val="40000"/>
              </a:schemeClr>
            </a:solidFill>
            <a:ln w="25400">
              <a:noFill/>
              <a:prstDash val="sysDash"/>
            </a:ln>
            <a:effectLst/>
          </c:spPr>
          <c:invertIfNegative val="0"/>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Year'!$G$28:$G$53</c:f>
              <c:numCache>
                <c:formatCode>0.0</c:formatCode>
                <c:ptCount val="26"/>
                <c:pt idx="22">
                  <c:v>80.924219724804331</c:v>
                </c:pt>
                <c:pt idx="23">
                  <c:v>84.07977033925259</c:v>
                </c:pt>
                <c:pt idx="24">
                  <c:v>84.844916392147397</c:v>
                </c:pt>
                <c:pt idx="25">
                  <c:v>81.976729543456088</c:v>
                </c:pt>
              </c:numCache>
            </c:numRef>
          </c:val>
          <c:extLst>
            <c:ext xmlns:c16="http://schemas.microsoft.com/office/drawing/2014/chart" uri="{C3380CC4-5D6E-409C-BE32-E72D297353CC}">
              <c16:uniqueId val="{00000001-6B89-4E1D-9DD9-AB65B62D8790}"/>
            </c:ext>
          </c:extLst>
        </c:ser>
        <c:dLbls>
          <c:showLegendKey val="0"/>
          <c:showVal val="0"/>
          <c:showCatName val="0"/>
          <c:showSerName val="0"/>
          <c:showPercent val="0"/>
          <c:showBubbleSize val="0"/>
        </c:dLbls>
        <c:gapWidth val="40"/>
        <c:overlap val="100"/>
        <c:axId val="2110091272"/>
        <c:axId val="2110095112"/>
      </c:barChart>
      <c:lineChart>
        <c:grouping val="standard"/>
        <c:varyColors val="0"/>
        <c:ser>
          <c:idx val="1"/>
          <c:order val="2"/>
          <c:tx>
            <c:v>Average Wind Speed at 100m (future projects, right scale)</c:v>
          </c:tx>
          <c:spPr>
            <a:ln w="38100" cap="rnd">
              <a:solidFill>
                <a:srgbClr val="002060"/>
              </a:solidFill>
              <a:prstDash val="solid"/>
              <a:round/>
            </a:ln>
            <a:effectLst/>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Year'!$D$28:$D$53</c:f>
              <c:numCache>
                <c:formatCode>General</c:formatCode>
                <c:ptCount val="26"/>
                <c:pt idx="22" formatCode="0.00">
                  <c:v>7.5817439999999996</c:v>
                </c:pt>
                <c:pt idx="23" formatCode="0.00">
                  <c:v>7.8520459999999996</c:v>
                </c:pt>
                <c:pt idx="24" formatCode="0.00">
                  <c:v>8.0569249999999997</c:v>
                </c:pt>
                <c:pt idx="25" formatCode="0.00">
                  <c:v>7.8985250000000002</c:v>
                </c:pt>
              </c:numCache>
            </c:numRef>
          </c:val>
          <c:smooth val="0"/>
          <c:extLst>
            <c:ext xmlns:c16="http://schemas.microsoft.com/office/drawing/2014/chart" uri="{C3380CC4-5D6E-409C-BE32-E72D297353CC}">
              <c16:uniqueId val="{00000002-6B89-4E1D-9DD9-AB65B62D8790}"/>
            </c:ext>
          </c:extLst>
        </c:ser>
        <c:ser>
          <c:idx val="0"/>
          <c:order val="3"/>
          <c:tx>
            <c:v>Average Wind Speed at 100m (past projects, right scale)</c:v>
          </c:tx>
          <c:spPr>
            <a:ln w="38100" cap="rnd">
              <a:solidFill>
                <a:srgbClr val="002060"/>
              </a:solidFill>
              <a:prstDash val="solid"/>
              <a:round/>
            </a:ln>
            <a:effectLst/>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Year'!$C$28:$C$53</c:f>
              <c:numCache>
                <c:formatCode>0.00</c:formatCode>
                <c:ptCount val="26"/>
                <c:pt idx="0">
                  <c:v>8.7067409999999992</c:v>
                </c:pt>
                <c:pt idx="1">
                  <c:v>8.2860859999999992</c:v>
                </c:pt>
                <c:pt idx="2">
                  <c:v>8.2119579999999992</c:v>
                </c:pt>
                <c:pt idx="3">
                  <c:v>8.2913770000000007</c:v>
                </c:pt>
                <c:pt idx="4">
                  <c:v>7.8096639999999997</c:v>
                </c:pt>
                <c:pt idx="5">
                  <c:v>8.2463560000000005</c:v>
                </c:pt>
                <c:pt idx="6">
                  <c:v>8.2311969999999999</c:v>
                </c:pt>
                <c:pt idx="7">
                  <c:v>7.8978120000000001</c:v>
                </c:pt>
                <c:pt idx="8">
                  <c:v>7.8693460000000002</c:v>
                </c:pt>
                <c:pt idx="9">
                  <c:v>7.6492469999999999</c:v>
                </c:pt>
                <c:pt idx="10">
                  <c:v>7.6773860000000003</c:v>
                </c:pt>
                <c:pt idx="11">
                  <c:v>7.9831479999999999</c:v>
                </c:pt>
                <c:pt idx="12">
                  <c:v>8.3392929999999996</c:v>
                </c:pt>
                <c:pt idx="13">
                  <c:v>8.2643350000000009</c:v>
                </c:pt>
                <c:pt idx="14">
                  <c:v>8.269603</c:v>
                </c:pt>
                <c:pt idx="15">
                  <c:v>8.1871279999999995</c:v>
                </c:pt>
                <c:pt idx="16">
                  <c:v>8.1077619999999992</c:v>
                </c:pt>
                <c:pt idx="17">
                  <c:v>8.1734019999999994</c:v>
                </c:pt>
                <c:pt idx="18">
                  <c:v>8.0236850000000004</c:v>
                </c:pt>
                <c:pt idx="19">
                  <c:v>7.9937120000000004</c:v>
                </c:pt>
                <c:pt idx="20">
                  <c:v>8.3071199999999994</c:v>
                </c:pt>
              </c:numCache>
            </c:numRef>
          </c:val>
          <c:smooth val="0"/>
          <c:extLst>
            <c:ext xmlns:c16="http://schemas.microsoft.com/office/drawing/2014/chart" uri="{C3380CC4-5D6E-409C-BE32-E72D297353CC}">
              <c16:uniqueId val="{00000003-6B89-4E1D-9DD9-AB65B62D8790}"/>
            </c:ext>
          </c:extLst>
        </c:ser>
        <c:ser>
          <c:idx val="4"/>
          <c:order val="4"/>
          <c:tx>
            <c:v>Average Wind Speed at Hub Height (past projects, right scale)</c:v>
          </c:tx>
          <c:spPr>
            <a:ln w="38100">
              <a:solidFill>
                <a:schemeClr val="accent2">
                  <a:lumMod val="75000"/>
                </a:schemeClr>
              </a:solidFill>
            </a:ln>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Year'!$E$28:$E$53</c:f>
              <c:numCache>
                <c:formatCode>0.00</c:formatCode>
                <c:ptCount val="26"/>
                <c:pt idx="0">
                  <c:v>8.0423589999999994</c:v>
                </c:pt>
                <c:pt idx="1">
                  <c:v>7.6209990000000003</c:v>
                </c:pt>
                <c:pt idx="2">
                  <c:v>7.7273750000000003</c:v>
                </c:pt>
                <c:pt idx="3">
                  <c:v>7.8273460000000004</c:v>
                </c:pt>
                <c:pt idx="4">
                  <c:v>7.4352679999999998</c:v>
                </c:pt>
                <c:pt idx="5">
                  <c:v>7.8721730000000001</c:v>
                </c:pt>
                <c:pt idx="6">
                  <c:v>7.8375190000000003</c:v>
                </c:pt>
                <c:pt idx="7">
                  <c:v>7.5394119999999996</c:v>
                </c:pt>
                <c:pt idx="8">
                  <c:v>7.5410640000000004</c:v>
                </c:pt>
                <c:pt idx="9">
                  <c:v>7.3468109999999998</c:v>
                </c:pt>
                <c:pt idx="10">
                  <c:v>7.4350199999999997</c:v>
                </c:pt>
                <c:pt idx="11">
                  <c:v>7.6487360000000004</c:v>
                </c:pt>
                <c:pt idx="12">
                  <c:v>8.0407329999999995</c:v>
                </c:pt>
                <c:pt idx="13">
                  <c:v>7.9615499999999999</c:v>
                </c:pt>
                <c:pt idx="14">
                  <c:v>7.972035</c:v>
                </c:pt>
                <c:pt idx="15">
                  <c:v>7.8875549999999999</c:v>
                </c:pt>
                <c:pt idx="16">
                  <c:v>7.9110110000000002</c:v>
                </c:pt>
                <c:pt idx="17">
                  <c:v>8.0010440000000003</c:v>
                </c:pt>
                <c:pt idx="18">
                  <c:v>7.858803</c:v>
                </c:pt>
                <c:pt idx="19">
                  <c:v>7.9070260000000001</c:v>
                </c:pt>
                <c:pt idx="20">
                  <c:v>8.2978369999999995</c:v>
                </c:pt>
              </c:numCache>
            </c:numRef>
          </c:val>
          <c:smooth val="0"/>
          <c:extLst>
            <c:ext xmlns:c16="http://schemas.microsoft.com/office/drawing/2014/chart" uri="{C3380CC4-5D6E-409C-BE32-E72D297353CC}">
              <c16:uniqueId val="{00000004-6B89-4E1D-9DD9-AB65B62D8790}"/>
            </c:ext>
          </c:extLst>
        </c:ser>
        <c:dLbls>
          <c:showLegendKey val="0"/>
          <c:showVal val="0"/>
          <c:showCatName val="0"/>
          <c:showSerName val="0"/>
          <c:showPercent val="0"/>
          <c:showBubbleSize val="0"/>
        </c:dLbls>
        <c:marker val="1"/>
        <c:smooth val="0"/>
        <c:axId val="2110102328"/>
        <c:axId val="2110098808"/>
      </c:lineChart>
      <c:catAx>
        <c:axId val="2110091272"/>
        <c:scaling>
          <c:orientation val="minMax"/>
        </c:scaling>
        <c:delete val="0"/>
        <c:axPos val="b"/>
        <c:numFmt formatCode="General" sourceLinked="1"/>
        <c:majorTickMark val="out"/>
        <c:minorTickMark val="none"/>
        <c:tickLblPos val="nextTo"/>
        <c:spPr>
          <a:noFill/>
          <a:ln w="3175" cap="flat" cmpd="sng" algn="ctr">
            <a:noFill/>
            <a:round/>
          </a:ln>
          <a:effectLst/>
        </c:spPr>
        <c:txPr>
          <a:bodyPr rot="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5112"/>
        <c:crosses val="autoZero"/>
        <c:auto val="0"/>
        <c:lblAlgn val="ctr"/>
        <c:lblOffset val="100"/>
        <c:tickLblSkip val="1"/>
        <c:noMultiLvlLbl val="0"/>
      </c:catAx>
      <c:valAx>
        <c:axId val="2110095112"/>
        <c:scaling>
          <c:orientation val="minMax"/>
          <c:max val="100"/>
          <c:min val="65"/>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1272"/>
        <c:crosses val="autoZero"/>
        <c:crossBetween val="between"/>
      </c:valAx>
      <c:valAx>
        <c:axId val="2110098808"/>
        <c:scaling>
          <c:orientation val="minMax"/>
          <c:max val="8.8000000000000007"/>
          <c:min val="7"/>
        </c:scaling>
        <c:delete val="0"/>
        <c:axPos val="r"/>
        <c:numFmt formatCode="_(* #,##0.0_);_(* \(#,##0.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102328"/>
        <c:crosses val="max"/>
        <c:crossBetween val="between"/>
      </c:valAx>
      <c:catAx>
        <c:axId val="2110102328"/>
        <c:scaling>
          <c:orientation val="minMax"/>
        </c:scaling>
        <c:delete val="1"/>
        <c:axPos val="b"/>
        <c:numFmt formatCode="General" sourceLinked="1"/>
        <c:majorTickMark val="out"/>
        <c:minorTickMark val="none"/>
        <c:tickLblPos val="nextTo"/>
        <c:crossAx val="2110098808"/>
        <c:crosses val="autoZero"/>
        <c:auto val="0"/>
        <c:lblAlgn val="ctr"/>
        <c:lblOffset val="100"/>
        <c:noMultiLvlLbl val="0"/>
      </c:catAx>
    </c:plotArea>
    <c:plotVisOnly val="1"/>
    <c:dispBlanksAs val="gap"/>
    <c:showDLblsOverMax val="0"/>
  </c:chart>
  <c:spPr>
    <a:solidFill>
      <a:schemeClr val="bg1"/>
    </a:solidFill>
    <a:ln w="9525" cap="flat" cmpd="sng" algn="ctr">
      <a:noFill/>
      <a:round/>
    </a:ln>
    <a:effectLst/>
  </c:spPr>
  <c:txPr>
    <a:bodyPr/>
    <a:lstStyle/>
    <a:p>
      <a:pPr>
        <a:defRPr sz="10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8.7241907261592297E-2"/>
          <c:y val="0.111032058492688"/>
          <c:w val="0.66503886533414103"/>
          <c:h val="0.80699343878888097"/>
        </c:manualLayout>
      </c:layout>
      <c:barChart>
        <c:barDir val="col"/>
        <c:grouping val="percentStacked"/>
        <c:varyColors val="0"/>
        <c:ser>
          <c:idx val="3"/>
          <c:order val="0"/>
          <c:tx>
            <c:strRef>
              <c:f>'Future Total Height Trends'!$A$25</c:f>
              <c:strCache>
                <c:ptCount val="1"/>
                <c:pt idx="0">
                  <c:v>&lt;150 m</c:v>
                </c:pt>
              </c:strCache>
            </c:strRef>
          </c:tx>
          <c:spPr>
            <a:solidFill>
              <a:schemeClr val="accent1">
                <a:lumMod val="20000"/>
                <a:lumOff val="8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Trends'!$B$25:$F$25</c:f>
              <c:numCache>
                <c:formatCode>#,##0</c:formatCode>
                <c:ptCount val="5"/>
                <c:pt idx="0" formatCode="General">
                  <c:v>69</c:v>
                </c:pt>
                <c:pt idx="1">
                  <c:v>3</c:v>
                </c:pt>
                <c:pt idx="2">
                  <c:v>399</c:v>
                </c:pt>
                <c:pt idx="3">
                  <c:v>203</c:v>
                </c:pt>
                <c:pt idx="4">
                  <c:v>15</c:v>
                </c:pt>
              </c:numCache>
            </c:numRef>
          </c:val>
          <c:extLst>
            <c:ext xmlns:c16="http://schemas.microsoft.com/office/drawing/2014/chart" uri="{C3380CC4-5D6E-409C-BE32-E72D297353CC}">
              <c16:uniqueId val="{00000000-80EF-4352-B362-93510F11F3A5}"/>
            </c:ext>
          </c:extLst>
        </c:ser>
        <c:ser>
          <c:idx val="0"/>
          <c:order val="1"/>
          <c:tx>
            <c:strRef>
              <c:f>'Future Total Height Trends'!$A$26</c:f>
              <c:strCache>
                <c:ptCount val="1"/>
                <c:pt idx="0">
                  <c:v>150-175 m</c:v>
                </c:pt>
              </c:strCache>
            </c:strRef>
          </c:tx>
          <c:spPr>
            <a:solidFill>
              <a:schemeClr val="accent1">
                <a:lumMod val="40000"/>
                <a:lumOff val="6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Trends'!$B$26:$F$26</c:f>
              <c:numCache>
                <c:formatCode>#,##0</c:formatCode>
                <c:ptCount val="5"/>
                <c:pt idx="0">
                  <c:v>1477</c:v>
                </c:pt>
                <c:pt idx="1">
                  <c:v>496</c:v>
                </c:pt>
                <c:pt idx="2">
                  <c:v>1766</c:v>
                </c:pt>
                <c:pt idx="3">
                  <c:v>1099</c:v>
                </c:pt>
                <c:pt idx="4">
                  <c:v>1571</c:v>
                </c:pt>
              </c:numCache>
            </c:numRef>
          </c:val>
          <c:extLst>
            <c:ext xmlns:c16="http://schemas.microsoft.com/office/drawing/2014/chart" uri="{C3380CC4-5D6E-409C-BE32-E72D297353CC}">
              <c16:uniqueId val="{00000001-80EF-4352-B362-93510F11F3A5}"/>
            </c:ext>
          </c:extLst>
        </c:ser>
        <c:ser>
          <c:idx val="1"/>
          <c:order val="2"/>
          <c:tx>
            <c:strRef>
              <c:f>'Future Total Height Trends'!$A$27</c:f>
              <c:strCache>
                <c:ptCount val="1"/>
                <c:pt idx="0">
                  <c:v>175-200 m</c:v>
                </c:pt>
              </c:strCache>
            </c:strRef>
          </c:tx>
          <c:spPr>
            <a:solidFill>
              <a:schemeClr val="accent1">
                <a:lumMod val="60000"/>
                <a:lumOff val="4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Trends'!$B$27:$F$27</c:f>
              <c:numCache>
                <c:formatCode>#,##0</c:formatCode>
                <c:ptCount val="5"/>
                <c:pt idx="0">
                  <c:v>1092</c:v>
                </c:pt>
                <c:pt idx="1">
                  <c:v>495</c:v>
                </c:pt>
                <c:pt idx="2">
                  <c:v>925</c:v>
                </c:pt>
                <c:pt idx="3">
                  <c:v>2866</c:v>
                </c:pt>
                <c:pt idx="4">
                  <c:v>3029</c:v>
                </c:pt>
              </c:numCache>
            </c:numRef>
          </c:val>
          <c:extLst>
            <c:ext xmlns:c16="http://schemas.microsoft.com/office/drawing/2014/chart" uri="{C3380CC4-5D6E-409C-BE32-E72D297353CC}">
              <c16:uniqueId val="{00000002-80EF-4352-B362-93510F11F3A5}"/>
            </c:ext>
          </c:extLst>
        </c:ser>
        <c:ser>
          <c:idx val="2"/>
          <c:order val="3"/>
          <c:tx>
            <c:strRef>
              <c:f>'Future Total Height Trends'!$A$28</c:f>
              <c:strCache>
                <c:ptCount val="1"/>
                <c:pt idx="0">
                  <c:v>200-225 m</c:v>
                </c:pt>
              </c:strCache>
            </c:strRef>
          </c:tx>
          <c:spPr>
            <a:solidFill>
              <a:schemeClr val="accent1"/>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Trends'!$B$28:$F$28</c:f>
              <c:numCache>
                <c:formatCode>#,##0</c:formatCode>
                <c:ptCount val="5"/>
                <c:pt idx="0" formatCode="General">
                  <c:v>0</c:v>
                </c:pt>
                <c:pt idx="1">
                  <c:v>664</c:v>
                </c:pt>
                <c:pt idx="2">
                  <c:v>519</c:v>
                </c:pt>
                <c:pt idx="3">
                  <c:v>3264</c:v>
                </c:pt>
                <c:pt idx="4">
                  <c:v>3134</c:v>
                </c:pt>
              </c:numCache>
            </c:numRef>
          </c:val>
          <c:extLst>
            <c:ext xmlns:c16="http://schemas.microsoft.com/office/drawing/2014/chart" uri="{C3380CC4-5D6E-409C-BE32-E72D297353CC}">
              <c16:uniqueId val="{00000003-80EF-4352-B362-93510F11F3A5}"/>
            </c:ext>
          </c:extLst>
        </c:ser>
        <c:ser>
          <c:idx val="4"/>
          <c:order val="4"/>
          <c:tx>
            <c:strRef>
              <c:f>'Future Total Height Trends'!$A$29</c:f>
              <c:strCache>
                <c:ptCount val="1"/>
                <c:pt idx="0">
                  <c:v>&gt;225 m</c:v>
                </c:pt>
              </c:strCache>
            </c:strRef>
          </c:tx>
          <c:spPr>
            <a:solidFill>
              <a:schemeClr val="accent1">
                <a:lumMod val="75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Trends'!$B$29:$F$29</c:f>
              <c:numCache>
                <c:formatCode>#,##0</c:formatCode>
                <c:ptCount val="5"/>
                <c:pt idx="0" formatCode="General">
                  <c:v>0</c:v>
                </c:pt>
                <c:pt idx="1">
                  <c:v>0</c:v>
                </c:pt>
                <c:pt idx="2">
                  <c:v>177</c:v>
                </c:pt>
                <c:pt idx="3">
                  <c:v>104</c:v>
                </c:pt>
                <c:pt idx="4">
                  <c:v>907</c:v>
                </c:pt>
              </c:numCache>
            </c:numRef>
          </c:val>
          <c:extLst>
            <c:ext xmlns:c16="http://schemas.microsoft.com/office/drawing/2014/chart" uri="{C3380CC4-5D6E-409C-BE32-E72D297353CC}">
              <c16:uniqueId val="{00000004-80EF-4352-B362-93510F11F3A5}"/>
            </c:ext>
          </c:extLst>
        </c:ser>
        <c:dLbls>
          <c:showLegendKey val="0"/>
          <c:showVal val="0"/>
          <c:showCatName val="0"/>
          <c:showSerName val="0"/>
          <c:showPercent val="0"/>
          <c:showBubbleSize val="0"/>
        </c:dLbls>
        <c:gapWidth val="50"/>
        <c:overlap val="100"/>
        <c:axId val="2109566440"/>
        <c:axId val="2109572104"/>
      </c:barChart>
      <c:lineChart>
        <c:grouping val="stacked"/>
        <c:varyColors val="0"/>
        <c:ser>
          <c:idx val="5"/>
          <c:order val="5"/>
          <c:tx>
            <c:strRef>
              <c:f>'Future Total Height Trends'!$A$30</c:f>
              <c:strCache>
                <c:ptCount val="1"/>
                <c:pt idx="0">
                  <c:v>Average:
right axis</c:v>
                </c:pt>
              </c:strCache>
            </c:strRef>
          </c:tx>
          <c:spPr>
            <a:ln w="28575" cap="rnd">
              <a:noFill/>
              <a:round/>
            </a:ln>
            <a:effectLst/>
          </c:spPr>
          <c:marker>
            <c:symbol val="diamond"/>
            <c:size val="13"/>
            <c:spPr>
              <a:solidFill>
                <a:schemeClr val="accent3"/>
              </a:solidFill>
              <a:ln w="9525">
                <a:solidFill>
                  <a:schemeClr val="tx1"/>
                </a:solidFill>
              </a:ln>
              <a:effectLst/>
            </c:spPr>
          </c:marker>
          <c:cat>
            <c:strRef>
              <c:f>'Future Total Height Trends'!$B$24:$F$24</c:f>
              <c:strCache>
                <c:ptCount val="5"/>
                <c:pt idx="0">
                  <c:v>2022 projects</c:v>
                </c:pt>
                <c:pt idx="1">
                  <c:v>Under const.</c:v>
                </c:pt>
                <c:pt idx="2">
                  <c:v>Adv. dev.</c:v>
                </c:pt>
                <c:pt idx="3">
                  <c:v>Pending</c:v>
                </c:pt>
                <c:pt idx="4">
                  <c:v>Proposed</c:v>
                </c:pt>
              </c:strCache>
            </c:strRef>
          </c:cat>
          <c:val>
            <c:numRef>
              <c:f>'Future Total Height Trends'!$B$30:$F$30</c:f>
              <c:numCache>
                <c:formatCode>0</c:formatCode>
                <c:ptCount val="5"/>
                <c:pt idx="0">
                  <c:v>164</c:v>
                </c:pt>
                <c:pt idx="1">
                  <c:v>186</c:v>
                </c:pt>
                <c:pt idx="2">
                  <c:v>170</c:v>
                </c:pt>
                <c:pt idx="3">
                  <c:v>193</c:v>
                </c:pt>
                <c:pt idx="4">
                  <c:v>195</c:v>
                </c:pt>
              </c:numCache>
            </c:numRef>
          </c:val>
          <c:smooth val="0"/>
          <c:extLst>
            <c:ext xmlns:c16="http://schemas.microsoft.com/office/drawing/2014/chart" uri="{C3380CC4-5D6E-409C-BE32-E72D297353CC}">
              <c16:uniqueId val="{00000005-80EF-4352-B362-93510F11F3A5}"/>
            </c:ext>
          </c:extLst>
        </c:ser>
        <c:dLbls>
          <c:showLegendKey val="0"/>
          <c:showVal val="0"/>
          <c:showCatName val="0"/>
          <c:showSerName val="0"/>
          <c:showPercent val="0"/>
          <c:showBubbleSize val="0"/>
        </c:dLbls>
        <c:marker val="1"/>
        <c:smooth val="0"/>
        <c:axId val="2109579416"/>
        <c:axId val="2109575896"/>
      </c:lineChart>
      <c:catAx>
        <c:axId val="2109566440"/>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2104"/>
        <c:crosses val="autoZero"/>
        <c:auto val="1"/>
        <c:lblAlgn val="ctr"/>
        <c:lblOffset val="100"/>
        <c:noMultiLvlLbl val="0"/>
      </c:catAx>
      <c:valAx>
        <c:axId val="2109572104"/>
        <c:scaling>
          <c:orientation val="minMax"/>
          <c:max val="1"/>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66440"/>
        <c:crosses val="autoZero"/>
        <c:crossBetween val="between"/>
        <c:majorUnit val="0.2"/>
      </c:valAx>
      <c:valAx>
        <c:axId val="2109575896"/>
        <c:scaling>
          <c:orientation val="minMax"/>
          <c:max val="225"/>
          <c:min val="12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9416"/>
        <c:crosses val="max"/>
        <c:crossBetween val="between"/>
        <c:majorUnit val="25"/>
      </c:valAx>
      <c:catAx>
        <c:axId val="2109579416"/>
        <c:scaling>
          <c:orientation val="minMax"/>
        </c:scaling>
        <c:delete val="1"/>
        <c:axPos val="b"/>
        <c:numFmt formatCode="General" sourceLinked="1"/>
        <c:majorTickMark val="out"/>
        <c:minorTickMark val="none"/>
        <c:tickLblPos val="nextTo"/>
        <c:crossAx val="2109575896"/>
        <c:crosses val="autoZero"/>
        <c:auto val="1"/>
        <c:lblAlgn val="ctr"/>
        <c:lblOffset val="100"/>
        <c:noMultiLvlLbl val="0"/>
      </c:catAx>
      <c:spPr>
        <a:noFill/>
        <a:ln w="3175">
          <a:noFill/>
        </a:ln>
        <a:effectLst/>
      </c:spPr>
    </c:plotArea>
    <c:legend>
      <c:legendPos val="r"/>
      <c:layout>
        <c:manualLayout>
          <c:xMode val="edge"/>
          <c:yMode val="edge"/>
          <c:x val="0.84274042667743454"/>
          <c:y val="0.29289807524059491"/>
          <c:w val="0.13589205195504409"/>
          <c:h val="0.495074365704286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888283195369812E-2"/>
          <c:y val="0.11618391451068615"/>
          <c:w val="0.89876573120667624"/>
          <c:h val="0.79308336457942752"/>
        </c:manualLayout>
      </c:layout>
      <c:barChart>
        <c:barDir val="col"/>
        <c:grouping val="stacked"/>
        <c:varyColors val="0"/>
        <c:ser>
          <c:idx val="0"/>
          <c:order val="0"/>
          <c:tx>
            <c:strRef>
              <c:f>'Partial Repowering Over Time'!$B$27</c:f>
              <c:strCache>
                <c:ptCount val="1"/>
                <c:pt idx="0">
                  <c:v>Original capacity (MW)</c:v>
                </c:pt>
              </c:strCache>
            </c:strRef>
          </c:tx>
          <c:spPr>
            <a:solidFill>
              <a:schemeClr val="accent1">
                <a:lumMod val="60000"/>
                <a:lumOff val="40000"/>
              </a:schemeClr>
            </a:solidFill>
            <a:ln>
              <a:noFill/>
            </a:ln>
            <a:effectLst/>
          </c:spPr>
          <c:invertIfNegative val="0"/>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Time'!$B$30:$B$35</c:f>
              <c:numCache>
                <c:formatCode>0</c:formatCode>
                <c:ptCount val="6"/>
                <c:pt idx="0">
                  <c:v>2130.6999999999998</c:v>
                </c:pt>
                <c:pt idx="1">
                  <c:v>1311.76</c:v>
                </c:pt>
                <c:pt idx="2">
                  <c:v>2863.58</c:v>
                </c:pt>
                <c:pt idx="3">
                  <c:v>3036.08</c:v>
                </c:pt>
                <c:pt idx="4">
                  <c:v>1583.3</c:v>
                </c:pt>
                <c:pt idx="5">
                  <c:v>1698</c:v>
                </c:pt>
              </c:numCache>
            </c:numRef>
          </c:val>
          <c:extLst>
            <c:ext xmlns:c16="http://schemas.microsoft.com/office/drawing/2014/chart" uri="{C3380CC4-5D6E-409C-BE32-E72D297353CC}">
              <c16:uniqueId val="{00000000-4630-44F8-ADA2-6FF16522035A}"/>
            </c:ext>
          </c:extLst>
        </c:ser>
        <c:ser>
          <c:idx val="1"/>
          <c:order val="1"/>
          <c:tx>
            <c:strRef>
              <c:f>'Partial Repowering Over Time'!$C$27</c:f>
              <c:strCache>
                <c:ptCount val="1"/>
                <c:pt idx="0">
                  <c:v>Added capacity (MW)</c:v>
                </c:pt>
              </c:strCache>
            </c:strRef>
          </c:tx>
          <c:spPr>
            <a:solidFill>
              <a:schemeClr val="accent3">
                <a:lumMod val="75000"/>
              </a:schemeClr>
            </a:solidFill>
            <a:ln>
              <a:noFill/>
            </a:ln>
            <a:effectLst/>
          </c:spPr>
          <c:invertIfNegative val="0"/>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Time'!$C$30:$C$35</c:f>
              <c:numCache>
                <c:formatCode>0</c:formatCode>
                <c:ptCount val="6"/>
                <c:pt idx="0">
                  <c:v>12.52</c:v>
                </c:pt>
                <c:pt idx="1">
                  <c:v>11.16</c:v>
                </c:pt>
                <c:pt idx="2">
                  <c:v>181.56800000000001</c:v>
                </c:pt>
                <c:pt idx="3">
                  <c:v>74.328000000000003</c:v>
                </c:pt>
                <c:pt idx="4">
                  <c:v>144.93</c:v>
                </c:pt>
                <c:pt idx="5">
                  <c:v>101.91</c:v>
                </c:pt>
              </c:numCache>
            </c:numRef>
          </c:val>
          <c:extLst>
            <c:ext xmlns:c16="http://schemas.microsoft.com/office/drawing/2014/chart" uri="{C3380CC4-5D6E-409C-BE32-E72D297353CC}">
              <c16:uniqueId val="{00000001-4630-44F8-ADA2-6FF16522035A}"/>
            </c:ext>
          </c:extLst>
        </c:ser>
        <c:dLbls>
          <c:showLegendKey val="0"/>
          <c:showVal val="0"/>
          <c:showCatName val="0"/>
          <c:showSerName val="0"/>
          <c:showPercent val="0"/>
          <c:showBubbleSize val="0"/>
        </c:dLbls>
        <c:gapWidth val="150"/>
        <c:overlap val="100"/>
        <c:axId val="490816352"/>
        <c:axId val="490808808"/>
      </c:barChart>
      <c:lineChart>
        <c:grouping val="standard"/>
        <c:varyColors val="0"/>
        <c:ser>
          <c:idx val="2"/>
          <c:order val="2"/>
          <c:tx>
            <c:strRef>
              <c:f>'Partial Repowering Over Time'!$D$27</c:f>
              <c:strCache>
                <c:ptCount val="1"/>
                <c:pt idx="0">
                  <c:v>Number of turbines (#)</c:v>
                </c:pt>
              </c:strCache>
            </c:strRef>
          </c:tx>
          <c:spPr>
            <a:ln w="25400" cap="rnd">
              <a:solidFill>
                <a:schemeClr val="tx2"/>
              </a:solidFill>
              <a:prstDash val="solid"/>
              <a:round/>
            </a:ln>
            <a:effectLst/>
          </c:spPr>
          <c:marker>
            <c:symbol val="none"/>
          </c:marker>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Time'!$D$30:$D$35</c:f>
              <c:numCache>
                <c:formatCode>General</c:formatCode>
                <c:ptCount val="6"/>
                <c:pt idx="0">
                  <c:v>1317</c:v>
                </c:pt>
                <c:pt idx="1">
                  <c:v>1106</c:v>
                </c:pt>
                <c:pt idx="2">
                  <c:v>1828</c:v>
                </c:pt>
                <c:pt idx="3">
                  <c:v>1807</c:v>
                </c:pt>
                <c:pt idx="4">
                  <c:v>769</c:v>
                </c:pt>
                <c:pt idx="5">
                  <c:v>838</c:v>
                </c:pt>
              </c:numCache>
            </c:numRef>
          </c:val>
          <c:smooth val="0"/>
          <c:extLst>
            <c:ext xmlns:c16="http://schemas.microsoft.com/office/drawing/2014/chart" uri="{C3380CC4-5D6E-409C-BE32-E72D297353CC}">
              <c16:uniqueId val="{00000002-4630-44F8-ADA2-6FF16522035A}"/>
            </c:ext>
          </c:extLst>
        </c:ser>
        <c:dLbls>
          <c:showLegendKey val="0"/>
          <c:showVal val="0"/>
          <c:showCatName val="0"/>
          <c:showSerName val="0"/>
          <c:showPercent val="0"/>
          <c:showBubbleSize val="0"/>
        </c:dLbls>
        <c:marker val="1"/>
        <c:smooth val="0"/>
        <c:axId val="490816352"/>
        <c:axId val="490808808"/>
      </c:lineChart>
      <c:catAx>
        <c:axId val="49081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90808808"/>
        <c:crosses val="autoZero"/>
        <c:auto val="1"/>
        <c:lblAlgn val="ctr"/>
        <c:lblOffset val="100"/>
        <c:noMultiLvlLbl val="0"/>
      </c:catAx>
      <c:valAx>
        <c:axId val="490808808"/>
        <c:scaling>
          <c:orientation val="minMax"/>
          <c:max val="4000"/>
        </c:scaling>
        <c:delete val="0"/>
        <c:axPos val="l"/>
        <c:majorGridlines>
          <c:spPr>
            <a:ln w="317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90816352"/>
        <c:crosses val="autoZero"/>
        <c:crossBetween val="between"/>
        <c:majorUnit val="1000"/>
      </c:valAx>
      <c:spPr>
        <a:noFill/>
        <a:ln>
          <a:noFill/>
        </a:ln>
        <a:effectLst/>
      </c:spPr>
    </c:plotArea>
    <c:legend>
      <c:legendPos val="b"/>
      <c:layout>
        <c:manualLayout>
          <c:xMode val="edge"/>
          <c:yMode val="edge"/>
          <c:x val="0.67576838952823193"/>
          <c:y val="8.9262904636920382E-2"/>
          <c:w val="0.31091577495120803"/>
          <c:h val="0.17216566679165105"/>
        </c:manualLayout>
      </c:layout>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57060906099421"/>
          <c:y val="0.11716097987751531"/>
          <c:w val="0.75765632199252331"/>
          <c:h val="0.69257217847769015"/>
        </c:manualLayout>
      </c:layout>
      <c:barChart>
        <c:barDir val="col"/>
        <c:grouping val="clustered"/>
        <c:varyColors val="0"/>
        <c:ser>
          <c:idx val="0"/>
          <c:order val="0"/>
          <c:tx>
            <c:strRef>
              <c:f>'Average Retrofit Tech Change'!$D$26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9358-48B2-8071-6F9DE337B0C0}"/>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358-48B2-8071-6F9DE337B0C0}"/>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9358-48B2-8071-6F9DE337B0C0}"/>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9358-48B2-8071-6F9DE337B0C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Change'!$D$27:$D$32</c:f>
              <c:numCache>
                <c:formatCode>0.0</c:formatCode>
                <c:ptCount val="6"/>
                <c:pt idx="0">
                  <c:v>80</c:v>
                </c:pt>
                <c:pt idx="1">
                  <c:v>80</c:v>
                </c:pt>
                <c:pt idx="2">
                  <c:v>92.8</c:v>
                </c:pt>
                <c:pt idx="3">
                  <c:v>112.3</c:v>
                </c:pt>
              </c:numCache>
            </c:numRef>
          </c:val>
          <c:extLst>
            <c:ext xmlns:c16="http://schemas.microsoft.com/office/drawing/2014/chart" uri="{C3380CC4-5D6E-409C-BE32-E72D297353CC}">
              <c16:uniqueId val="{00000008-9358-48B2-8071-6F9DE337B0C0}"/>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Change'!$D$26</c:f>
              <c:strCache>
                <c:ptCount val="1"/>
                <c:pt idx="0">
                  <c:v>average</c:v>
                </c:pt>
              </c:strCache>
            </c:strRef>
          </c:tx>
          <c:spPr>
            <a:solidFill>
              <a:schemeClr val="accent2"/>
            </a:solidFill>
            <a:ln>
              <a:noFill/>
            </a:ln>
            <a:effectLst/>
          </c:spPr>
          <c:invertIfNegative val="0"/>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A-9358-48B2-8071-6F9DE337B0C0}"/>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C-9358-48B2-8071-6F9DE337B0C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Change'!$D$33:$D$38</c:f>
              <c:numCache>
                <c:formatCode>General</c:formatCode>
                <c:ptCount val="6"/>
                <c:pt idx="4" formatCode="0">
                  <c:v>300.21100000000001</c:v>
                </c:pt>
                <c:pt idx="5" formatCode="0">
                  <c:v>219.73770000000002</c:v>
                </c:pt>
              </c:numCache>
            </c:numRef>
          </c:val>
          <c:extLst>
            <c:ext xmlns:c16="http://schemas.microsoft.com/office/drawing/2014/chart" uri="{C3380CC4-5D6E-409C-BE32-E72D297353CC}">
              <c16:uniqueId val="{0000000D-9358-48B2-8071-6F9DE337B0C0}"/>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00"/>
          <c:min val="0"/>
        </c:scaling>
        <c:delete val="0"/>
        <c:axPos val="l"/>
        <c:numFmt formatCode="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541623744"/>
        <c:crosses val="autoZero"/>
        <c:crossBetween val="between"/>
        <c:majorUnit val="20"/>
      </c:valAx>
      <c:valAx>
        <c:axId val="541617472"/>
        <c:scaling>
          <c:orientation val="minMax"/>
          <c:max val="350"/>
          <c:min val="0"/>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50"/>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725909261342335E-2"/>
          <c:y val="0.11713035870516185"/>
          <c:w val="0.8135293088363954"/>
          <c:h val="0.69257217847769015"/>
        </c:manualLayout>
      </c:layout>
      <c:barChart>
        <c:barDir val="col"/>
        <c:grouping val="clustered"/>
        <c:varyColors val="0"/>
        <c:ser>
          <c:idx val="0"/>
          <c:order val="0"/>
          <c:tx>
            <c:strRef>
              <c:f>'Average Retrofit Tech Change'!$D$26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23FF-49E7-8F5D-DA43B9E4EE3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23FF-49E7-8F5D-DA43B9E4EE3D}"/>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23FF-49E7-8F5D-DA43B9E4EE3D}"/>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23FF-49E7-8F5D-DA43B9E4EE3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Change'!$D$27:$D$32</c:f>
              <c:numCache>
                <c:formatCode>0.0</c:formatCode>
                <c:ptCount val="6"/>
                <c:pt idx="0">
                  <c:v>80</c:v>
                </c:pt>
                <c:pt idx="1">
                  <c:v>80</c:v>
                </c:pt>
                <c:pt idx="2">
                  <c:v>92.8</c:v>
                </c:pt>
                <c:pt idx="3">
                  <c:v>112.3</c:v>
                </c:pt>
              </c:numCache>
            </c:numRef>
          </c:val>
          <c:extLst>
            <c:ext xmlns:c16="http://schemas.microsoft.com/office/drawing/2014/chart" uri="{C3380CC4-5D6E-409C-BE32-E72D297353CC}">
              <c16:uniqueId val="{00000008-23FF-49E7-8F5D-DA43B9E4EE3D}"/>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Change'!$B$31:$B$32</c:f>
              <c:strCache>
                <c:ptCount val="2"/>
                <c:pt idx="0">
                  <c:v>Capacity</c:v>
                </c:pt>
              </c:strCache>
            </c:strRef>
          </c:tx>
          <c:spPr>
            <a:solidFill>
              <a:schemeClr val="bg1">
                <a:lumMod val="75000"/>
              </a:schemeClr>
            </a:solidFill>
            <a:ln>
              <a:noFill/>
            </a:ln>
            <a:effectLst/>
          </c:spPr>
          <c:invertIfNegative val="0"/>
          <c:dPt>
            <c:idx val="4"/>
            <c:invertIfNegative val="0"/>
            <c:bubble3D val="0"/>
            <c:extLst>
              <c:ext xmlns:c16="http://schemas.microsoft.com/office/drawing/2014/chart" uri="{C3380CC4-5D6E-409C-BE32-E72D297353CC}">
                <c16:uniqueId val="{00000009-23FF-49E7-8F5D-DA43B9E4EE3D}"/>
              </c:ext>
            </c:extLst>
          </c:dPt>
          <c:dPt>
            <c:idx val="5"/>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B-23FF-49E7-8F5D-DA43B9E4EE3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Change'!$E$27:$E$32</c:f>
              <c:numCache>
                <c:formatCode>0.0</c:formatCode>
                <c:ptCount val="6"/>
                <c:pt idx="4" formatCode="0.00">
                  <c:v>2.0299999999999998</c:v>
                </c:pt>
                <c:pt idx="5" formatCode="0.00">
                  <c:v>2.1515999999999997</c:v>
                </c:pt>
              </c:numCache>
            </c:numRef>
          </c:val>
          <c:extLst>
            <c:ext xmlns:c16="http://schemas.microsoft.com/office/drawing/2014/chart" uri="{C3380CC4-5D6E-409C-BE32-E72D297353CC}">
              <c16:uniqueId val="{0000000C-23FF-49E7-8F5D-DA43B9E4EE3D}"/>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40"/>
          <c:min val="0"/>
        </c:scaling>
        <c:delete val="0"/>
        <c:axPos val="l"/>
        <c:majorGridlines>
          <c:spPr>
            <a:ln w="317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23744"/>
        <c:crosses val="autoZero"/>
        <c:crossBetween val="between"/>
        <c:majorUnit val="20"/>
      </c:valAx>
      <c:valAx>
        <c:axId val="541617472"/>
        <c:scaling>
          <c:orientation val="minMax"/>
          <c:max val="2.8"/>
          <c:min val="0"/>
        </c:scaling>
        <c:delete val="0"/>
        <c:axPos val="r"/>
        <c:numFmt formatCode="#,##0.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0.4"/>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624032572851464E-2"/>
          <c:y val="9.4394206583552062E-2"/>
          <c:w val="0.91917793929604952"/>
          <c:h val="0.69623172103487063"/>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numRef>
              <c:f>'Capacity Factor in 2022 by COD'!$A$30:$A$49</c:f>
              <c:numCache>
                <c:formatCode>"2000-01"</c:formatCode>
                <c:ptCount val="20"/>
                <c:pt idx="0" formatCode="&quot;1998-99&quot;">
                  <c:v>1</c:v>
                </c:pt>
                <c:pt idx="1">
                  <c:v>2</c:v>
                </c:pt>
                <c:pt idx="2" formatCode="&quot;2002-03&quot;">
                  <c:v>3</c:v>
                </c:pt>
                <c:pt idx="3" formatCode="&quot;2004-05&quot;">
                  <c:v>4</c:v>
                </c:pt>
                <c:pt idx="4" formatCode="&quot;2006&quot;">
                  <c:v>5</c:v>
                </c:pt>
                <c:pt idx="5" formatCode="&quot;2007&quot;">
                  <c:v>6</c:v>
                </c:pt>
                <c:pt idx="6" formatCode="&quot;2008&quot;">
                  <c:v>7</c:v>
                </c:pt>
                <c:pt idx="7" formatCode="&quot;2009&quot;">
                  <c:v>8</c:v>
                </c:pt>
                <c:pt idx="8" formatCode="&quot;2010&quot;">
                  <c:v>9</c:v>
                </c:pt>
                <c:pt idx="9" formatCode="&quot;2011&quot;">
                  <c:v>10</c:v>
                </c:pt>
                <c:pt idx="10" formatCode="&quot;2012&quot;">
                  <c:v>11</c:v>
                </c:pt>
                <c:pt idx="11" formatCode="&quot;2013&quot;">
                  <c:v>12</c:v>
                </c:pt>
                <c:pt idx="12" formatCode="&quot;2014&quot;">
                  <c:v>13</c:v>
                </c:pt>
                <c:pt idx="13" formatCode="&quot;2015&quot;">
                  <c:v>14</c:v>
                </c:pt>
                <c:pt idx="14" formatCode="&quot;2016&quot;">
                  <c:v>15</c:v>
                </c:pt>
                <c:pt idx="15" formatCode="&quot;2017&quot;">
                  <c:v>16</c:v>
                </c:pt>
                <c:pt idx="16" formatCode="&quot;2018&quot;">
                  <c:v>17</c:v>
                </c:pt>
                <c:pt idx="17" formatCode="&quot;2019&quot;">
                  <c:v>18</c:v>
                </c:pt>
                <c:pt idx="18" formatCode="&quot;2020&quot;">
                  <c:v>19</c:v>
                </c:pt>
                <c:pt idx="19" formatCode="&quot;2021&quot;">
                  <c:v>20</c:v>
                </c:pt>
              </c:numCache>
            </c:numRef>
          </c:cat>
          <c:val>
            <c:numRef>
              <c:f>'Capacity Factor in 2022 by COD'!$D$30:$D$49</c:f>
              <c:numCache>
                <c:formatCode>0.0%</c:formatCode>
                <c:ptCount val="20"/>
                <c:pt idx="0">
                  <c:v>0.20175737612520969</c:v>
                </c:pt>
                <c:pt idx="1">
                  <c:v>0.24049078607794261</c:v>
                </c:pt>
                <c:pt idx="2">
                  <c:v>0.2382074846045921</c:v>
                </c:pt>
                <c:pt idx="3">
                  <c:v>0.34223892940685213</c:v>
                </c:pt>
                <c:pt idx="4">
                  <c:v>0.28814141239710939</c:v>
                </c:pt>
                <c:pt idx="5">
                  <c:v>0.28729979812063983</c:v>
                </c:pt>
                <c:pt idx="6">
                  <c:v>0.3084809701369417</c:v>
                </c:pt>
                <c:pt idx="7">
                  <c:v>0.28570963544025962</c:v>
                </c:pt>
                <c:pt idx="8">
                  <c:v>0.29623642222446817</c:v>
                </c:pt>
                <c:pt idx="9">
                  <c:v>0.28786351858654075</c:v>
                </c:pt>
                <c:pt idx="10">
                  <c:v>0.33342215377233902</c:v>
                </c:pt>
                <c:pt idx="11">
                  <c:v>0.3785166409477036</c:v>
                </c:pt>
                <c:pt idx="12">
                  <c:v>0.4159881138330912</c:v>
                </c:pt>
                <c:pt idx="13">
                  <c:v>0.39297801094161833</c:v>
                </c:pt>
                <c:pt idx="14">
                  <c:v>0.42633590204497718</c:v>
                </c:pt>
                <c:pt idx="15">
                  <c:v>0.40977490664677713</c:v>
                </c:pt>
                <c:pt idx="16">
                  <c:v>0.43924902553523243</c:v>
                </c:pt>
                <c:pt idx="17">
                  <c:v>0.41034680364107812</c:v>
                </c:pt>
                <c:pt idx="18">
                  <c:v>0.3984430759065497</c:v>
                </c:pt>
                <c:pt idx="19">
                  <c:v>0.36744453795537724</c:v>
                </c:pt>
              </c:numCache>
            </c:numRef>
          </c:val>
          <c:extLst>
            <c:ext xmlns:c16="http://schemas.microsoft.com/office/drawing/2014/chart" uri="{C3380CC4-5D6E-409C-BE32-E72D297353CC}">
              <c16:uniqueId val="{00000000-AA7B-4276-84E3-65857F89C460}"/>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5"/>
            <c:spPr>
              <a:solidFill>
                <a:schemeClr val="accent6">
                  <a:lumMod val="20000"/>
                  <a:lumOff val="80000"/>
                </a:schemeClr>
              </a:solidFill>
              <a:ln w="1270">
                <a:solidFill>
                  <a:schemeClr val="accent6">
                    <a:lumMod val="50000"/>
                  </a:schemeClr>
                </a:solidFill>
                <a:prstDash val="solid"/>
              </a:ln>
            </c:spPr>
          </c:marker>
          <c:xVal>
            <c:numRef>
              <c:f>'Capacity Factor in 2022 by COD'!$K$29:$K$1188</c:f>
              <c:numCache>
                <c:formatCode>General</c:formatCode>
                <c:ptCount val="11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6</c:v>
                </c:pt>
                <c:pt idx="153">
                  <c:v>6</c:v>
                </c:pt>
                <c:pt idx="154">
                  <c:v>6</c:v>
                </c:pt>
                <c:pt idx="155">
                  <c:v>6</c:v>
                </c:pt>
                <c:pt idx="156">
                  <c:v>6</c:v>
                </c:pt>
                <c:pt idx="157">
                  <c:v>6</c:v>
                </c:pt>
                <c:pt idx="158">
                  <c:v>6</c:v>
                </c:pt>
                <c:pt idx="159">
                  <c:v>6</c:v>
                </c:pt>
                <c:pt idx="160">
                  <c:v>6</c:v>
                </c:pt>
                <c:pt idx="161">
                  <c:v>6</c:v>
                </c:pt>
                <c:pt idx="162">
                  <c:v>6</c:v>
                </c:pt>
                <c:pt idx="163">
                  <c:v>6</c:v>
                </c:pt>
                <c:pt idx="164">
                  <c:v>6</c:v>
                </c:pt>
                <c:pt idx="165">
                  <c:v>6</c:v>
                </c:pt>
                <c:pt idx="166">
                  <c:v>6</c:v>
                </c:pt>
                <c:pt idx="167">
                  <c:v>6</c:v>
                </c:pt>
                <c:pt idx="168">
                  <c:v>6</c:v>
                </c:pt>
                <c:pt idx="169">
                  <c:v>6</c:v>
                </c:pt>
                <c:pt idx="170">
                  <c:v>6</c:v>
                </c:pt>
                <c:pt idx="171">
                  <c:v>6</c:v>
                </c:pt>
                <c:pt idx="172">
                  <c:v>6</c:v>
                </c:pt>
                <c:pt idx="173">
                  <c:v>6</c:v>
                </c:pt>
                <c:pt idx="174">
                  <c:v>6</c:v>
                </c:pt>
                <c:pt idx="175">
                  <c:v>6</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11</c:v>
                </c:pt>
                <c:pt idx="514">
                  <c:v>11</c:v>
                </c:pt>
                <c:pt idx="515">
                  <c:v>11</c:v>
                </c:pt>
                <c:pt idx="516">
                  <c:v>11</c:v>
                </c:pt>
                <c:pt idx="517">
                  <c:v>11</c:v>
                </c:pt>
                <c:pt idx="518">
                  <c:v>11</c:v>
                </c:pt>
                <c:pt idx="519">
                  <c:v>11</c:v>
                </c:pt>
                <c:pt idx="520">
                  <c:v>11</c:v>
                </c:pt>
                <c:pt idx="521">
                  <c:v>11</c:v>
                </c:pt>
                <c:pt idx="522">
                  <c:v>11</c:v>
                </c:pt>
                <c:pt idx="523">
                  <c:v>11</c:v>
                </c:pt>
                <c:pt idx="524">
                  <c:v>11</c:v>
                </c:pt>
                <c:pt idx="525">
                  <c:v>11</c:v>
                </c:pt>
                <c:pt idx="526">
                  <c:v>11</c:v>
                </c:pt>
                <c:pt idx="527">
                  <c:v>11</c:v>
                </c:pt>
                <c:pt idx="528">
                  <c:v>11</c:v>
                </c:pt>
                <c:pt idx="529">
                  <c:v>11</c:v>
                </c:pt>
                <c:pt idx="530">
                  <c:v>11</c:v>
                </c:pt>
                <c:pt idx="531">
                  <c:v>11</c:v>
                </c:pt>
                <c:pt idx="532">
                  <c:v>11</c:v>
                </c:pt>
                <c:pt idx="533">
                  <c:v>11</c:v>
                </c:pt>
                <c:pt idx="534">
                  <c:v>11</c:v>
                </c:pt>
                <c:pt idx="535">
                  <c:v>11</c:v>
                </c:pt>
                <c:pt idx="536">
                  <c:v>11</c:v>
                </c:pt>
                <c:pt idx="537">
                  <c:v>11</c:v>
                </c:pt>
                <c:pt idx="538">
                  <c:v>11</c:v>
                </c:pt>
                <c:pt idx="539">
                  <c:v>11</c:v>
                </c:pt>
                <c:pt idx="540">
                  <c:v>11</c:v>
                </c:pt>
                <c:pt idx="541">
                  <c:v>11</c:v>
                </c:pt>
                <c:pt idx="542">
                  <c:v>11</c:v>
                </c:pt>
                <c:pt idx="543">
                  <c:v>11</c:v>
                </c:pt>
                <c:pt idx="544">
                  <c:v>11</c:v>
                </c:pt>
                <c:pt idx="545">
                  <c:v>11</c:v>
                </c:pt>
                <c:pt idx="546">
                  <c:v>11</c:v>
                </c:pt>
                <c:pt idx="547">
                  <c:v>11</c:v>
                </c:pt>
                <c:pt idx="548">
                  <c:v>11</c:v>
                </c:pt>
                <c:pt idx="549">
                  <c:v>11</c:v>
                </c:pt>
                <c:pt idx="550">
                  <c:v>11</c:v>
                </c:pt>
                <c:pt idx="551">
                  <c:v>11</c:v>
                </c:pt>
                <c:pt idx="552">
                  <c:v>11</c:v>
                </c:pt>
                <c:pt idx="553">
                  <c:v>11</c:v>
                </c:pt>
                <c:pt idx="554">
                  <c:v>11</c:v>
                </c:pt>
                <c:pt idx="555">
                  <c:v>11</c:v>
                </c:pt>
                <c:pt idx="556">
                  <c:v>11</c:v>
                </c:pt>
                <c:pt idx="557">
                  <c:v>11</c:v>
                </c:pt>
                <c:pt idx="558">
                  <c:v>11</c:v>
                </c:pt>
                <c:pt idx="559">
                  <c:v>11</c:v>
                </c:pt>
                <c:pt idx="560">
                  <c:v>11</c:v>
                </c:pt>
                <c:pt idx="561">
                  <c:v>11</c:v>
                </c:pt>
                <c:pt idx="562">
                  <c:v>11</c:v>
                </c:pt>
                <c:pt idx="563">
                  <c:v>11</c:v>
                </c:pt>
                <c:pt idx="564">
                  <c:v>11</c:v>
                </c:pt>
                <c:pt idx="565">
                  <c:v>11</c:v>
                </c:pt>
                <c:pt idx="566">
                  <c:v>11</c:v>
                </c:pt>
                <c:pt idx="567">
                  <c:v>11</c:v>
                </c:pt>
                <c:pt idx="568">
                  <c:v>11</c:v>
                </c:pt>
                <c:pt idx="569">
                  <c:v>11</c:v>
                </c:pt>
                <c:pt idx="570">
                  <c:v>11</c:v>
                </c:pt>
                <c:pt idx="571">
                  <c:v>11</c:v>
                </c:pt>
                <c:pt idx="572">
                  <c:v>11</c:v>
                </c:pt>
                <c:pt idx="573">
                  <c:v>11</c:v>
                </c:pt>
                <c:pt idx="574">
                  <c:v>11</c:v>
                </c:pt>
                <c:pt idx="575">
                  <c:v>11</c:v>
                </c:pt>
                <c:pt idx="576">
                  <c:v>11</c:v>
                </c:pt>
                <c:pt idx="577">
                  <c:v>11</c:v>
                </c:pt>
                <c:pt idx="578">
                  <c:v>11</c:v>
                </c:pt>
                <c:pt idx="579">
                  <c:v>11</c:v>
                </c:pt>
                <c:pt idx="580">
                  <c:v>11</c:v>
                </c:pt>
                <c:pt idx="581">
                  <c:v>11</c:v>
                </c:pt>
                <c:pt idx="582">
                  <c:v>11</c:v>
                </c:pt>
                <c:pt idx="583">
                  <c:v>11</c:v>
                </c:pt>
                <c:pt idx="584">
                  <c:v>11</c:v>
                </c:pt>
                <c:pt idx="585">
                  <c:v>11</c:v>
                </c:pt>
                <c:pt idx="586">
                  <c:v>11</c:v>
                </c:pt>
                <c:pt idx="587">
                  <c:v>11</c:v>
                </c:pt>
                <c:pt idx="588">
                  <c:v>11</c:v>
                </c:pt>
                <c:pt idx="589">
                  <c:v>11</c:v>
                </c:pt>
                <c:pt idx="590">
                  <c:v>11</c:v>
                </c:pt>
                <c:pt idx="591">
                  <c:v>11</c:v>
                </c:pt>
                <c:pt idx="592">
                  <c:v>11</c:v>
                </c:pt>
                <c:pt idx="593">
                  <c:v>11</c:v>
                </c:pt>
                <c:pt idx="594">
                  <c:v>11</c:v>
                </c:pt>
                <c:pt idx="595">
                  <c:v>11</c:v>
                </c:pt>
                <c:pt idx="596">
                  <c:v>11</c:v>
                </c:pt>
                <c:pt idx="597">
                  <c:v>11</c:v>
                </c:pt>
                <c:pt idx="598">
                  <c:v>11</c:v>
                </c:pt>
                <c:pt idx="599">
                  <c:v>11</c:v>
                </c:pt>
                <c:pt idx="600">
                  <c:v>11</c:v>
                </c:pt>
                <c:pt idx="601">
                  <c:v>11</c:v>
                </c:pt>
                <c:pt idx="602">
                  <c:v>11</c:v>
                </c:pt>
                <c:pt idx="603">
                  <c:v>11</c:v>
                </c:pt>
                <c:pt idx="604">
                  <c:v>11</c:v>
                </c:pt>
                <c:pt idx="605">
                  <c:v>11</c:v>
                </c:pt>
                <c:pt idx="606">
                  <c:v>11</c:v>
                </c:pt>
                <c:pt idx="607">
                  <c:v>11</c:v>
                </c:pt>
                <c:pt idx="608">
                  <c:v>11</c:v>
                </c:pt>
                <c:pt idx="609">
                  <c:v>11</c:v>
                </c:pt>
                <c:pt idx="610">
                  <c:v>11</c:v>
                </c:pt>
                <c:pt idx="611">
                  <c:v>11</c:v>
                </c:pt>
                <c:pt idx="612">
                  <c:v>11</c:v>
                </c:pt>
                <c:pt idx="613">
                  <c:v>11</c:v>
                </c:pt>
                <c:pt idx="614">
                  <c:v>11</c:v>
                </c:pt>
                <c:pt idx="615">
                  <c:v>11</c:v>
                </c:pt>
                <c:pt idx="616">
                  <c:v>11</c:v>
                </c:pt>
                <c:pt idx="617">
                  <c:v>11</c:v>
                </c:pt>
                <c:pt idx="618">
                  <c:v>11</c:v>
                </c:pt>
                <c:pt idx="619">
                  <c:v>11</c:v>
                </c:pt>
                <c:pt idx="620">
                  <c:v>11</c:v>
                </c:pt>
                <c:pt idx="621">
                  <c:v>11</c:v>
                </c:pt>
                <c:pt idx="622">
                  <c:v>11</c:v>
                </c:pt>
                <c:pt idx="623">
                  <c:v>11</c:v>
                </c:pt>
                <c:pt idx="624">
                  <c:v>11</c:v>
                </c:pt>
                <c:pt idx="625">
                  <c:v>11</c:v>
                </c:pt>
                <c:pt idx="626">
                  <c:v>11</c:v>
                </c:pt>
                <c:pt idx="627">
                  <c:v>11</c:v>
                </c:pt>
                <c:pt idx="628">
                  <c:v>11</c:v>
                </c:pt>
                <c:pt idx="629">
                  <c:v>11</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14</c:v>
                </c:pt>
                <c:pt idx="706">
                  <c:v>14</c:v>
                </c:pt>
                <c:pt idx="707">
                  <c:v>14</c:v>
                </c:pt>
                <c:pt idx="708">
                  <c:v>14</c:v>
                </c:pt>
                <c:pt idx="709">
                  <c:v>14</c:v>
                </c:pt>
                <c:pt idx="710">
                  <c:v>14</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14</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14</c:v>
                </c:pt>
                <c:pt idx="752">
                  <c:v>14</c:v>
                </c:pt>
                <c:pt idx="753">
                  <c:v>14</c:v>
                </c:pt>
                <c:pt idx="754">
                  <c:v>14</c:v>
                </c:pt>
                <c:pt idx="755">
                  <c:v>14</c:v>
                </c:pt>
                <c:pt idx="756">
                  <c:v>14</c:v>
                </c:pt>
                <c:pt idx="757">
                  <c:v>14</c:v>
                </c:pt>
                <c:pt idx="758">
                  <c:v>14</c:v>
                </c:pt>
                <c:pt idx="759">
                  <c:v>14</c:v>
                </c:pt>
                <c:pt idx="760">
                  <c:v>14</c:v>
                </c:pt>
                <c:pt idx="761">
                  <c:v>14</c:v>
                </c:pt>
                <c:pt idx="762">
                  <c:v>14</c:v>
                </c:pt>
                <c:pt idx="763">
                  <c:v>15</c:v>
                </c:pt>
                <c:pt idx="764">
                  <c:v>15</c:v>
                </c:pt>
                <c:pt idx="765">
                  <c:v>15</c:v>
                </c:pt>
                <c:pt idx="766">
                  <c:v>15</c:v>
                </c:pt>
                <c:pt idx="767">
                  <c:v>15</c:v>
                </c:pt>
                <c:pt idx="768">
                  <c:v>15</c:v>
                </c:pt>
                <c:pt idx="769">
                  <c:v>15</c:v>
                </c:pt>
                <c:pt idx="770">
                  <c:v>15</c:v>
                </c:pt>
                <c:pt idx="771">
                  <c:v>15</c:v>
                </c:pt>
                <c:pt idx="772">
                  <c:v>15</c:v>
                </c:pt>
                <c:pt idx="773">
                  <c:v>15</c:v>
                </c:pt>
                <c:pt idx="774">
                  <c:v>15</c:v>
                </c:pt>
                <c:pt idx="775">
                  <c:v>15</c:v>
                </c:pt>
                <c:pt idx="776">
                  <c:v>15</c:v>
                </c:pt>
                <c:pt idx="777">
                  <c:v>15</c:v>
                </c:pt>
                <c:pt idx="778">
                  <c:v>15</c:v>
                </c:pt>
                <c:pt idx="779">
                  <c:v>15</c:v>
                </c:pt>
                <c:pt idx="780">
                  <c:v>15</c:v>
                </c:pt>
                <c:pt idx="781">
                  <c:v>15</c:v>
                </c:pt>
                <c:pt idx="782">
                  <c:v>15</c:v>
                </c:pt>
                <c:pt idx="783">
                  <c:v>15</c:v>
                </c:pt>
                <c:pt idx="784">
                  <c:v>15</c:v>
                </c:pt>
                <c:pt idx="785">
                  <c:v>15</c:v>
                </c:pt>
                <c:pt idx="786">
                  <c:v>15</c:v>
                </c:pt>
                <c:pt idx="787">
                  <c:v>15</c:v>
                </c:pt>
                <c:pt idx="788">
                  <c:v>15</c:v>
                </c:pt>
                <c:pt idx="789">
                  <c:v>15</c:v>
                </c:pt>
                <c:pt idx="790">
                  <c:v>15</c:v>
                </c:pt>
                <c:pt idx="791">
                  <c:v>15</c:v>
                </c:pt>
                <c:pt idx="792">
                  <c:v>15</c:v>
                </c:pt>
                <c:pt idx="793">
                  <c:v>15</c:v>
                </c:pt>
                <c:pt idx="794">
                  <c:v>15</c:v>
                </c:pt>
                <c:pt idx="795">
                  <c:v>15</c:v>
                </c:pt>
                <c:pt idx="796">
                  <c:v>15</c:v>
                </c:pt>
                <c:pt idx="797">
                  <c:v>15</c:v>
                </c:pt>
                <c:pt idx="798">
                  <c:v>15</c:v>
                </c:pt>
                <c:pt idx="799">
                  <c:v>15</c:v>
                </c:pt>
                <c:pt idx="800">
                  <c:v>15</c:v>
                </c:pt>
                <c:pt idx="801">
                  <c:v>15</c:v>
                </c:pt>
                <c:pt idx="802">
                  <c:v>15</c:v>
                </c:pt>
                <c:pt idx="803">
                  <c:v>15</c:v>
                </c:pt>
                <c:pt idx="804">
                  <c:v>15</c:v>
                </c:pt>
                <c:pt idx="805">
                  <c:v>15</c:v>
                </c:pt>
                <c:pt idx="806">
                  <c:v>15</c:v>
                </c:pt>
                <c:pt idx="807">
                  <c:v>15</c:v>
                </c:pt>
                <c:pt idx="808">
                  <c:v>15</c:v>
                </c:pt>
                <c:pt idx="809">
                  <c:v>15</c:v>
                </c:pt>
                <c:pt idx="810">
                  <c:v>15</c:v>
                </c:pt>
                <c:pt idx="811">
                  <c:v>15</c:v>
                </c:pt>
                <c:pt idx="812">
                  <c:v>15</c:v>
                </c:pt>
                <c:pt idx="813">
                  <c:v>15</c:v>
                </c:pt>
                <c:pt idx="814">
                  <c:v>15</c:v>
                </c:pt>
                <c:pt idx="815">
                  <c:v>15</c:v>
                </c:pt>
                <c:pt idx="816">
                  <c:v>15</c:v>
                </c:pt>
                <c:pt idx="817">
                  <c:v>15</c:v>
                </c:pt>
                <c:pt idx="818">
                  <c:v>15</c:v>
                </c:pt>
                <c:pt idx="819">
                  <c:v>15</c:v>
                </c:pt>
                <c:pt idx="820">
                  <c:v>15</c:v>
                </c:pt>
                <c:pt idx="821">
                  <c:v>15</c:v>
                </c:pt>
                <c:pt idx="822">
                  <c:v>15</c:v>
                </c:pt>
                <c:pt idx="823">
                  <c:v>15</c:v>
                </c:pt>
                <c:pt idx="824">
                  <c:v>15</c:v>
                </c:pt>
                <c:pt idx="825">
                  <c:v>16</c:v>
                </c:pt>
                <c:pt idx="826">
                  <c:v>16</c:v>
                </c:pt>
                <c:pt idx="827">
                  <c:v>16</c:v>
                </c:pt>
                <c:pt idx="828">
                  <c:v>16</c:v>
                </c:pt>
                <c:pt idx="829">
                  <c:v>16</c:v>
                </c:pt>
                <c:pt idx="830">
                  <c:v>16</c:v>
                </c:pt>
                <c:pt idx="831">
                  <c:v>16</c:v>
                </c:pt>
                <c:pt idx="832">
                  <c:v>16</c:v>
                </c:pt>
                <c:pt idx="833">
                  <c:v>16</c:v>
                </c:pt>
                <c:pt idx="834">
                  <c:v>16</c:v>
                </c:pt>
                <c:pt idx="835">
                  <c:v>16</c:v>
                </c:pt>
                <c:pt idx="836">
                  <c:v>16</c:v>
                </c:pt>
                <c:pt idx="837">
                  <c:v>16</c:v>
                </c:pt>
                <c:pt idx="838">
                  <c:v>16</c:v>
                </c:pt>
                <c:pt idx="839">
                  <c:v>16</c:v>
                </c:pt>
                <c:pt idx="840">
                  <c:v>16</c:v>
                </c:pt>
                <c:pt idx="841">
                  <c:v>16</c:v>
                </c:pt>
                <c:pt idx="842">
                  <c:v>16</c:v>
                </c:pt>
                <c:pt idx="843">
                  <c:v>16</c:v>
                </c:pt>
                <c:pt idx="844">
                  <c:v>16</c:v>
                </c:pt>
                <c:pt idx="845">
                  <c:v>16</c:v>
                </c:pt>
                <c:pt idx="846">
                  <c:v>16</c:v>
                </c:pt>
                <c:pt idx="847">
                  <c:v>16</c:v>
                </c:pt>
                <c:pt idx="848">
                  <c:v>16</c:v>
                </c:pt>
                <c:pt idx="849">
                  <c:v>16</c:v>
                </c:pt>
                <c:pt idx="850">
                  <c:v>16</c:v>
                </c:pt>
                <c:pt idx="851">
                  <c:v>16</c:v>
                </c:pt>
                <c:pt idx="852">
                  <c:v>16</c:v>
                </c:pt>
                <c:pt idx="853">
                  <c:v>16</c:v>
                </c:pt>
                <c:pt idx="854">
                  <c:v>16</c:v>
                </c:pt>
                <c:pt idx="855">
                  <c:v>16</c:v>
                </c:pt>
                <c:pt idx="856">
                  <c:v>16</c:v>
                </c:pt>
                <c:pt idx="857">
                  <c:v>16</c:v>
                </c:pt>
                <c:pt idx="858">
                  <c:v>16</c:v>
                </c:pt>
                <c:pt idx="859">
                  <c:v>16</c:v>
                </c:pt>
                <c:pt idx="860">
                  <c:v>16</c:v>
                </c:pt>
                <c:pt idx="861">
                  <c:v>16</c:v>
                </c:pt>
                <c:pt idx="862">
                  <c:v>16</c:v>
                </c:pt>
                <c:pt idx="863">
                  <c:v>16</c:v>
                </c:pt>
                <c:pt idx="864">
                  <c:v>16</c:v>
                </c:pt>
                <c:pt idx="865">
                  <c:v>16</c:v>
                </c:pt>
                <c:pt idx="866">
                  <c:v>16</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17</c:v>
                </c:pt>
                <c:pt idx="893">
                  <c:v>17</c:v>
                </c:pt>
                <c:pt idx="894">
                  <c:v>17</c:v>
                </c:pt>
                <c:pt idx="895">
                  <c:v>17</c:v>
                </c:pt>
                <c:pt idx="896">
                  <c:v>17</c:v>
                </c:pt>
                <c:pt idx="897">
                  <c:v>17</c:v>
                </c:pt>
                <c:pt idx="898">
                  <c:v>17</c:v>
                </c:pt>
                <c:pt idx="899">
                  <c:v>17</c:v>
                </c:pt>
                <c:pt idx="900">
                  <c:v>17</c:v>
                </c:pt>
                <c:pt idx="901">
                  <c:v>17</c:v>
                </c:pt>
                <c:pt idx="902">
                  <c:v>17</c:v>
                </c:pt>
                <c:pt idx="903">
                  <c:v>17</c:v>
                </c:pt>
                <c:pt idx="904">
                  <c:v>17</c:v>
                </c:pt>
                <c:pt idx="905">
                  <c:v>17</c:v>
                </c:pt>
                <c:pt idx="906">
                  <c:v>17</c:v>
                </c:pt>
                <c:pt idx="907">
                  <c:v>17</c:v>
                </c:pt>
                <c:pt idx="908">
                  <c:v>17</c:v>
                </c:pt>
                <c:pt idx="909">
                  <c:v>17</c:v>
                </c:pt>
                <c:pt idx="910">
                  <c:v>17</c:v>
                </c:pt>
                <c:pt idx="911">
                  <c:v>17</c:v>
                </c:pt>
                <c:pt idx="912">
                  <c:v>17</c:v>
                </c:pt>
                <c:pt idx="913">
                  <c:v>17</c:v>
                </c:pt>
                <c:pt idx="914">
                  <c:v>17</c:v>
                </c:pt>
                <c:pt idx="915">
                  <c:v>17</c:v>
                </c:pt>
                <c:pt idx="916">
                  <c:v>17</c:v>
                </c:pt>
                <c:pt idx="917">
                  <c:v>17</c:v>
                </c:pt>
                <c:pt idx="918">
                  <c:v>17</c:v>
                </c:pt>
                <c:pt idx="919">
                  <c:v>17</c:v>
                </c:pt>
                <c:pt idx="920">
                  <c:v>17</c:v>
                </c:pt>
                <c:pt idx="921">
                  <c:v>17</c:v>
                </c:pt>
                <c:pt idx="922">
                  <c:v>17</c:v>
                </c:pt>
                <c:pt idx="923">
                  <c:v>17</c:v>
                </c:pt>
                <c:pt idx="924">
                  <c:v>17</c:v>
                </c:pt>
                <c:pt idx="925">
                  <c:v>17</c:v>
                </c:pt>
                <c:pt idx="926">
                  <c:v>17</c:v>
                </c:pt>
                <c:pt idx="927">
                  <c:v>17</c:v>
                </c:pt>
                <c:pt idx="928">
                  <c:v>17</c:v>
                </c:pt>
                <c:pt idx="929">
                  <c:v>17</c:v>
                </c:pt>
                <c:pt idx="930">
                  <c:v>17</c:v>
                </c:pt>
                <c:pt idx="931">
                  <c:v>17</c:v>
                </c:pt>
                <c:pt idx="932">
                  <c:v>17</c:v>
                </c:pt>
                <c:pt idx="933">
                  <c:v>17</c:v>
                </c:pt>
                <c:pt idx="934">
                  <c:v>17</c:v>
                </c:pt>
                <c:pt idx="935">
                  <c:v>17</c:v>
                </c:pt>
                <c:pt idx="936">
                  <c:v>17</c:v>
                </c:pt>
                <c:pt idx="937">
                  <c:v>17</c:v>
                </c:pt>
                <c:pt idx="938">
                  <c:v>17</c:v>
                </c:pt>
                <c:pt idx="939">
                  <c:v>17</c:v>
                </c:pt>
                <c:pt idx="940">
                  <c:v>17</c:v>
                </c:pt>
                <c:pt idx="941">
                  <c:v>17</c:v>
                </c:pt>
                <c:pt idx="942">
                  <c:v>17</c:v>
                </c:pt>
                <c:pt idx="943">
                  <c:v>17</c:v>
                </c:pt>
                <c:pt idx="944">
                  <c:v>17</c:v>
                </c:pt>
                <c:pt idx="945">
                  <c:v>17</c:v>
                </c:pt>
                <c:pt idx="946">
                  <c:v>17</c:v>
                </c:pt>
                <c:pt idx="947">
                  <c:v>17</c:v>
                </c:pt>
                <c:pt idx="948">
                  <c:v>17</c:v>
                </c:pt>
                <c:pt idx="949">
                  <c:v>17</c:v>
                </c:pt>
                <c:pt idx="950">
                  <c:v>17</c:v>
                </c:pt>
                <c:pt idx="951">
                  <c:v>17</c:v>
                </c:pt>
                <c:pt idx="952">
                  <c:v>17</c:v>
                </c:pt>
                <c:pt idx="953">
                  <c:v>17</c:v>
                </c:pt>
                <c:pt idx="954">
                  <c:v>17</c:v>
                </c:pt>
                <c:pt idx="955">
                  <c:v>17</c:v>
                </c:pt>
                <c:pt idx="956">
                  <c:v>17</c:v>
                </c:pt>
                <c:pt idx="957">
                  <c:v>17</c:v>
                </c:pt>
                <c:pt idx="958">
                  <c:v>18</c:v>
                </c:pt>
                <c:pt idx="959">
                  <c:v>18</c:v>
                </c:pt>
                <c:pt idx="960">
                  <c:v>18</c:v>
                </c:pt>
                <c:pt idx="961">
                  <c:v>18</c:v>
                </c:pt>
                <c:pt idx="962">
                  <c:v>18</c:v>
                </c:pt>
                <c:pt idx="963">
                  <c:v>18</c:v>
                </c:pt>
                <c:pt idx="964">
                  <c:v>18</c:v>
                </c:pt>
                <c:pt idx="965">
                  <c:v>18</c:v>
                </c:pt>
                <c:pt idx="966">
                  <c:v>18</c:v>
                </c:pt>
                <c:pt idx="967">
                  <c:v>18</c:v>
                </c:pt>
                <c:pt idx="968">
                  <c:v>18</c:v>
                </c:pt>
                <c:pt idx="969">
                  <c:v>18</c:v>
                </c:pt>
                <c:pt idx="970">
                  <c:v>18</c:v>
                </c:pt>
                <c:pt idx="971">
                  <c:v>18</c:v>
                </c:pt>
                <c:pt idx="972">
                  <c:v>18</c:v>
                </c:pt>
                <c:pt idx="973">
                  <c:v>18</c:v>
                </c:pt>
                <c:pt idx="974">
                  <c:v>18</c:v>
                </c:pt>
                <c:pt idx="975">
                  <c:v>18</c:v>
                </c:pt>
                <c:pt idx="976">
                  <c:v>18</c:v>
                </c:pt>
                <c:pt idx="977">
                  <c:v>18</c:v>
                </c:pt>
                <c:pt idx="978">
                  <c:v>18</c:v>
                </c:pt>
                <c:pt idx="979">
                  <c:v>18</c:v>
                </c:pt>
                <c:pt idx="980">
                  <c:v>18</c:v>
                </c:pt>
                <c:pt idx="981">
                  <c:v>18</c:v>
                </c:pt>
                <c:pt idx="982">
                  <c:v>18</c:v>
                </c:pt>
                <c:pt idx="983">
                  <c:v>18</c:v>
                </c:pt>
                <c:pt idx="984">
                  <c:v>18</c:v>
                </c:pt>
                <c:pt idx="985">
                  <c:v>18</c:v>
                </c:pt>
                <c:pt idx="986">
                  <c:v>18</c:v>
                </c:pt>
                <c:pt idx="987">
                  <c:v>18</c:v>
                </c:pt>
                <c:pt idx="988">
                  <c:v>18</c:v>
                </c:pt>
                <c:pt idx="989">
                  <c:v>18</c:v>
                </c:pt>
                <c:pt idx="990">
                  <c:v>18</c:v>
                </c:pt>
                <c:pt idx="991">
                  <c:v>18</c:v>
                </c:pt>
                <c:pt idx="992">
                  <c:v>18</c:v>
                </c:pt>
                <c:pt idx="993">
                  <c:v>18</c:v>
                </c:pt>
                <c:pt idx="994">
                  <c:v>18</c:v>
                </c:pt>
                <c:pt idx="995">
                  <c:v>18</c:v>
                </c:pt>
                <c:pt idx="996">
                  <c:v>18</c:v>
                </c:pt>
                <c:pt idx="997">
                  <c:v>18</c:v>
                </c:pt>
                <c:pt idx="998">
                  <c:v>18</c:v>
                </c:pt>
                <c:pt idx="999">
                  <c:v>18</c:v>
                </c:pt>
                <c:pt idx="1000">
                  <c:v>18</c:v>
                </c:pt>
                <c:pt idx="1001">
                  <c:v>18</c:v>
                </c:pt>
                <c:pt idx="1002">
                  <c:v>18</c:v>
                </c:pt>
                <c:pt idx="1003">
                  <c:v>19</c:v>
                </c:pt>
                <c:pt idx="1004">
                  <c:v>19</c:v>
                </c:pt>
                <c:pt idx="1005">
                  <c:v>19</c:v>
                </c:pt>
                <c:pt idx="1006">
                  <c:v>19</c:v>
                </c:pt>
                <c:pt idx="1007">
                  <c:v>19</c:v>
                </c:pt>
                <c:pt idx="1008">
                  <c:v>19</c:v>
                </c:pt>
                <c:pt idx="1009">
                  <c:v>19</c:v>
                </c:pt>
                <c:pt idx="1010">
                  <c:v>19</c:v>
                </c:pt>
                <c:pt idx="1011">
                  <c:v>19</c:v>
                </c:pt>
                <c:pt idx="1012">
                  <c:v>19</c:v>
                </c:pt>
                <c:pt idx="1013">
                  <c:v>19</c:v>
                </c:pt>
                <c:pt idx="1014">
                  <c:v>19</c:v>
                </c:pt>
                <c:pt idx="1015">
                  <c:v>19</c:v>
                </c:pt>
                <c:pt idx="1016">
                  <c:v>19</c:v>
                </c:pt>
                <c:pt idx="1017">
                  <c:v>19</c:v>
                </c:pt>
                <c:pt idx="1018">
                  <c:v>19</c:v>
                </c:pt>
                <c:pt idx="1019">
                  <c:v>19</c:v>
                </c:pt>
                <c:pt idx="1020">
                  <c:v>19</c:v>
                </c:pt>
                <c:pt idx="1021">
                  <c:v>19</c:v>
                </c:pt>
                <c:pt idx="1022">
                  <c:v>19</c:v>
                </c:pt>
                <c:pt idx="1023">
                  <c:v>19</c:v>
                </c:pt>
                <c:pt idx="1024">
                  <c:v>19</c:v>
                </c:pt>
                <c:pt idx="1025">
                  <c:v>19</c:v>
                </c:pt>
                <c:pt idx="1026">
                  <c:v>19</c:v>
                </c:pt>
                <c:pt idx="1027">
                  <c:v>19</c:v>
                </c:pt>
                <c:pt idx="1028">
                  <c:v>19</c:v>
                </c:pt>
                <c:pt idx="1029">
                  <c:v>19</c:v>
                </c:pt>
                <c:pt idx="1030">
                  <c:v>19</c:v>
                </c:pt>
                <c:pt idx="1031">
                  <c:v>19</c:v>
                </c:pt>
                <c:pt idx="1032">
                  <c:v>19</c:v>
                </c:pt>
                <c:pt idx="1033">
                  <c:v>19</c:v>
                </c:pt>
                <c:pt idx="1034">
                  <c:v>19</c:v>
                </c:pt>
                <c:pt idx="1035">
                  <c:v>19</c:v>
                </c:pt>
                <c:pt idx="1036">
                  <c:v>19</c:v>
                </c:pt>
                <c:pt idx="1037">
                  <c:v>19</c:v>
                </c:pt>
                <c:pt idx="1038">
                  <c:v>19</c:v>
                </c:pt>
                <c:pt idx="1039">
                  <c:v>19</c:v>
                </c:pt>
                <c:pt idx="1040">
                  <c:v>19</c:v>
                </c:pt>
                <c:pt idx="1041">
                  <c:v>19</c:v>
                </c:pt>
                <c:pt idx="1042">
                  <c:v>19</c:v>
                </c:pt>
                <c:pt idx="1043">
                  <c:v>19</c:v>
                </c:pt>
                <c:pt idx="1044">
                  <c:v>19</c:v>
                </c:pt>
                <c:pt idx="1045">
                  <c:v>19</c:v>
                </c:pt>
                <c:pt idx="1046">
                  <c:v>19</c:v>
                </c:pt>
                <c:pt idx="1047">
                  <c:v>19</c:v>
                </c:pt>
                <c:pt idx="1048">
                  <c:v>19</c:v>
                </c:pt>
                <c:pt idx="1049">
                  <c:v>19</c:v>
                </c:pt>
                <c:pt idx="1050">
                  <c:v>19</c:v>
                </c:pt>
                <c:pt idx="1051">
                  <c:v>19</c:v>
                </c:pt>
                <c:pt idx="1052">
                  <c:v>19</c:v>
                </c:pt>
                <c:pt idx="1053">
                  <c:v>19</c:v>
                </c:pt>
                <c:pt idx="1054">
                  <c:v>19</c:v>
                </c:pt>
                <c:pt idx="1055">
                  <c:v>19</c:v>
                </c:pt>
                <c:pt idx="1056">
                  <c:v>19</c:v>
                </c:pt>
                <c:pt idx="1057">
                  <c:v>19</c:v>
                </c:pt>
                <c:pt idx="1058">
                  <c:v>19</c:v>
                </c:pt>
                <c:pt idx="1059">
                  <c:v>19</c:v>
                </c:pt>
                <c:pt idx="1060">
                  <c:v>19</c:v>
                </c:pt>
                <c:pt idx="1061">
                  <c:v>19</c:v>
                </c:pt>
                <c:pt idx="1062">
                  <c:v>19</c:v>
                </c:pt>
                <c:pt idx="1063">
                  <c:v>19</c:v>
                </c:pt>
                <c:pt idx="1064">
                  <c:v>19</c:v>
                </c:pt>
                <c:pt idx="1065">
                  <c:v>19</c:v>
                </c:pt>
                <c:pt idx="1066">
                  <c:v>19</c:v>
                </c:pt>
                <c:pt idx="1067">
                  <c:v>19</c:v>
                </c:pt>
                <c:pt idx="1068">
                  <c:v>19</c:v>
                </c:pt>
                <c:pt idx="1069">
                  <c:v>19</c:v>
                </c:pt>
                <c:pt idx="1070">
                  <c:v>19</c:v>
                </c:pt>
                <c:pt idx="1071">
                  <c:v>19</c:v>
                </c:pt>
                <c:pt idx="1072">
                  <c:v>19</c:v>
                </c:pt>
                <c:pt idx="1073">
                  <c:v>19</c:v>
                </c:pt>
                <c:pt idx="1074">
                  <c:v>19</c:v>
                </c:pt>
                <c:pt idx="1075">
                  <c:v>19</c:v>
                </c:pt>
                <c:pt idx="1076">
                  <c:v>19</c:v>
                </c:pt>
                <c:pt idx="1077">
                  <c:v>19</c:v>
                </c:pt>
                <c:pt idx="1078">
                  <c:v>19</c:v>
                </c:pt>
                <c:pt idx="1079">
                  <c:v>19</c:v>
                </c:pt>
                <c:pt idx="1080">
                  <c:v>19</c:v>
                </c:pt>
                <c:pt idx="1081">
                  <c:v>19</c:v>
                </c:pt>
                <c:pt idx="1082">
                  <c:v>19</c:v>
                </c:pt>
                <c:pt idx="1083">
                  <c:v>19</c:v>
                </c:pt>
                <c:pt idx="1084">
                  <c:v>19</c:v>
                </c:pt>
                <c:pt idx="1085">
                  <c:v>19</c:v>
                </c:pt>
                <c:pt idx="1086">
                  <c:v>19</c:v>
                </c:pt>
                <c:pt idx="1087">
                  <c:v>19</c:v>
                </c:pt>
                <c:pt idx="1088">
                  <c:v>19</c:v>
                </c:pt>
                <c:pt idx="1089">
                  <c:v>19</c:v>
                </c:pt>
                <c:pt idx="1090">
                  <c:v>19</c:v>
                </c:pt>
                <c:pt idx="1091">
                  <c:v>19</c:v>
                </c:pt>
                <c:pt idx="1092">
                  <c:v>19</c:v>
                </c:pt>
                <c:pt idx="1093">
                  <c:v>19</c:v>
                </c:pt>
                <c:pt idx="1094">
                  <c:v>19</c:v>
                </c:pt>
                <c:pt idx="1095">
                  <c:v>20</c:v>
                </c:pt>
                <c:pt idx="1096">
                  <c:v>20</c:v>
                </c:pt>
                <c:pt idx="1097">
                  <c:v>20</c:v>
                </c:pt>
                <c:pt idx="1098">
                  <c:v>20</c:v>
                </c:pt>
                <c:pt idx="1099">
                  <c:v>20</c:v>
                </c:pt>
                <c:pt idx="1100">
                  <c:v>20</c:v>
                </c:pt>
                <c:pt idx="1101">
                  <c:v>20</c:v>
                </c:pt>
                <c:pt idx="1102">
                  <c:v>20</c:v>
                </c:pt>
                <c:pt idx="1103">
                  <c:v>20</c:v>
                </c:pt>
                <c:pt idx="1104">
                  <c:v>20</c:v>
                </c:pt>
                <c:pt idx="1105">
                  <c:v>20</c:v>
                </c:pt>
                <c:pt idx="1106">
                  <c:v>20</c:v>
                </c:pt>
                <c:pt idx="1107">
                  <c:v>20</c:v>
                </c:pt>
                <c:pt idx="1108">
                  <c:v>20</c:v>
                </c:pt>
                <c:pt idx="1109">
                  <c:v>20</c:v>
                </c:pt>
                <c:pt idx="1110">
                  <c:v>20</c:v>
                </c:pt>
                <c:pt idx="1111">
                  <c:v>20</c:v>
                </c:pt>
                <c:pt idx="1112">
                  <c:v>20</c:v>
                </c:pt>
                <c:pt idx="1113">
                  <c:v>20</c:v>
                </c:pt>
                <c:pt idx="1114">
                  <c:v>20</c:v>
                </c:pt>
                <c:pt idx="1115">
                  <c:v>20</c:v>
                </c:pt>
                <c:pt idx="1116">
                  <c:v>20</c:v>
                </c:pt>
                <c:pt idx="1117">
                  <c:v>20</c:v>
                </c:pt>
                <c:pt idx="1118">
                  <c:v>20</c:v>
                </c:pt>
                <c:pt idx="1119">
                  <c:v>20</c:v>
                </c:pt>
                <c:pt idx="1120">
                  <c:v>20</c:v>
                </c:pt>
                <c:pt idx="1121">
                  <c:v>20</c:v>
                </c:pt>
                <c:pt idx="1122">
                  <c:v>20</c:v>
                </c:pt>
                <c:pt idx="1123">
                  <c:v>20</c:v>
                </c:pt>
                <c:pt idx="1124">
                  <c:v>20</c:v>
                </c:pt>
                <c:pt idx="1125">
                  <c:v>20</c:v>
                </c:pt>
                <c:pt idx="1126">
                  <c:v>20</c:v>
                </c:pt>
                <c:pt idx="1127">
                  <c:v>20</c:v>
                </c:pt>
                <c:pt idx="1128">
                  <c:v>20</c:v>
                </c:pt>
                <c:pt idx="1129">
                  <c:v>20</c:v>
                </c:pt>
                <c:pt idx="1130">
                  <c:v>20</c:v>
                </c:pt>
                <c:pt idx="1131">
                  <c:v>20</c:v>
                </c:pt>
                <c:pt idx="1132">
                  <c:v>20</c:v>
                </c:pt>
                <c:pt idx="1133">
                  <c:v>20</c:v>
                </c:pt>
                <c:pt idx="1134">
                  <c:v>20</c:v>
                </c:pt>
                <c:pt idx="1135">
                  <c:v>20</c:v>
                </c:pt>
                <c:pt idx="1136">
                  <c:v>20</c:v>
                </c:pt>
                <c:pt idx="1137">
                  <c:v>20</c:v>
                </c:pt>
                <c:pt idx="1138">
                  <c:v>20</c:v>
                </c:pt>
                <c:pt idx="1139">
                  <c:v>20</c:v>
                </c:pt>
                <c:pt idx="1140">
                  <c:v>20</c:v>
                </c:pt>
                <c:pt idx="1141">
                  <c:v>20</c:v>
                </c:pt>
                <c:pt idx="1142">
                  <c:v>20</c:v>
                </c:pt>
                <c:pt idx="1143">
                  <c:v>20</c:v>
                </c:pt>
                <c:pt idx="1144">
                  <c:v>20</c:v>
                </c:pt>
                <c:pt idx="1145">
                  <c:v>20</c:v>
                </c:pt>
                <c:pt idx="1146">
                  <c:v>20</c:v>
                </c:pt>
                <c:pt idx="1147">
                  <c:v>20</c:v>
                </c:pt>
                <c:pt idx="1148">
                  <c:v>20</c:v>
                </c:pt>
                <c:pt idx="1149">
                  <c:v>20</c:v>
                </c:pt>
                <c:pt idx="1150">
                  <c:v>20</c:v>
                </c:pt>
                <c:pt idx="1151">
                  <c:v>20</c:v>
                </c:pt>
                <c:pt idx="1152">
                  <c:v>20</c:v>
                </c:pt>
                <c:pt idx="1153">
                  <c:v>20</c:v>
                </c:pt>
                <c:pt idx="1154">
                  <c:v>20</c:v>
                </c:pt>
                <c:pt idx="1155">
                  <c:v>20</c:v>
                </c:pt>
                <c:pt idx="1156">
                  <c:v>20</c:v>
                </c:pt>
                <c:pt idx="1157">
                  <c:v>20</c:v>
                </c:pt>
                <c:pt idx="1158">
                  <c:v>20</c:v>
                </c:pt>
                <c:pt idx="1159">
                  <c:v>20</c:v>
                </c:pt>
              </c:numCache>
            </c:numRef>
          </c:xVal>
          <c:yVal>
            <c:numRef>
              <c:f>'Capacity Factor in 2022 by COD'!$J$29:$J$1188</c:f>
              <c:numCache>
                <c:formatCode>0.0%</c:formatCode>
                <c:ptCount val="1160"/>
                <c:pt idx="0">
                  <c:v>0.29013318112633185</c:v>
                </c:pt>
                <c:pt idx="1">
                  <c:v>0.28967815584032997</c:v>
                </c:pt>
                <c:pt idx="2">
                  <c:v>0.28617984975695981</c:v>
                </c:pt>
                <c:pt idx="3">
                  <c:v>0.27857431561469059</c:v>
                </c:pt>
                <c:pt idx="4">
                  <c:v>0.2639599365626763</c:v>
                </c:pt>
                <c:pt idx="5">
                  <c:v>0.23929362114293612</c:v>
                </c:pt>
                <c:pt idx="6">
                  <c:v>0.23042847706843575</c:v>
                </c:pt>
                <c:pt idx="7">
                  <c:v>0.22659048629368264</c:v>
                </c:pt>
                <c:pt idx="8">
                  <c:v>0.21629293461485247</c:v>
                </c:pt>
                <c:pt idx="9">
                  <c:v>0.18398517636159092</c:v>
                </c:pt>
                <c:pt idx="10">
                  <c:v>0.18136644446072323</c:v>
                </c:pt>
                <c:pt idx="11">
                  <c:v>0.17389142567224758</c:v>
                </c:pt>
                <c:pt idx="12">
                  <c:v>0.10982456773345198</c:v>
                </c:pt>
                <c:pt idx="13">
                  <c:v>4.9444300852933568E-2</c:v>
                </c:pt>
                <c:pt idx="14">
                  <c:v>2.9452054794520552E-2</c:v>
                </c:pt>
                <c:pt idx="15">
                  <c:v>2.2000830220008302E-3</c:v>
                </c:pt>
                <c:pt idx="16">
                  <c:v>0.35296762955908806</c:v>
                </c:pt>
                <c:pt idx="17">
                  <c:v>0.33136605783866058</c:v>
                </c:pt>
                <c:pt idx="18">
                  <c:v>0.32541856925418572</c:v>
                </c:pt>
                <c:pt idx="19">
                  <c:v>0.3094875697615424</c:v>
                </c:pt>
                <c:pt idx="20">
                  <c:v>0.3094875697615424</c:v>
                </c:pt>
                <c:pt idx="21">
                  <c:v>0.3094875697615424</c:v>
                </c:pt>
                <c:pt idx="22">
                  <c:v>0.3094875697615424</c:v>
                </c:pt>
                <c:pt idx="23">
                  <c:v>0.3094875697615424</c:v>
                </c:pt>
                <c:pt idx="24">
                  <c:v>0.3094875697615424</c:v>
                </c:pt>
                <c:pt idx="25">
                  <c:v>0.3094875697615424</c:v>
                </c:pt>
                <c:pt idx="26">
                  <c:v>0.30850744891840781</c:v>
                </c:pt>
                <c:pt idx="27">
                  <c:v>0.30850744891840781</c:v>
                </c:pt>
                <c:pt idx="28">
                  <c:v>0.30850744891840781</c:v>
                </c:pt>
                <c:pt idx="29">
                  <c:v>0.30850744891840781</c:v>
                </c:pt>
                <c:pt idx="30">
                  <c:v>0.30850744891840781</c:v>
                </c:pt>
                <c:pt idx="31">
                  <c:v>0.30850744891840781</c:v>
                </c:pt>
                <c:pt idx="32">
                  <c:v>0.30850744891840781</c:v>
                </c:pt>
                <c:pt idx="33">
                  <c:v>0.28303307043033071</c:v>
                </c:pt>
                <c:pt idx="34">
                  <c:v>0.27835431945020989</c:v>
                </c:pt>
                <c:pt idx="35">
                  <c:v>0.25322173312235774</c:v>
                </c:pt>
                <c:pt idx="36">
                  <c:v>0.2492947593477863</c:v>
                </c:pt>
                <c:pt idx="37">
                  <c:v>0.24919205990717486</c:v>
                </c:pt>
                <c:pt idx="38">
                  <c:v>0.24440639269406392</c:v>
                </c:pt>
                <c:pt idx="39">
                  <c:v>0.23318420122073086</c:v>
                </c:pt>
                <c:pt idx="40">
                  <c:v>0.22983542261670628</c:v>
                </c:pt>
                <c:pt idx="41">
                  <c:v>0.21753754216193458</c:v>
                </c:pt>
                <c:pt idx="42">
                  <c:v>0.21749131057043553</c:v>
                </c:pt>
                <c:pt idx="43">
                  <c:v>0.16837899543378995</c:v>
                </c:pt>
                <c:pt idx="44">
                  <c:v>0.1617765410958904</c:v>
                </c:pt>
                <c:pt idx="45">
                  <c:v>0.15413480405640831</c:v>
                </c:pt>
                <c:pt idx="46">
                  <c:v>0.11147894469812278</c:v>
                </c:pt>
                <c:pt idx="47">
                  <c:v>0.10641552511415525</c:v>
                </c:pt>
                <c:pt idx="48">
                  <c:v>0.10074324457886098</c:v>
                </c:pt>
                <c:pt idx="49">
                  <c:v>2.3363774733637752E-2</c:v>
                </c:pt>
                <c:pt idx="50">
                  <c:v>4.3027748507200557E-3</c:v>
                </c:pt>
                <c:pt idx="51">
                  <c:v>0.43369254185692541</c:v>
                </c:pt>
                <c:pt idx="52">
                  <c:v>0.38538883251592537</c:v>
                </c:pt>
                <c:pt idx="53">
                  <c:v>0.36485037341201715</c:v>
                </c:pt>
                <c:pt idx="54">
                  <c:v>0.36157173756308586</c:v>
                </c:pt>
                <c:pt idx="55">
                  <c:v>0.3402427301129537</c:v>
                </c:pt>
                <c:pt idx="56">
                  <c:v>0.33747897140110544</c:v>
                </c:pt>
                <c:pt idx="57">
                  <c:v>0.33447488584474894</c:v>
                </c:pt>
                <c:pt idx="58">
                  <c:v>0.3230039618587161</c:v>
                </c:pt>
                <c:pt idx="59">
                  <c:v>0.32082449032092109</c:v>
                </c:pt>
                <c:pt idx="60">
                  <c:v>0.2860332377614952</c:v>
                </c:pt>
                <c:pt idx="61">
                  <c:v>0.28436673876472013</c:v>
                </c:pt>
                <c:pt idx="62">
                  <c:v>0.28172314347512623</c:v>
                </c:pt>
                <c:pt idx="63">
                  <c:v>0.28172314347512623</c:v>
                </c:pt>
                <c:pt idx="64">
                  <c:v>0.27394191584425781</c:v>
                </c:pt>
                <c:pt idx="65">
                  <c:v>0.27064075435274904</c:v>
                </c:pt>
                <c:pt idx="66">
                  <c:v>0.27058758244545911</c:v>
                </c:pt>
                <c:pt idx="67">
                  <c:v>0.26793926370880439</c:v>
                </c:pt>
                <c:pt idx="68">
                  <c:v>0.256519533231862</c:v>
                </c:pt>
                <c:pt idx="69">
                  <c:v>0.25340795188773807</c:v>
                </c:pt>
                <c:pt idx="70">
                  <c:v>0.23820237023916646</c:v>
                </c:pt>
                <c:pt idx="71">
                  <c:v>0.23133002059271193</c:v>
                </c:pt>
                <c:pt idx="72">
                  <c:v>0.22847583057786175</c:v>
                </c:pt>
                <c:pt idx="73">
                  <c:v>0.21660541262946875</c:v>
                </c:pt>
                <c:pt idx="74">
                  <c:v>0.21485991318563616</c:v>
                </c:pt>
                <c:pt idx="75">
                  <c:v>0.20390371931467824</c:v>
                </c:pt>
                <c:pt idx="76">
                  <c:v>0.17977770698382359</c:v>
                </c:pt>
                <c:pt idx="77">
                  <c:v>0.15265093860984272</c:v>
                </c:pt>
                <c:pt idx="78">
                  <c:v>0.14910197869101979</c:v>
                </c:pt>
                <c:pt idx="79">
                  <c:v>0.14688840459388405</c:v>
                </c:pt>
                <c:pt idx="80">
                  <c:v>0.14089161259312666</c:v>
                </c:pt>
                <c:pt idx="81">
                  <c:v>0.14083153088199957</c:v>
                </c:pt>
                <c:pt idx="82">
                  <c:v>0.13706774546716868</c:v>
                </c:pt>
                <c:pt idx="83">
                  <c:v>0.12542318158756516</c:v>
                </c:pt>
                <c:pt idx="84">
                  <c:v>0.11685892814227351</c:v>
                </c:pt>
                <c:pt idx="85">
                  <c:v>8.0986808726534742E-2</c:v>
                </c:pt>
                <c:pt idx="86">
                  <c:v>7.7682648401826482E-2</c:v>
                </c:pt>
                <c:pt idx="87">
                  <c:v>3.5699460356994596E-2</c:v>
                </c:pt>
                <c:pt idx="88">
                  <c:v>2.2379423515981735E-2</c:v>
                </c:pt>
                <c:pt idx="89">
                  <c:v>1.9602416862690838E-3</c:v>
                </c:pt>
                <c:pt idx="90">
                  <c:v>0.49087767527102166</c:v>
                </c:pt>
                <c:pt idx="91">
                  <c:v>0.47454962629773512</c:v>
                </c:pt>
                <c:pt idx="92">
                  <c:v>0.46700797933674648</c:v>
                </c:pt>
                <c:pt idx="93">
                  <c:v>0.45082334474885843</c:v>
                </c:pt>
                <c:pt idx="94">
                  <c:v>0.43887969362680557</c:v>
                </c:pt>
                <c:pt idx="95">
                  <c:v>0.4283045831219347</c:v>
                </c:pt>
                <c:pt idx="96">
                  <c:v>0.42560290884491797</c:v>
                </c:pt>
                <c:pt idx="97">
                  <c:v>0.40885987849458166</c:v>
                </c:pt>
                <c:pt idx="98">
                  <c:v>0.40307317952415284</c:v>
                </c:pt>
                <c:pt idx="99">
                  <c:v>0.39298687214611872</c:v>
                </c:pt>
                <c:pt idx="100">
                  <c:v>0.37875328628753291</c:v>
                </c:pt>
                <c:pt idx="101">
                  <c:v>0.37322052108514636</c:v>
                </c:pt>
                <c:pt idx="102">
                  <c:v>0.36467413864674147</c:v>
                </c:pt>
                <c:pt idx="103">
                  <c:v>0.36259929411545588</c:v>
                </c:pt>
                <c:pt idx="104">
                  <c:v>0.34804261796042618</c:v>
                </c:pt>
                <c:pt idx="105">
                  <c:v>0.33394216133942167</c:v>
                </c:pt>
                <c:pt idx="106">
                  <c:v>0.32920852359208524</c:v>
                </c:pt>
                <c:pt idx="107">
                  <c:v>0.32627646326276477</c:v>
                </c:pt>
                <c:pt idx="108">
                  <c:v>0.31790507817905084</c:v>
                </c:pt>
                <c:pt idx="109">
                  <c:v>0.31150913242009132</c:v>
                </c:pt>
                <c:pt idx="110">
                  <c:v>0.29389788293897889</c:v>
                </c:pt>
                <c:pt idx="111">
                  <c:v>0.28349499851456794</c:v>
                </c:pt>
                <c:pt idx="112">
                  <c:v>0.25828643233867826</c:v>
                </c:pt>
                <c:pt idx="113">
                  <c:v>0.25409894621436119</c:v>
                </c:pt>
                <c:pt idx="114">
                  <c:v>0.24191440218837479</c:v>
                </c:pt>
                <c:pt idx="115">
                  <c:v>0.23890791476407919</c:v>
                </c:pt>
                <c:pt idx="116">
                  <c:v>0.23324733637747341</c:v>
                </c:pt>
                <c:pt idx="117">
                  <c:v>0.23049372146118721</c:v>
                </c:pt>
                <c:pt idx="118">
                  <c:v>0.22388266223882672</c:v>
                </c:pt>
                <c:pt idx="119">
                  <c:v>0.22014220865303494</c:v>
                </c:pt>
                <c:pt idx="120">
                  <c:v>0.20866196208661972</c:v>
                </c:pt>
                <c:pt idx="121">
                  <c:v>0.20746249725497332</c:v>
                </c:pt>
                <c:pt idx="122">
                  <c:v>0.17123864212905313</c:v>
                </c:pt>
                <c:pt idx="123">
                  <c:v>0.16590563165905639</c:v>
                </c:pt>
                <c:pt idx="124">
                  <c:v>0.46042800550399221</c:v>
                </c:pt>
                <c:pt idx="125">
                  <c:v>0.44763535551206773</c:v>
                </c:pt>
                <c:pt idx="126">
                  <c:v>0.43843738155828688</c:v>
                </c:pt>
                <c:pt idx="127">
                  <c:v>0.37387827814083846</c:v>
                </c:pt>
                <c:pt idx="128">
                  <c:v>0.35914998243765373</c:v>
                </c:pt>
                <c:pt idx="129">
                  <c:v>0.35418569254185694</c:v>
                </c:pt>
                <c:pt idx="130">
                  <c:v>0.32004185692541859</c:v>
                </c:pt>
                <c:pt idx="131">
                  <c:v>0.31730213089802128</c:v>
                </c:pt>
                <c:pt idx="132">
                  <c:v>0.30544615677321157</c:v>
                </c:pt>
                <c:pt idx="133">
                  <c:v>0.3034050551173838</c:v>
                </c:pt>
                <c:pt idx="134">
                  <c:v>0.28783934210227408</c:v>
                </c:pt>
                <c:pt idx="135">
                  <c:v>0.27999879836577746</c:v>
                </c:pt>
                <c:pt idx="136">
                  <c:v>0.27757229832572294</c:v>
                </c:pt>
                <c:pt idx="137">
                  <c:v>0.27651826484018266</c:v>
                </c:pt>
                <c:pt idx="138">
                  <c:v>0.26654993648504821</c:v>
                </c:pt>
                <c:pt idx="139">
                  <c:v>0.25159817351598179</c:v>
                </c:pt>
                <c:pt idx="140">
                  <c:v>0.25159817351598179</c:v>
                </c:pt>
                <c:pt idx="141">
                  <c:v>0.25159817351598179</c:v>
                </c:pt>
                <c:pt idx="142">
                  <c:v>0.25159817351598179</c:v>
                </c:pt>
                <c:pt idx="143">
                  <c:v>0.25159817351598179</c:v>
                </c:pt>
                <c:pt idx="144">
                  <c:v>0.23601660988217632</c:v>
                </c:pt>
                <c:pt idx="145">
                  <c:v>0.23092729188619593</c:v>
                </c:pt>
                <c:pt idx="146">
                  <c:v>0.22007330936256883</c:v>
                </c:pt>
                <c:pt idx="147">
                  <c:v>0.19399474193994742</c:v>
                </c:pt>
                <c:pt idx="148">
                  <c:v>0.17540242608735759</c:v>
                </c:pt>
                <c:pt idx="149">
                  <c:v>0.16477264079147638</c:v>
                </c:pt>
                <c:pt idx="150">
                  <c:v>0.1447869101978691</c:v>
                </c:pt>
                <c:pt idx="151">
                  <c:v>1.8892694063926942E-2</c:v>
                </c:pt>
                <c:pt idx="152">
                  <c:v>0.57858230050010873</c:v>
                </c:pt>
                <c:pt idx="153">
                  <c:v>0.50635702054794518</c:v>
                </c:pt>
                <c:pt idx="154">
                  <c:v>0.49899716779376913</c:v>
                </c:pt>
                <c:pt idx="155">
                  <c:v>0.48901982472560207</c:v>
                </c:pt>
                <c:pt idx="156">
                  <c:v>0.43093521474920177</c:v>
                </c:pt>
                <c:pt idx="157">
                  <c:v>0.38562131533162297</c:v>
                </c:pt>
                <c:pt idx="158">
                  <c:v>0.35833876929767339</c:v>
                </c:pt>
                <c:pt idx="159">
                  <c:v>0.35507175472928904</c:v>
                </c:pt>
                <c:pt idx="160">
                  <c:v>0.35297899082145656</c:v>
                </c:pt>
                <c:pt idx="161">
                  <c:v>0.35232739267879237</c:v>
                </c:pt>
                <c:pt idx="162">
                  <c:v>0.34838914256722475</c:v>
                </c:pt>
                <c:pt idx="163">
                  <c:v>0.34578386605783867</c:v>
                </c:pt>
                <c:pt idx="164">
                  <c:v>0.34405936073059368</c:v>
                </c:pt>
                <c:pt idx="165">
                  <c:v>0.33365884309068672</c:v>
                </c:pt>
                <c:pt idx="166">
                  <c:v>0.3187961553638875</c:v>
                </c:pt>
                <c:pt idx="167">
                  <c:v>0.31755993150684936</c:v>
                </c:pt>
                <c:pt idx="168">
                  <c:v>0.31473363774733631</c:v>
                </c:pt>
                <c:pt idx="169">
                  <c:v>0.30151876116736154</c:v>
                </c:pt>
                <c:pt idx="170">
                  <c:v>0.30091945453980684</c:v>
                </c:pt>
                <c:pt idx="171">
                  <c:v>0.29036463503408116</c:v>
                </c:pt>
                <c:pt idx="172">
                  <c:v>0.28874865322456528</c:v>
                </c:pt>
                <c:pt idx="173">
                  <c:v>0.28742803668138162</c:v>
                </c:pt>
                <c:pt idx="174">
                  <c:v>0.28373287671232877</c:v>
                </c:pt>
                <c:pt idx="175">
                  <c:v>0.27926940639269404</c:v>
                </c:pt>
                <c:pt idx="176">
                  <c:v>0.26939574175427061</c:v>
                </c:pt>
                <c:pt idx="177">
                  <c:v>0.26710787671232877</c:v>
                </c:pt>
                <c:pt idx="178">
                  <c:v>0.26159556100774667</c:v>
                </c:pt>
                <c:pt idx="179">
                  <c:v>0.25384132420091327</c:v>
                </c:pt>
                <c:pt idx="180">
                  <c:v>0.24486016456590615</c:v>
                </c:pt>
                <c:pt idx="181">
                  <c:v>0.24324329765730066</c:v>
                </c:pt>
                <c:pt idx="182">
                  <c:v>0.23837601747071668</c:v>
                </c:pt>
                <c:pt idx="183">
                  <c:v>0.22009632370096324</c:v>
                </c:pt>
                <c:pt idx="184">
                  <c:v>0.21933728721636137</c:v>
                </c:pt>
                <c:pt idx="185">
                  <c:v>0.21472222222222223</c:v>
                </c:pt>
                <c:pt idx="186">
                  <c:v>0.19846123631364462</c:v>
                </c:pt>
                <c:pt idx="187">
                  <c:v>0.1943038128920041</c:v>
                </c:pt>
                <c:pt idx="188">
                  <c:v>0.11640694837041871</c:v>
                </c:pt>
                <c:pt idx="189">
                  <c:v>3.9908675799086753E-2</c:v>
                </c:pt>
                <c:pt idx="190">
                  <c:v>2.2338914256722481E-2</c:v>
                </c:pt>
                <c:pt idx="191">
                  <c:v>0.52295507074806924</c:v>
                </c:pt>
                <c:pt idx="192">
                  <c:v>0.50228767123287676</c:v>
                </c:pt>
                <c:pt idx="193">
                  <c:v>0.50170810079485872</c:v>
                </c:pt>
                <c:pt idx="194">
                  <c:v>0.49743607305936072</c:v>
                </c:pt>
                <c:pt idx="195">
                  <c:v>0.48600989345509893</c:v>
                </c:pt>
                <c:pt idx="196">
                  <c:v>0.48505251141552513</c:v>
                </c:pt>
                <c:pt idx="197">
                  <c:v>0.48159451284126159</c:v>
                </c:pt>
                <c:pt idx="198">
                  <c:v>0.47789269406392693</c:v>
                </c:pt>
                <c:pt idx="199">
                  <c:v>0.47346897663174858</c:v>
                </c:pt>
                <c:pt idx="200">
                  <c:v>0.47285007610350077</c:v>
                </c:pt>
                <c:pt idx="201">
                  <c:v>0.46791628614916286</c:v>
                </c:pt>
                <c:pt idx="202">
                  <c:v>0.45873972602739727</c:v>
                </c:pt>
                <c:pt idx="203">
                  <c:v>0.42693342946407115</c:v>
                </c:pt>
                <c:pt idx="204">
                  <c:v>0.41427546008025473</c:v>
                </c:pt>
                <c:pt idx="205">
                  <c:v>0.41225164890918325</c:v>
                </c:pt>
                <c:pt idx="206">
                  <c:v>0.40355593607305945</c:v>
                </c:pt>
                <c:pt idx="207">
                  <c:v>0.40201018212355011</c:v>
                </c:pt>
                <c:pt idx="208">
                  <c:v>0.38865890578219331</c:v>
                </c:pt>
                <c:pt idx="209">
                  <c:v>0.3885239791580043</c:v>
                </c:pt>
                <c:pt idx="210">
                  <c:v>0.38731022016028749</c:v>
                </c:pt>
                <c:pt idx="211">
                  <c:v>0.38437905180675347</c:v>
                </c:pt>
                <c:pt idx="212">
                  <c:v>0.37704672293713393</c:v>
                </c:pt>
                <c:pt idx="213">
                  <c:v>0.37361690159486477</c:v>
                </c:pt>
                <c:pt idx="214">
                  <c:v>0.36960857811399622</c:v>
                </c:pt>
                <c:pt idx="215">
                  <c:v>0.36191065086613028</c:v>
                </c:pt>
                <c:pt idx="216">
                  <c:v>0.35795825179386809</c:v>
                </c:pt>
                <c:pt idx="217">
                  <c:v>0.34643740487062397</c:v>
                </c:pt>
                <c:pt idx="218">
                  <c:v>0.33558523592085238</c:v>
                </c:pt>
                <c:pt idx="219">
                  <c:v>0.33509433962264151</c:v>
                </c:pt>
                <c:pt idx="220">
                  <c:v>0.32389649923896502</c:v>
                </c:pt>
                <c:pt idx="221">
                  <c:v>0.3229623329857208</c:v>
                </c:pt>
                <c:pt idx="222">
                  <c:v>0.32279704653648117</c:v>
                </c:pt>
                <c:pt idx="223">
                  <c:v>0.3225030178974439</c:v>
                </c:pt>
                <c:pt idx="224">
                  <c:v>0.31708269913749371</c:v>
                </c:pt>
                <c:pt idx="225">
                  <c:v>0.30849822425164891</c:v>
                </c:pt>
                <c:pt idx="226">
                  <c:v>0.29846841704718419</c:v>
                </c:pt>
                <c:pt idx="227">
                  <c:v>0.29466525178468067</c:v>
                </c:pt>
                <c:pt idx="228">
                  <c:v>0.28578072527844223</c:v>
                </c:pt>
                <c:pt idx="229">
                  <c:v>0.28387214611872141</c:v>
                </c:pt>
                <c:pt idx="230">
                  <c:v>0.28259711468466681</c:v>
                </c:pt>
                <c:pt idx="231">
                  <c:v>0.27681095269157896</c:v>
                </c:pt>
                <c:pt idx="232">
                  <c:v>0.27194317605276508</c:v>
                </c:pt>
                <c:pt idx="233">
                  <c:v>0.27009583626617578</c:v>
                </c:pt>
                <c:pt idx="234">
                  <c:v>0.26749299501867996</c:v>
                </c:pt>
                <c:pt idx="235">
                  <c:v>0.26177759328444261</c:v>
                </c:pt>
                <c:pt idx="236">
                  <c:v>0.25830570051460461</c:v>
                </c:pt>
                <c:pt idx="237">
                  <c:v>0.25685363913103637</c:v>
                </c:pt>
                <c:pt idx="238">
                  <c:v>0.25440917107583777</c:v>
                </c:pt>
                <c:pt idx="239">
                  <c:v>0.25176442342538236</c:v>
                </c:pt>
                <c:pt idx="240">
                  <c:v>0.25091905983873608</c:v>
                </c:pt>
                <c:pt idx="241">
                  <c:v>0.24947488584474886</c:v>
                </c:pt>
                <c:pt idx="242">
                  <c:v>0.24671232876712329</c:v>
                </c:pt>
                <c:pt idx="243">
                  <c:v>0.24611489807957004</c:v>
                </c:pt>
                <c:pt idx="244">
                  <c:v>0.2325285388127854</c:v>
                </c:pt>
                <c:pt idx="245">
                  <c:v>0.22993114839079704</c:v>
                </c:pt>
                <c:pt idx="246">
                  <c:v>0.22062690258751905</c:v>
                </c:pt>
                <c:pt idx="247">
                  <c:v>0.21947681682909653</c:v>
                </c:pt>
                <c:pt idx="248">
                  <c:v>0.21370883643737981</c:v>
                </c:pt>
                <c:pt idx="249">
                  <c:v>0.2120142508856292</c:v>
                </c:pt>
                <c:pt idx="250">
                  <c:v>0.211385826187029</c:v>
                </c:pt>
                <c:pt idx="251">
                  <c:v>0.21084552542478183</c:v>
                </c:pt>
                <c:pt idx="252">
                  <c:v>0.20640928806033354</c:v>
                </c:pt>
                <c:pt idx="253">
                  <c:v>0.20343464611872147</c:v>
                </c:pt>
                <c:pt idx="254">
                  <c:v>0.19464046861307135</c:v>
                </c:pt>
                <c:pt idx="255">
                  <c:v>0.19085993378727151</c:v>
                </c:pt>
                <c:pt idx="256">
                  <c:v>0.18230593607305937</c:v>
                </c:pt>
                <c:pt idx="257">
                  <c:v>0.18225429441182855</c:v>
                </c:pt>
                <c:pt idx="258">
                  <c:v>0.17849272336580965</c:v>
                </c:pt>
                <c:pt idx="259">
                  <c:v>0.17065223518800382</c:v>
                </c:pt>
                <c:pt idx="260">
                  <c:v>0.16987388562731021</c:v>
                </c:pt>
                <c:pt idx="261">
                  <c:v>0.16987388562731021</c:v>
                </c:pt>
                <c:pt idx="262">
                  <c:v>0.16987388562731021</c:v>
                </c:pt>
                <c:pt idx="263">
                  <c:v>0.16984670580560982</c:v>
                </c:pt>
                <c:pt idx="264">
                  <c:v>0.16984670580560982</c:v>
                </c:pt>
                <c:pt idx="265">
                  <c:v>0.16984670580560982</c:v>
                </c:pt>
                <c:pt idx="266">
                  <c:v>0.16709189497716898</c:v>
                </c:pt>
                <c:pt idx="267">
                  <c:v>0.16497716894977171</c:v>
                </c:pt>
                <c:pt idx="268">
                  <c:v>0.15674905172622072</c:v>
                </c:pt>
                <c:pt idx="269">
                  <c:v>0.14769985687998366</c:v>
                </c:pt>
                <c:pt idx="270">
                  <c:v>0.1324315953417578</c:v>
                </c:pt>
                <c:pt idx="271">
                  <c:v>0.12853881278538812</c:v>
                </c:pt>
                <c:pt idx="272">
                  <c:v>0.12253004384470341</c:v>
                </c:pt>
                <c:pt idx="273">
                  <c:v>0.11213026382546931</c:v>
                </c:pt>
                <c:pt idx="274">
                  <c:v>7.3858447488584472E-2</c:v>
                </c:pt>
                <c:pt idx="275">
                  <c:v>5.9383561643835604E-2</c:v>
                </c:pt>
                <c:pt idx="276">
                  <c:v>2.1363339856490547E-2</c:v>
                </c:pt>
                <c:pt idx="277">
                  <c:v>2.2374429223744291E-3</c:v>
                </c:pt>
                <c:pt idx="278">
                  <c:v>0.56167741069030352</c:v>
                </c:pt>
                <c:pt idx="279">
                  <c:v>0.51676718072427563</c:v>
                </c:pt>
                <c:pt idx="280">
                  <c:v>0.49747244130805773</c:v>
                </c:pt>
                <c:pt idx="281">
                  <c:v>0.46349435231915403</c:v>
                </c:pt>
                <c:pt idx="282">
                  <c:v>0.46044792346162211</c:v>
                </c:pt>
                <c:pt idx="283">
                  <c:v>0.45434481804344817</c:v>
                </c:pt>
                <c:pt idx="284">
                  <c:v>0.44637964774951078</c:v>
                </c:pt>
                <c:pt idx="285">
                  <c:v>0.44274364651076981</c:v>
                </c:pt>
                <c:pt idx="286">
                  <c:v>0.43232115677321159</c:v>
                </c:pt>
                <c:pt idx="287">
                  <c:v>0.41926686960933535</c:v>
                </c:pt>
                <c:pt idx="288">
                  <c:v>0.4189360730593607</c:v>
                </c:pt>
                <c:pt idx="289">
                  <c:v>0.41583743501551723</c:v>
                </c:pt>
                <c:pt idx="290">
                  <c:v>0.40702227757022286</c:v>
                </c:pt>
                <c:pt idx="291">
                  <c:v>0.39142831866838151</c:v>
                </c:pt>
                <c:pt idx="292">
                  <c:v>0.38810502283105025</c:v>
                </c:pt>
                <c:pt idx="293">
                  <c:v>0.38690494935180814</c:v>
                </c:pt>
                <c:pt idx="294">
                  <c:v>0.37592509634100651</c:v>
                </c:pt>
                <c:pt idx="295">
                  <c:v>0.36776440201097738</c:v>
                </c:pt>
                <c:pt idx="296">
                  <c:v>0.36636455883031227</c:v>
                </c:pt>
                <c:pt idx="297">
                  <c:v>0.36473871131405378</c:v>
                </c:pt>
                <c:pt idx="298">
                  <c:v>0.36309246575342463</c:v>
                </c:pt>
                <c:pt idx="299">
                  <c:v>0.36158961187214606</c:v>
                </c:pt>
                <c:pt idx="300">
                  <c:v>0.3540890410958904</c:v>
                </c:pt>
                <c:pt idx="301">
                  <c:v>0.34025875190258759</c:v>
                </c:pt>
                <c:pt idx="302">
                  <c:v>0.33581756903674714</c:v>
                </c:pt>
                <c:pt idx="303">
                  <c:v>0.33570061344033947</c:v>
                </c:pt>
                <c:pt idx="304">
                  <c:v>0.33405777462156949</c:v>
                </c:pt>
                <c:pt idx="305">
                  <c:v>0.33019233430192335</c:v>
                </c:pt>
                <c:pt idx="306">
                  <c:v>0.3288625366319089</c:v>
                </c:pt>
                <c:pt idx="307">
                  <c:v>0.32879162340864077</c:v>
                </c:pt>
                <c:pt idx="308">
                  <c:v>0.32832153177596896</c:v>
                </c:pt>
                <c:pt idx="309">
                  <c:v>0.32467021816336883</c:v>
                </c:pt>
                <c:pt idx="310">
                  <c:v>0.31932633576469188</c:v>
                </c:pt>
                <c:pt idx="311">
                  <c:v>0.31852964735960837</c:v>
                </c:pt>
                <c:pt idx="312">
                  <c:v>0.31737621989435044</c:v>
                </c:pt>
                <c:pt idx="313">
                  <c:v>0.31712328767123293</c:v>
                </c:pt>
                <c:pt idx="314">
                  <c:v>0.31332041879987088</c:v>
                </c:pt>
                <c:pt idx="315">
                  <c:v>0.31263997807149507</c:v>
                </c:pt>
                <c:pt idx="316">
                  <c:v>0.30680365296803663</c:v>
                </c:pt>
                <c:pt idx="317">
                  <c:v>0.30285104159567461</c:v>
                </c:pt>
                <c:pt idx="318">
                  <c:v>0.29895726845225923</c:v>
                </c:pt>
                <c:pt idx="319">
                  <c:v>0.29724940204392258</c:v>
                </c:pt>
                <c:pt idx="320">
                  <c:v>0.29365310339848755</c:v>
                </c:pt>
                <c:pt idx="321">
                  <c:v>0.28592910454603804</c:v>
                </c:pt>
                <c:pt idx="322">
                  <c:v>0.28402257258550873</c:v>
                </c:pt>
                <c:pt idx="323">
                  <c:v>0.2821537290715373</c:v>
                </c:pt>
                <c:pt idx="324">
                  <c:v>0.28175718977809822</c:v>
                </c:pt>
                <c:pt idx="325">
                  <c:v>0.27721266139340817</c:v>
                </c:pt>
                <c:pt idx="326">
                  <c:v>0.27563560516376345</c:v>
                </c:pt>
                <c:pt idx="327">
                  <c:v>0.27553358931783589</c:v>
                </c:pt>
                <c:pt idx="328">
                  <c:v>0.27465253995433792</c:v>
                </c:pt>
                <c:pt idx="329">
                  <c:v>0.2708769062426416</c:v>
                </c:pt>
                <c:pt idx="330">
                  <c:v>0.26341302759280799</c:v>
                </c:pt>
                <c:pt idx="331">
                  <c:v>0.25423765153095518</c:v>
                </c:pt>
                <c:pt idx="332">
                  <c:v>0.25153424657534246</c:v>
                </c:pt>
                <c:pt idx="333">
                  <c:v>0.24716061462636804</c:v>
                </c:pt>
                <c:pt idx="334">
                  <c:v>0.24367548198883821</c:v>
                </c:pt>
                <c:pt idx="335">
                  <c:v>0.24265280207557774</c:v>
                </c:pt>
                <c:pt idx="336">
                  <c:v>0.24195839675291725</c:v>
                </c:pt>
                <c:pt idx="337">
                  <c:v>0.24190766108574327</c:v>
                </c:pt>
                <c:pt idx="338">
                  <c:v>0.2372526636225267</c:v>
                </c:pt>
                <c:pt idx="339">
                  <c:v>0.2306630235126455</c:v>
                </c:pt>
                <c:pt idx="340">
                  <c:v>0.23056338973945745</c:v>
                </c:pt>
                <c:pt idx="341">
                  <c:v>0.23008625063419577</c:v>
                </c:pt>
                <c:pt idx="342">
                  <c:v>0.22826674277016745</c:v>
                </c:pt>
                <c:pt idx="343">
                  <c:v>0.2280914164475808</c:v>
                </c:pt>
                <c:pt idx="344">
                  <c:v>0.22728974897924673</c:v>
                </c:pt>
                <c:pt idx="345">
                  <c:v>0.22692196791362967</c:v>
                </c:pt>
                <c:pt idx="346">
                  <c:v>0.2268264840182648</c:v>
                </c:pt>
                <c:pt idx="347">
                  <c:v>0.22580648892219862</c:v>
                </c:pt>
                <c:pt idx="348">
                  <c:v>0.22350445090171114</c:v>
                </c:pt>
                <c:pt idx="349">
                  <c:v>0.2230662792306628</c:v>
                </c:pt>
                <c:pt idx="350">
                  <c:v>0.22029930568586978</c:v>
                </c:pt>
                <c:pt idx="351">
                  <c:v>0.21909817351598174</c:v>
                </c:pt>
                <c:pt idx="352">
                  <c:v>0.21567270882339365</c:v>
                </c:pt>
                <c:pt idx="353">
                  <c:v>0.21455918510713032</c:v>
                </c:pt>
                <c:pt idx="354">
                  <c:v>0.21247146118721461</c:v>
                </c:pt>
                <c:pt idx="355">
                  <c:v>0.20930365296803652</c:v>
                </c:pt>
                <c:pt idx="356">
                  <c:v>0.2060844748858448</c:v>
                </c:pt>
                <c:pt idx="357">
                  <c:v>0.20584411466260782</c:v>
                </c:pt>
                <c:pt idx="358">
                  <c:v>0.20196057113865334</c:v>
                </c:pt>
                <c:pt idx="359">
                  <c:v>0.19995741827933608</c:v>
                </c:pt>
                <c:pt idx="360">
                  <c:v>0.19830085378030585</c:v>
                </c:pt>
                <c:pt idx="361">
                  <c:v>0.19703196347031962</c:v>
                </c:pt>
                <c:pt idx="362">
                  <c:v>0.1952212716804736</c:v>
                </c:pt>
                <c:pt idx="363">
                  <c:v>0.19483855185909982</c:v>
                </c:pt>
                <c:pt idx="364">
                  <c:v>0.19094368340943682</c:v>
                </c:pt>
                <c:pt idx="365">
                  <c:v>0.18040334855403348</c:v>
                </c:pt>
                <c:pt idx="366">
                  <c:v>0.18015197638485309</c:v>
                </c:pt>
                <c:pt idx="367">
                  <c:v>0.17870732767993042</c:v>
                </c:pt>
                <c:pt idx="368">
                  <c:v>0.17567858954845256</c:v>
                </c:pt>
                <c:pt idx="369">
                  <c:v>0.16183936307223978</c:v>
                </c:pt>
                <c:pt idx="370">
                  <c:v>0.15795335176967437</c:v>
                </c:pt>
                <c:pt idx="371">
                  <c:v>0.14660638468316911</c:v>
                </c:pt>
                <c:pt idx="372">
                  <c:v>0.1170633561643836</c:v>
                </c:pt>
                <c:pt idx="373">
                  <c:v>0.1041645526805344</c:v>
                </c:pt>
                <c:pt idx="374">
                  <c:v>9.6976615469766159E-2</c:v>
                </c:pt>
                <c:pt idx="375">
                  <c:v>9.3150684931506855E-2</c:v>
                </c:pt>
                <c:pt idx="376">
                  <c:v>5.6598173515981745E-2</c:v>
                </c:pt>
                <c:pt idx="377">
                  <c:v>5.526255707762557E-2</c:v>
                </c:pt>
                <c:pt idx="378">
                  <c:v>4.2077625570776253E-2</c:v>
                </c:pt>
                <c:pt idx="379">
                  <c:v>0.51217540703842068</c:v>
                </c:pt>
                <c:pt idx="380">
                  <c:v>0.48323768974453907</c:v>
                </c:pt>
                <c:pt idx="381">
                  <c:v>0.47078116081620991</c:v>
                </c:pt>
                <c:pt idx="382">
                  <c:v>0.43907914764079148</c:v>
                </c:pt>
                <c:pt idx="383">
                  <c:v>0.41032483613197818</c:v>
                </c:pt>
                <c:pt idx="384">
                  <c:v>0.4069386539606909</c:v>
                </c:pt>
                <c:pt idx="385">
                  <c:v>0.40098934550989346</c:v>
                </c:pt>
                <c:pt idx="386">
                  <c:v>0.39798997224460558</c:v>
                </c:pt>
                <c:pt idx="387">
                  <c:v>0.38885047125629324</c:v>
                </c:pt>
                <c:pt idx="388">
                  <c:v>0.37713382507903054</c:v>
                </c:pt>
                <c:pt idx="389">
                  <c:v>0.36659056316590566</c:v>
                </c:pt>
                <c:pt idx="390">
                  <c:v>0.36252511415525113</c:v>
                </c:pt>
                <c:pt idx="391">
                  <c:v>0.36126712328767124</c:v>
                </c:pt>
                <c:pt idx="392">
                  <c:v>0.35137214611872147</c:v>
                </c:pt>
                <c:pt idx="393">
                  <c:v>0.33991438356164383</c:v>
                </c:pt>
                <c:pt idx="394">
                  <c:v>0.33263209393346377</c:v>
                </c:pt>
                <c:pt idx="395">
                  <c:v>0.32655320326553211</c:v>
                </c:pt>
                <c:pt idx="396">
                  <c:v>0.32622169180388361</c:v>
                </c:pt>
                <c:pt idx="397">
                  <c:v>0.32587519025875189</c:v>
                </c:pt>
                <c:pt idx="398">
                  <c:v>0.32402333840689995</c:v>
                </c:pt>
                <c:pt idx="399">
                  <c:v>0.32310284844531417</c:v>
                </c:pt>
                <c:pt idx="400">
                  <c:v>0.32070830615351159</c:v>
                </c:pt>
                <c:pt idx="401">
                  <c:v>0.31369817374417813</c:v>
                </c:pt>
                <c:pt idx="402">
                  <c:v>0.31150734564224736</c:v>
                </c:pt>
                <c:pt idx="403">
                  <c:v>0.30794844313449671</c:v>
                </c:pt>
                <c:pt idx="404">
                  <c:v>0.30746476077029977</c:v>
                </c:pt>
                <c:pt idx="405">
                  <c:v>0.30583485540334854</c:v>
                </c:pt>
                <c:pt idx="406">
                  <c:v>0.30560882800608824</c:v>
                </c:pt>
                <c:pt idx="407">
                  <c:v>0.29196136092912456</c:v>
                </c:pt>
                <c:pt idx="408">
                  <c:v>0.2871590563165905</c:v>
                </c:pt>
                <c:pt idx="409">
                  <c:v>0.2861502953540625</c:v>
                </c:pt>
                <c:pt idx="410">
                  <c:v>0.28360776716941105</c:v>
                </c:pt>
                <c:pt idx="411">
                  <c:v>0.27685999227606262</c:v>
                </c:pt>
                <c:pt idx="412">
                  <c:v>0.27620515329419437</c:v>
                </c:pt>
                <c:pt idx="413">
                  <c:v>0.27220547945205475</c:v>
                </c:pt>
                <c:pt idx="414">
                  <c:v>0.26472826573551794</c:v>
                </c:pt>
                <c:pt idx="415">
                  <c:v>0.26241476407914766</c:v>
                </c:pt>
                <c:pt idx="416">
                  <c:v>0.25473957445196005</c:v>
                </c:pt>
                <c:pt idx="417">
                  <c:v>0.25219634703196347</c:v>
                </c:pt>
                <c:pt idx="418">
                  <c:v>0.24982876712328766</c:v>
                </c:pt>
                <c:pt idx="419">
                  <c:v>0.23401479507571027</c:v>
                </c:pt>
                <c:pt idx="420">
                  <c:v>0.230492110629097</c:v>
                </c:pt>
                <c:pt idx="421">
                  <c:v>0.22625061877466424</c:v>
                </c:pt>
                <c:pt idx="422">
                  <c:v>0.2239660050572003</c:v>
                </c:pt>
                <c:pt idx="423">
                  <c:v>0.21540674764319792</c:v>
                </c:pt>
                <c:pt idx="424">
                  <c:v>0.21326073772831045</c:v>
                </c:pt>
                <c:pt idx="425">
                  <c:v>0.20440584909762985</c:v>
                </c:pt>
                <c:pt idx="426">
                  <c:v>0.19634878550035426</c:v>
                </c:pt>
                <c:pt idx="427">
                  <c:v>0.19221135029354208</c:v>
                </c:pt>
                <c:pt idx="428">
                  <c:v>0.18713850837138507</c:v>
                </c:pt>
                <c:pt idx="429">
                  <c:v>0.1580042309922447</c:v>
                </c:pt>
                <c:pt idx="430">
                  <c:v>0.14288432267884324</c:v>
                </c:pt>
                <c:pt idx="431">
                  <c:v>0.13942161339421613</c:v>
                </c:pt>
                <c:pt idx="432">
                  <c:v>0.10395433789954338</c:v>
                </c:pt>
                <c:pt idx="433">
                  <c:v>0.50827555104571842</c:v>
                </c:pt>
                <c:pt idx="434">
                  <c:v>0.4609741248097412</c:v>
                </c:pt>
                <c:pt idx="435">
                  <c:v>0.4506849315068493</c:v>
                </c:pt>
                <c:pt idx="436">
                  <c:v>0.44423262303399291</c:v>
                </c:pt>
                <c:pt idx="437">
                  <c:v>0.44307458143074574</c:v>
                </c:pt>
                <c:pt idx="438">
                  <c:v>0.43127853881278538</c:v>
                </c:pt>
                <c:pt idx="439">
                  <c:v>0.43084351474762422</c:v>
                </c:pt>
                <c:pt idx="440">
                  <c:v>0.42715525114155251</c:v>
                </c:pt>
                <c:pt idx="441">
                  <c:v>0.42608447488584456</c:v>
                </c:pt>
                <c:pt idx="442">
                  <c:v>0.41860864893902766</c:v>
                </c:pt>
                <c:pt idx="443">
                  <c:v>0.40968590009685901</c:v>
                </c:pt>
                <c:pt idx="444">
                  <c:v>0.3860407730270744</c:v>
                </c:pt>
                <c:pt idx="445">
                  <c:v>0.38279656076945484</c:v>
                </c:pt>
                <c:pt idx="446">
                  <c:v>0.37742579908675788</c:v>
                </c:pt>
                <c:pt idx="447">
                  <c:v>0.37259351505926858</c:v>
                </c:pt>
                <c:pt idx="448">
                  <c:v>0.36293900445346405</c:v>
                </c:pt>
                <c:pt idx="449">
                  <c:v>0.3514208523592085</c:v>
                </c:pt>
                <c:pt idx="450">
                  <c:v>0.34257990867579907</c:v>
                </c:pt>
                <c:pt idx="451">
                  <c:v>0.34084583605131552</c:v>
                </c:pt>
                <c:pt idx="452">
                  <c:v>0.33793269452516017</c:v>
                </c:pt>
                <c:pt idx="453">
                  <c:v>0.33374267792076001</c:v>
                </c:pt>
                <c:pt idx="454">
                  <c:v>0.33092729188619602</c:v>
                </c:pt>
                <c:pt idx="455">
                  <c:v>0.32471037849326734</c:v>
                </c:pt>
                <c:pt idx="456">
                  <c:v>0.31187758208306154</c:v>
                </c:pt>
                <c:pt idx="457">
                  <c:v>0.31129791061297901</c:v>
                </c:pt>
                <c:pt idx="458">
                  <c:v>0.30828836308288377</c:v>
                </c:pt>
                <c:pt idx="459">
                  <c:v>0.30779299847792996</c:v>
                </c:pt>
                <c:pt idx="460">
                  <c:v>0.30778260385343581</c:v>
                </c:pt>
                <c:pt idx="461">
                  <c:v>0.30744727114590131</c:v>
                </c:pt>
                <c:pt idx="462">
                  <c:v>0.30060882800608829</c:v>
                </c:pt>
                <c:pt idx="463">
                  <c:v>0.29802511415525113</c:v>
                </c:pt>
                <c:pt idx="464">
                  <c:v>0.29774173431422285</c:v>
                </c:pt>
                <c:pt idx="465">
                  <c:v>0.29361228890338481</c:v>
                </c:pt>
                <c:pt idx="466">
                  <c:v>0.29305766954168777</c:v>
                </c:pt>
                <c:pt idx="467">
                  <c:v>0.29255517503805173</c:v>
                </c:pt>
                <c:pt idx="468">
                  <c:v>0.28910062239100626</c:v>
                </c:pt>
                <c:pt idx="469">
                  <c:v>0.28785303568408593</c:v>
                </c:pt>
                <c:pt idx="470">
                  <c:v>0.28719558599695588</c:v>
                </c:pt>
                <c:pt idx="471">
                  <c:v>0.28666666666666663</c:v>
                </c:pt>
                <c:pt idx="472">
                  <c:v>0.28559103808289232</c:v>
                </c:pt>
                <c:pt idx="473">
                  <c:v>0.28524543378995432</c:v>
                </c:pt>
                <c:pt idx="474">
                  <c:v>0.2826153568853641</c:v>
                </c:pt>
                <c:pt idx="475">
                  <c:v>0.28186420488385949</c:v>
                </c:pt>
                <c:pt idx="476">
                  <c:v>0.28000031214326476</c:v>
                </c:pt>
                <c:pt idx="477">
                  <c:v>0.27759005580923379</c:v>
                </c:pt>
                <c:pt idx="478">
                  <c:v>0.27237867968522289</c:v>
                </c:pt>
                <c:pt idx="479">
                  <c:v>0.27115677321156773</c:v>
                </c:pt>
                <c:pt idx="480">
                  <c:v>0.26896211279772925</c:v>
                </c:pt>
                <c:pt idx="481">
                  <c:v>0.2681849315068493</c:v>
                </c:pt>
                <c:pt idx="482">
                  <c:v>0.2681849315068493</c:v>
                </c:pt>
                <c:pt idx="483">
                  <c:v>0.26748002283105027</c:v>
                </c:pt>
                <c:pt idx="484">
                  <c:v>0.26733732876712318</c:v>
                </c:pt>
                <c:pt idx="485">
                  <c:v>0.26279452054794522</c:v>
                </c:pt>
                <c:pt idx="486">
                  <c:v>0.26207762557077624</c:v>
                </c:pt>
                <c:pt idx="487">
                  <c:v>0.25691453043799767</c:v>
                </c:pt>
                <c:pt idx="488">
                  <c:v>0.25075175409288342</c:v>
                </c:pt>
                <c:pt idx="489">
                  <c:v>0.24612687540769729</c:v>
                </c:pt>
                <c:pt idx="490">
                  <c:v>0.23627470586274707</c:v>
                </c:pt>
                <c:pt idx="491">
                  <c:v>0.23013698630136986</c:v>
                </c:pt>
                <c:pt idx="492">
                  <c:v>0.22572809332442725</c:v>
                </c:pt>
                <c:pt idx="493">
                  <c:v>0.22404870624048709</c:v>
                </c:pt>
                <c:pt idx="494">
                  <c:v>0.22235812133072411</c:v>
                </c:pt>
                <c:pt idx="495">
                  <c:v>0.21929082811883427</c:v>
                </c:pt>
                <c:pt idx="496">
                  <c:v>0.21863013698630138</c:v>
                </c:pt>
                <c:pt idx="497">
                  <c:v>0.20989345509893456</c:v>
                </c:pt>
                <c:pt idx="498">
                  <c:v>0.20933219178082182</c:v>
                </c:pt>
                <c:pt idx="499">
                  <c:v>0.20886605783866058</c:v>
                </c:pt>
                <c:pt idx="500">
                  <c:v>0.19647797475154447</c:v>
                </c:pt>
                <c:pt idx="501">
                  <c:v>0.19124327266901164</c:v>
                </c:pt>
                <c:pt idx="502">
                  <c:v>0.19044229563971707</c:v>
                </c:pt>
                <c:pt idx="503">
                  <c:v>0.18696509219751972</c:v>
                </c:pt>
                <c:pt idx="504">
                  <c:v>0.18604316155686018</c:v>
                </c:pt>
                <c:pt idx="505">
                  <c:v>0.17835616438356169</c:v>
                </c:pt>
                <c:pt idx="506">
                  <c:v>0.17601312785388123</c:v>
                </c:pt>
                <c:pt idx="507">
                  <c:v>0.13998858447488585</c:v>
                </c:pt>
                <c:pt idx="508">
                  <c:v>0.13668188736681888</c:v>
                </c:pt>
                <c:pt idx="509">
                  <c:v>0.1291324200913242</c:v>
                </c:pt>
                <c:pt idx="510">
                  <c:v>0.12602739726027398</c:v>
                </c:pt>
                <c:pt idx="511">
                  <c:v>0.11697108066971079</c:v>
                </c:pt>
                <c:pt idx="512">
                  <c:v>5.610903556109037E-2</c:v>
                </c:pt>
                <c:pt idx="513">
                  <c:v>0.56591109510552129</c:v>
                </c:pt>
                <c:pt idx="514">
                  <c:v>0.54383482093137958</c:v>
                </c:pt>
                <c:pt idx="515">
                  <c:v>0.51628771830720721</c:v>
                </c:pt>
                <c:pt idx="516">
                  <c:v>0.50921613394216148</c:v>
                </c:pt>
                <c:pt idx="517">
                  <c:v>0.48310244305136368</c:v>
                </c:pt>
                <c:pt idx="518">
                  <c:v>0.47978448492147124</c:v>
                </c:pt>
                <c:pt idx="519">
                  <c:v>0.47907962328767123</c:v>
                </c:pt>
                <c:pt idx="520">
                  <c:v>0.46282819634703182</c:v>
                </c:pt>
                <c:pt idx="521">
                  <c:v>0.45803435529462933</c:v>
                </c:pt>
                <c:pt idx="522">
                  <c:v>0.45796054509132422</c:v>
                </c:pt>
                <c:pt idx="523">
                  <c:v>0.45146727549467269</c:v>
                </c:pt>
                <c:pt idx="524">
                  <c:v>0.44815801341676531</c:v>
                </c:pt>
                <c:pt idx="525">
                  <c:v>0.44095764594687475</c:v>
                </c:pt>
                <c:pt idx="526">
                  <c:v>0.43226788432267893</c:v>
                </c:pt>
                <c:pt idx="527">
                  <c:v>0.43054196564470543</c:v>
                </c:pt>
                <c:pt idx="528">
                  <c:v>0.42820627357554097</c:v>
                </c:pt>
                <c:pt idx="529">
                  <c:v>0.42758579860099083</c:v>
                </c:pt>
                <c:pt idx="530">
                  <c:v>0.42630844172508003</c:v>
                </c:pt>
                <c:pt idx="531">
                  <c:v>0.42566736916051984</c:v>
                </c:pt>
                <c:pt idx="532">
                  <c:v>0.42353642370190092</c:v>
                </c:pt>
                <c:pt idx="533">
                  <c:v>0.42319848744292238</c:v>
                </c:pt>
                <c:pt idx="534">
                  <c:v>0.42145834753174766</c:v>
                </c:pt>
                <c:pt idx="535">
                  <c:v>0.42116945712836124</c:v>
                </c:pt>
                <c:pt idx="536">
                  <c:v>0.41904642313546425</c:v>
                </c:pt>
                <c:pt idx="537">
                  <c:v>0.41666666666666657</c:v>
                </c:pt>
                <c:pt idx="538">
                  <c:v>0.41607914764079146</c:v>
                </c:pt>
                <c:pt idx="539">
                  <c:v>0.41576914168486545</c:v>
                </c:pt>
                <c:pt idx="540">
                  <c:v>0.41354025914018583</c:v>
                </c:pt>
                <c:pt idx="541">
                  <c:v>0.41189840182648402</c:v>
                </c:pt>
                <c:pt idx="542">
                  <c:v>0.41163839965209831</c:v>
                </c:pt>
                <c:pt idx="543">
                  <c:v>0.41022031963470318</c:v>
                </c:pt>
                <c:pt idx="544">
                  <c:v>0.40800234350462661</c:v>
                </c:pt>
                <c:pt idx="545">
                  <c:v>0.40550799086757988</c:v>
                </c:pt>
                <c:pt idx="546">
                  <c:v>0.40460865973704147</c:v>
                </c:pt>
                <c:pt idx="547">
                  <c:v>0.4030393835616437</c:v>
                </c:pt>
                <c:pt idx="548">
                  <c:v>0.39932933789954328</c:v>
                </c:pt>
                <c:pt idx="549">
                  <c:v>0.39846364969401882</c:v>
                </c:pt>
                <c:pt idx="550">
                  <c:v>0.39811163384222747</c:v>
                </c:pt>
                <c:pt idx="551">
                  <c:v>0.39781506849315068</c:v>
                </c:pt>
                <c:pt idx="552">
                  <c:v>0.39398858447488583</c:v>
                </c:pt>
                <c:pt idx="553">
                  <c:v>0.3910530821917807</c:v>
                </c:pt>
                <c:pt idx="554">
                  <c:v>0.38436073059360731</c:v>
                </c:pt>
                <c:pt idx="555">
                  <c:v>0.38422581984225829</c:v>
                </c:pt>
                <c:pt idx="556">
                  <c:v>0.37759950793352925</c:v>
                </c:pt>
                <c:pt idx="557">
                  <c:v>0.37529614188339622</c:v>
                </c:pt>
                <c:pt idx="558">
                  <c:v>0.37512556971345667</c:v>
                </c:pt>
                <c:pt idx="559">
                  <c:v>0.37287214611872149</c:v>
                </c:pt>
                <c:pt idx="560">
                  <c:v>0.36605308219178084</c:v>
                </c:pt>
                <c:pt idx="561">
                  <c:v>0.36514611872146113</c:v>
                </c:pt>
                <c:pt idx="562">
                  <c:v>0.36168442559030439</c:v>
                </c:pt>
                <c:pt idx="563">
                  <c:v>0.356494165398275</c:v>
                </c:pt>
                <c:pt idx="564">
                  <c:v>0.35312240556247398</c:v>
                </c:pt>
                <c:pt idx="565">
                  <c:v>0.35207327679930417</c:v>
                </c:pt>
                <c:pt idx="566">
                  <c:v>0.3519875994563309</c:v>
                </c:pt>
                <c:pt idx="567">
                  <c:v>0.35061643835616441</c:v>
                </c:pt>
                <c:pt idx="568">
                  <c:v>0.34869771907065783</c:v>
                </c:pt>
                <c:pt idx="569">
                  <c:v>0.34824418351815617</c:v>
                </c:pt>
                <c:pt idx="570">
                  <c:v>0.34704695355380288</c:v>
                </c:pt>
                <c:pt idx="571">
                  <c:v>0.34567636986301381</c:v>
                </c:pt>
                <c:pt idx="572">
                  <c:v>0.34517408675799088</c:v>
                </c:pt>
                <c:pt idx="573">
                  <c:v>0.34488225826204089</c:v>
                </c:pt>
                <c:pt idx="574">
                  <c:v>0.34287271689497717</c:v>
                </c:pt>
                <c:pt idx="575">
                  <c:v>0.34057584982242517</c:v>
                </c:pt>
                <c:pt idx="576">
                  <c:v>0.33129856604982777</c:v>
                </c:pt>
                <c:pt idx="577">
                  <c:v>0.33079473798651882</c:v>
                </c:pt>
                <c:pt idx="578">
                  <c:v>0.33013029588372056</c:v>
                </c:pt>
                <c:pt idx="579">
                  <c:v>0.32865296803652966</c:v>
                </c:pt>
                <c:pt idx="580">
                  <c:v>0.32793690327936914</c:v>
                </c:pt>
                <c:pt idx="581">
                  <c:v>0.32579675705898797</c:v>
                </c:pt>
                <c:pt idx="582">
                  <c:v>0.32484784759209384</c:v>
                </c:pt>
                <c:pt idx="583">
                  <c:v>0.32276345830329251</c:v>
                </c:pt>
                <c:pt idx="584">
                  <c:v>0.32255002219685436</c:v>
                </c:pt>
                <c:pt idx="585">
                  <c:v>0.32039907607679774</c:v>
                </c:pt>
                <c:pt idx="586">
                  <c:v>0.320109143557189</c:v>
                </c:pt>
                <c:pt idx="587">
                  <c:v>0.31642869222777903</c:v>
                </c:pt>
                <c:pt idx="588">
                  <c:v>0.31612491568078033</c:v>
                </c:pt>
                <c:pt idx="589">
                  <c:v>0.31050608828006093</c:v>
                </c:pt>
                <c:pt idx="590">
                  <c:v>0.30841478938210176</c:v>
                </c:pt>
                <c:pt idx="591">
                  <c:v>0.30404898477750281</c:v>
                </c:pt>
                <c:pt idx="592">
                  <c:v>0.30401763064434295</c:v>
                </c:pt>
                <c:pt idx="593">
                  <c:v>0.30302828513444957</c:v>
                </c:pt>
                <c:pt idx="594">
                  <c:v>0.2943302891933029</c:v>
                </c:pt>
                <c:pt idx="595">
                  <c:v>0.29225870713582242</c:v>
                </c:pt>
                <c:pt idx="596">
                  <c:v>0.29117003536574454</c:v>
                </c:pt>
                <c:pt idx="597">
                  <c:v>0.28574822734528715</c:v>
                </c:pt>
                <c:pt idx="598">
                  <c:v>0.2833396752917301</c:v>
                </c:pt>
                <c:pt idx="599">
                  <c:v>0.28224885844748854</c:v>
                </c:pt>
                <c:pt idx="600">
                  <c:v>0.28006338620523913</c:v>
                </c:pt>
                <c:pt idx="601">
                  <c:v>0.27758586460194562</c:v>
                </c:pt>
                <c:pt idx="602">
                  <c:v>0.27541585127201573</c:v>
                </c:pt>
                <c:pt idx="603">
                  <c:v>0.27505650108389823</c:v>
                </c:pt>
                <c:pt idx="604">
                  <c:v>0.27494344689730416</c:v>
                </c:pt>
                <c:pt idx="605">
                  <c:v>0.27440937065713716</c:v>
                </c:pt>
                <c:pt idx="606">
                  <c:v>0.27397260273972601</c:v>
                </c:pt>
                <c:pt idx="607">
                  <c:v>0.27229832572298324</c:v>
                </c:pt>
                <c:pt idx="608">
                  <c:v>0.26990271987294023</c:v>
                </c:pt>
                <c:pt idx="609">
                  <c:v>0.26787274171133613</c:v>
                </c:pt>
                <c:pt idx="610">
                  <c:v>0.26457144216133943</c:v>
                </c:pt>
                <c:pt idx="611">
                  <c:v>0.26342922374429223</c:v>
                </c:pt>
                <c:pt idx="612">
                  <c:v>0.26274733637747338</c:v>
                </c:pt>
                <c:pt idx="613">
                  <c:v>0.25840753424657531</c:v>
                </c:pt>
                <c:pt idx="614">
                  <c:v>0.25422870756402621</c:v>
                </c:pt>
                <c:pt idx="615">
                  <c:v>0.25345863429414289</c:v>
                </c:pt>
                <c:pt idx="616">
                  <c:v>0.25216893064700352</c:v>
                </c:pt>
                <c:pt idx="617">
                  <c:v>0.2481536628945801</c:v>
                </c:pt>
                <c:pt idx="618">
                  <c:v>0.24675038051750381</c:v>
                </c:pt>
                <c:pt idx="619">
                  <c:v>0.24490271987294021</c:v>
                </c:pt>
                <c:pt idx="620">
                  <c:v>0.24136355685667993</c:v>
                </c:pt>
                <c:pt idx="621">
                  <c:v>0.24078082191780822</c:v>
                </c:pt>
                <c:pt idx="622">
                  <c:v>0.23797564687975648</c:v>
                </c:pt>
                <c:pt idx="623">
                  <c:v>0.23729778427515172</c:v>
                </c:pt>
                <c:pt idx="624">
                  <c:v>0.23461335988372767</c:v>
                </c:pt>
                <c:pt idx="625">
                  <c:v>0.23408535259520893</c:v>
                </c:pt>
                <c:pt idx="626">
                  <c:v>0.2239342657438404</c:v>
                </c:pt>
                <c:pt idx="627">
                  <c:v>0.22330344878791247</c:v>
                </c:pt>
                <c:pt idx="628">
                  <c:v>0.21780821917808219</c:v>
                </c:pt>
                <c:pt idx="629">
                  <c:v>0.21540867579908676</c:v>
                </c:pt>
                <c:pt idx="630">
                  <c:v>0.21324200913242011</c:v>
                </c:pt>
                <c:pt idx="631">
                  <c:v>0.2093607305936073</c:v>
                </c:pt>
                <c:pt idx="632">
                  <c:v>0.20065163622526636</c:v>
                </c:pt>
                <c:pt idx="633">
                  <c:v>0.19635559360730595</c:v>
                </c:pt>
                <c:pt idx="634">
                  <c:v>0.19033485540334852</c:v>
                </c:pt>
                <c:pt idx="635">
                  <c:v>0.18870641344956413</c:v>
                </c:pt>
                <c:pt idx="636">
                  <c:v>0.18654172311706557</c:v>
                </c:pt>
                <c:pt idx="637">
                  <c:v>0.18592085235920852</c:v>
                </c:pt>
                <c:pt idx="638">
                  <c:v>0.1820049813200498</c:v>
                </c:pt>
                <c:pt idx="639">
                  <c:v>0.17612997154390841</c:v>
                </c:pt>
                <c:pt idx="640">
                  <c:v>0.16950152207001523</c:v>
                </c:pt>
                <c:pt idx="641">
                  <c:v>0.15606077339322524</c:v>
                </c:pt>
                <c:pt idx="642">
                  <c:v>0.14844292237442921</c:v>
                </c:pt>
                <c:pt idx="643">
                  <c:v>0.14322678843226788</c:v>
                </c:pt>
                <c:pt idx="644">
                  <c:v>0.13938356164383561</c:v>
                </c:pt>
                <c:pt idx="645">
                  <c:v>0.13805175038051751</c:v>
                </c:pt>
                <c:pt idx="646">
                  <c:v>0.12553272450532724</c:v>
                </c:pt>
                <c:pt idx="647">
                  <c:v>0.12237442922374429</c:v>
                </c:pt>
                <c:pt idx="648">
                  <c:v>0.10138413242009131</c:v>
                </c:pt>
                <c:pt idx="649">
                  <c:v>4.7525859658932065E-2</c:v>
                </c:pt>
                <c:pt idx="650">
                  <c:v>1.6138356164383558E-2</c:v>
                </c:pt>
                <c:pt idx="651">
                  <c:v>0.51648841354723729</c:v>
                </c:pt>
                <c:pt idx="652">
                  <c:v>0.45262557077625576</c:v>
                </c:pt>
                <c:pt idx="653">
                  <c:v>0.44245204108217806</c:v>
                </c:pt>
                <c:pt idx="654">
                  <c:v>0.39981350572607638</c:v>
                </c:pt>
                <c:pt idx="655">
                  <c:v>0.38112182500906505</c:v>
                </c:pt>
                <c:pt idx="656">
                  <c:v>0.34987844685122715</c:v>
                </c:pt>
                <c:pt idx="657">
                  <c:v>0.32952476271242548</c:v>
                </c:pt>
                <c:pt idx="658">
                  <c:v>0.31121658789286755</c:v>
                </c:pt>
                <c:pt idx="659">
                  <c:v>0.28519981299727282</c:v>
                </c:pt>
                <c:pt idx="660">
                  <c:v>0.28015601217656011</c:v>
                </c:pt>
                <c:pt idx="661">
                  <c:v>0.2257420091324201</c:v>
                </c:pt>
                <c:pt idx="662">
                  <c:v>0.2010139672307279</c:v>
                </c:pt>
                <c:pt idx="663">
                  <c:v>0.17498573059360731</c:v>
                </c:pt>
                <c:pt idx="664">
                  <c:v>0.12423896499238964</c:v>
                </c:pt>
                <c:pt idx="665">
                  <c:v>0.52520748257510574</c:v>
                </c:pt>
                <c:pt idx="666">
                  <c:v>0.4908578516891865</c:v>
                </c:pt>
                <c:pt idx="667">
                  <c:v>0.47559208523592084</c:v>
                </c:pt>
                <c:pt idx="668">
                  <c:v>0.4722979813632513</c:v>
                </c:pt>
                <c:pt idx="669">
                  <c:v>0.46850338308839518</c:v>
                </c:pt>
                <c:pt idx="670">
                  <c:v>0.46689120759543945</c:v>
                </c:pt>
                <c:pt idx="671">
                  <c:v>0.46210562414266104</c:v>
                </c:pt>
                <c:pt idx="672">
                  <c:v>0.46064255230250389</c:v>
                </c:pt>
                <c:pt idx="673">
                  <c:v>0.45696415320249295</c:v>
                </c:pt>
                <c:pt idx="674">
                  <c:v>0.45598290598290597</c:v>
                </c:pt>
                <c:pt idx="675">
                  <c:v>0.45501167729687658</c:v>
                </c:pt>
                <c:pt idx="676">
                  <c:v>0.44131468797564694</c:v>
                </c:pt>
                <c:pt idx="677">
                  <c:v>0.43691435120987954</c:v>
                </c:pt>
                <c:pt idx="678">
                  <c:v>0.43622764459665142</c:v>
                </c:pt>
                <c:pt idx="679">
                  <c:v>0.43383221291010804</c:v>
                </c:pt>
                <c:pt idx="680">
                  <c:v>0.42980365296803652</c:v>
                </c:pt>
                <c:pt idx="681">
                  <c:v>0.42636126649720191</c:v>
                </c:pt>
                <c:pt idx="682">
                  <c:v>0.42106868323212215</c:v>
                </c:pt>
                <c:pt idx="683">
                  <c:v>0.42024914798887392</c:v>
                </c:pt>
                <c:pt idx="684">
                  <c:v>0.40190279100432219</c:v>
                </c:pt>
                <c:pt idx="685">
                  <c:v>0.39769454374949142</c:v>
                </c:pt>
                <c:pt idx="686">
                  <c:v>0.39136856984874419</c:v>
                </c:pt>
                <c:pt idx="687">
                  <c:v>0.38985730593607304</c:v>
                </c:pt>
                <c:pt idx="688">
                  <c:v>0.38640063529878899</c:v>
                </c:pt>
                <c:pt idx="689">
                  <c:v>0.38524039752887451</c:v>
                </c:pt>
                <c:pt idx="690">
                  <c:v>0.36981687236197303</c:v>
                </c:pt>
                <c:pt idx="691">
                  <c:v>0.3672734726832706</c:v>
                </c:pt>
                <c:pt idx="692">
                  <c:v>0.35904147829704935</c:v>
                </c:pt>
                <c:pt idx="693">
                  <c:v>0.35209474885844744</c:v>
                </c:pt>
                <c:pt idx="694">
                  <c:v>0.35082762557077624</c:v>
                </c:pt>
                <c:pt idx="695">
                  <c:v>0.33690639269406397</c:v>
                </c:pt>
                <c:pt idx="696">
                  <c:v>0.330202712052027</c:v>
                </c:pt>
                <c:pt idx="697">
                  <c:v>0.31582624783498647</c:v>
                </c:pt>
                <c:pt idx="698">
                  <c:v>0.30960308400376896</c:v>
                </c:pt>
                <c:pt idx="699">
                  <c:v>0.28659271087206206</c:v>
                </c:pt>
                <c:pt idx="700">
                  <c:v>0.27508330248056267</c:v>
                </c:pt>
                <c:pt idx="701">
                  <c:v>0.27483648031593233</c:v>
                </c:pt>
                <c:pt idx="702">
                  <c:v>0.25650993459212634</c:v>
                </c:pt>
                <c:pt idx="703">
                  <c:v>0.24854991978279645</c:v>
                </c:pt>
                <c:pt idx="704">
                  <c:v>0.19690238183388864</c:v>
                </c:pt>
                <c:pt idx="705">
                  <c:v>0.51361469245232338</c:v>
                </c:pt>
                <c:pt idx="706">
                  <c:v>0.50917968934645541</c:v>
                </c:pt>
                <c:pt idx="707">
                  <c:v>0.50642922374429211</c:v>
                </c:pt>
                <c:pt idx="708">
                  <c:v>0.50619264948190645</c:v>
                </c:pt>
                <c:pt idx="709">
                  <c:v>0.49480079908675806</c:v>
                </c:pt>
                <c:pt idx="710">
                  <c:v>0.4779467265927923</c:v>
                </c:pt>
                <c:pt idx="711">
                  <c:v>0.47773362146851284</c:v>
                </c:pt>
                <c:pt idx="712">
                  <c:v>0.47506016290262865</c:v>
                </c:pt>
                <c:pt idx="713">
                  <c:v>0.46853481735159819</c:v>
                </c:pt>
                <c:pt idx="714">
                  <c:v>0.46774474885844747</c:v>
                </c:pt>
                <c:pt idx="715">
                  <c:v>0.46736748576001513</c:v>
                </c:pt>
                <c:pt idx="716">
                  <c:v>0.46407426026000886</c:v>
                </c:pt>
                <c:pt idx="717">
                  <c:v>0.4562989665945687</c:v>
                </c:pt>
                <c:pt idx="718">
                  <c:v>0.45534817351598172</c:v>
                </c:pt>
                <c:pt idx="719">
                  <c:v>0.4529866741217034</c:v>
                </c:pt>
                <c:pt idx="720">
                  <c:v>0.45246175281766887</c:v>
                </c:pt>
                <c:pt idx="721">
                  <c:v>0.45068036529680366</c:v>
                </c:pt>
                <c:pt idx="722">
                  <c:v>0.44568987323616793</c:v>
                </c:pt>
                <c:pt idx="723">
                  <c:v>0.44497146118721459</c:v>
                </c:pt>
                <c:pt idx="724">
                  <c:v>0.44379486189006345</c:v>
                </c:pt>
                <c:pt idx="725">
                  <c:v>0.4429063926940639</c:v>
                </c:pt>
                <c:pt idx="726">
                  <c:v>0.43753009547530097</c:v>
                </c:pt>
                <c:pt idx="727">
                  <c:v>0.42844672754946717</c:v>
                </c:pt>
                <c:pt idx="728">
                  <c:v>0.42581511692471824</c:v>
                </c:pt>
                <c:pt idx="729">
                  <c:v>0.42359673464593528</c:v>
                </c:pt>
                <c:pt idx="730">
                  <c:v>0.41457297459809067</c:v>
                </c:pt>
                <c:pt idx="731">
                  <c:v>0.40608828006088282</c:v>
                </c:pt>
                <c:pt idx="732">
                  <c:v>0.40535017513708549</c:v>
                </c:pt>
                <c:pt idx="733">
                  <c:v>0.39798573059360731</c:v>
                </c:pt>
                <c:pt idx="734">
                  <c:v>0.38686170173779849</c:v>
                </c:pt>
                <c:pt idx="735">
                  <c:v>0.38589440639269407</c:v>
                </c:pt>
                <c:pt idx="736">
                  <c:v>0.38400509308043557</c:v>
                </c:pt>
                <c:pt idx="737">
                  <c:v>0.38136652634369544</c:v>
                </c:pt>
                <c:pt idx="738">
                  <c:v>0.3728276141170721</c:v>
                </c:pt>
                <c:pt idx="739">
                  <c:v>0.36446788021514359</c:v>
                </c:pt>
                <c:pt idx="740">
                  <c:v>0.35398550724637678</c:v>
                </c:pt>
                <c:pt idx="741">
                  <c:v>0.35394298407997027</c:v>
                </c:pt>
                <c:pt idx="742">
                  <c:v>0.35280199252801991</c:v>
                </c:pt>
                <c:pt idx="743">
                  <c:v>0.35254501305722269</c:v>
                </c:pt>
                <c:pt idx="744">
                  <c:v>0.3395048931272957</c:v>
                </c:pt>
                <c:pt idx="745">
                  <c:v>0.33759132420091326</c:v>
                </c:pt>
                <c:pt idx="746">
                  <c:v>0.33426179604261796</c:v>
                </c:pt>
                <c:pt idx="747">
                  <c:v>0.31662861491628613</c:v>
                </c:pt>
                <c:pt idx="748">
                  <c:v>0.31610281906506194</c:v>
                </c:pt>
                <c:pt idx="749">
                  <c:v>0.30651953323186193</c:v>
                </c:pt>
                <c:pt idx="750">
                  <c:v>0.30351459803514586</c:v>
                </c:pt>
                <c:pt idx="751">
                  <c:v>0.30179765693464322</c:v>
                </c:pt>
                <c:pt idx="752">
                  <c:v>0.3011172660642375</c:v>
                </c:pt>
                <c:pt idx="753">
                  <c:v>0.28667276113400414</c:v>
                </c:pt>
                <c:pt idx="754">
                  <c:v>0.28332198456567592</c:v>
                </c:pt>
                <c:pt idx="755">
                  <c:v>0.25915525114155252</c:v>
                </c:pt>
                <c:pt idx="756">
                  <c:v>0.25902795074027957</c:v>
                </c:pt>
                <c:pt idx="757">
                  <c:v>0.2515867579908676</c:v>
                </c:pt>
                <c:pt idx="758">
                  <c:v>0.23870202088702022</c:v>
                </c:pt>
                <c:pt idx="759">
                  <c:v>0.18400000000000002</c:v>
                </c:pt>
                <c:pt idx="760">
                  <c:v>0.15345670111351439</c:v>
                </c:pt>
                <c:pt idx="761">
                  <c:v>0.14899391171993911</c:v>
                </c:pt>
                <c:pt idx="762">
                  <c:v>0.1485920852359208</c:v>
                </c:pt>
                <c:pt idx="763">
                  <c:v>0.54176739188826217</c:v>
                </c:pt>
                <c:pt idx="764">
                  <c:v>0.52192074961463131</c:v>
                </c:pt>
                <c:pt idx="765">
                  <c:v>0.51522649444799729</c:v>
                </c:pt>
                <c:pt idx="766">
                  <c:v>0.51163184931506844</c:v>
                </c:pt>
                <c:pt idx="767">
                  <c:v>0.50597571029934041</c:v>
                </c:pt>
                <c:pt idx="768">
                  <c:v>0.50364199157007372</c:v>
                </c:pt>
                <c:pt idx="769">
                  <c:v>0.49641609589041091</c:v>
                </c:pt>
                <c:pt idx="770">
                  <c:v>0.49361725921714833</c:v>
                </c:pt>
                <c:pt idx="771">
                  <c:v>0.48744292237442921</c:v>
                </c:pt>
                <c:pt idx="772">
                  <c:v>0.48487874175545409</c:v>
                </c:pt>
                <c:pt idx="773">
                  <c:v>0.47731722038524116</c:v>
                </c:pt>
                <c:pt idx="774">
                  <c:v>0.47459517165567394</c:v>
                </c:pt>
                <c:pt idx="775">
                  <c:v>0.47355110642781867</c:v>
                </c:pt>
                <c:pt idx="776">
                  <c:v>0.4682590747659241</c:v>
                </c:pt>
                <c:pt idx="777">
                  <c:v>0.46574600456621007</c:v>
                </c:pt>
                <c:pt idx="778">
                  <c:v>0.46574066988087048</c:v>
                </c:pt>
                <c:pt idx="779">
                  <c:v>0.46445278832223874</c:v>
                </c:pt>
                <c:pt idx="780">
                  <c:v>0.46293461901482102</c:v>
                </c:pt>
                <c:pt idx="781">
                  <c:v>0.46089473511695411</c:v>
                </c:pt>
                <c:pt idx="782">
                  <c:v>0.45854321208724752</c:v>
                </c:pt>
                <c:pt idx="783">
                  <c:v>0.45687217619915649</c:v>
                </c:pt>
                <c:pt idx="784">
                  <c:v>0.45642777103944698</c:v>
                </c:pt>
                <c:pt idx="785">
                  <c:v>0.45130087651379791</c:v>
                </c:pt>
                <c:pt idx="786">
                  <c:v>0.45026650228799481</c:v>
                </c:pt>
                <c:pt idx="787">
                  <c:v>0.44878909512113518</c:v>
                </c:pt>
                <c:pt idx="788">
                  <c:v>0.44230068071586104</c:v>
                </c:pt>
                <c:pt idx="789">
                  <c:v>0.4422111129520499</c:v>
                </c:pt>
                <c:pt idx="790">
                  <c:v>0.43917009132420098</c:v>
                </c:pt>
                <c:pt idx="791">
                  <c:v>0.43775514319039116</c:v>
                </c:pt>
                <c:pt idx="792">
                  <c:v>0.43496178231089938</c:v>
                </c:pt>
                <c:pt idx="793">
                  <c:v>0.43251855022831048</c:v>
                </c:pt>
                <c:pt idx="794">
                  <c:v>0.41972466249751839</c:v>
                </c:pt>
                <c:pt idx="795">
                  <c:v>0.41142721381993369</c:v>
                </c:pt>
                <c:pt idx="796">
                  <c:v>0.40396171560555105</c:v>
                </c:pt>
                <c:pt idx="797">
                  <c:v>0.4009646118721461</c:v>
                </c:pt>
                <c:pt idx="798">
                  <c:v>0.38648071867249961</c:v>
                </c:pt>
                <c:pt idx="799">
                  <c:v>0.37694007102362026</c:v>
                </c:pt>
                <c:pt idx="800">
                  <c:v>0.36969653729071539</c:v>
                </c:pt>
                <c:pt idx="801">
                  <c:v>0.36912734652460683</c:v>
                </c:pt>
                <c:pt idx="802">
                  <c:v>0.36517300729123059</c:v>
                </c:pt>
                <c:pt idx="803">
                  <c:v>0.35444209494039408</c:v>
                </c:pt>
                <c:pt idx="804">
                  <c:v>0.35419307381785048</c:v>
                </c:pt>
                <c:pt idx="805">
                  <c:v>0.35217467662375357</c:v>
                </c:pt>
                <c:pt idx="806">
                  <c:v>0.35030441400304413</c:v>
                </c:pt>
                <c:pt idx="807">
                  <c:v>0.34033411293017041</c:v>
                </c:pt>
                <c:pt idx="808">
                  <c:v>0.32831233059543552</c:v>
                </c:pt>
                <c:pt idx="809">
                  <c:v>0.32465479452054796</c:v>
                </c:pt>
                <c:pt idx="810">
                  <c:v>0.31883907568839065</c:v>
                </c:pt>
                <c:pt idx="811">
                  <c:v>0.3184647354167901</c:v>
                </c:pt>
                <c:pt idx="812">
                  <c:v>0.31564294235527102</c:v>
                </c:pt>
                <c:pt idx="813">
                  <c:v>0.31170376712328768</c:v>
                </c:pt>
                <c:pt idx="814">
                  <c:v>0.30102653895011511</c:v>
                </c:pt>
                <c:pt idx="815">
                  <c:v>0.28667674027014906</c:v>
                </c:pt>
                <c:pt idx="816">
                  <c:v>0.2809674097949682</c:v>
                </c:pt>
                <c:pt idx="817">
                  <c:v>0.27709284627092845</c:v>
                </c:pt>
                <c:pt idx="818">
                  <c:v>0.26045154743784882</c:v>
                </c:pt>
                <c:pt idx="819">
                  <c:v>0.21933028919330289</c:v>
                </c:pt>
                <c:pt idx="820">
                  <c:v>0.20692541856925423</c:v>
                </c:pt>
                <c:pt idx="821">
                  <c:v>0.20665291893749693</c:v>
                </c:pt>
                <c:pt idx="822">
                  <c:v>0.20516552511415528</c:v>
                </c:pt>
                <c:pt idx="823">
                  <c:v>0.18828006088280061</c:v>
                </c:pt>
                <c:pt idx="824">
                  <c:v>0.14086757990867579</c:v>
                </c:pt>
                <c:pt idx="825">
                  <c:v>0.58073588776388063</c:v>
                </c:pt>
                <c:pt idx="826">
                  <c:v>0.55570740724949297</c:v>
                </c:pt>
                <c:pt idx="827">
                  <c:v>0.53921568627450978</c:v>
                </c:pt>
                <c:pt idx="828">
                  <c:v>0.52873606845864529</c:v>
                </c:pt>
                <c:pt idx="829">
                  <c:v>0.52441264253462916</c:v>
                </c:pt>
                <c:pt idx="830">
                  <c:v>0.52135149613530274</c:v>
                </c:pt>
                <c:pt idx="831">
                  <c:v>0.4981762019876444</c:v>
                </c:pt>
                <c:pt idx="832">
                  <c:v>0.49641723744292238</c:v>
                </c:pt>
                <c:pt idx="833">
                  <c:v>0.49443731769520943</c:v>
                </c:pt>
                <c:pt idx="834">
                  <c:v>0.48375190258751904</c:v>
                </c:pt>
                <c:pt idx="835">
                  <c:v>0.48048689696247765</c:v>
                </c:pt>
                <c:pt idx="836">
                  <c:v>0.47849544654473092</c:v>
                </c:pt>
                <c:pt idx="837">
                  <c:v>0.47554049016867023</c:v>
                </c:pt>
                <c:pt idx="838">
                  <c:v>0.47280629483289138</c:v>
                </c:pt>
                <c:pt idx="839">
                  <c:v>0.46396499238965</c:v>
                </c:pt>
                <c:pt idx="840">
                  <c:v>0.463572298325723</c:v>
                </c:pt>
                <c:pt idx="841">
                  <c:v>0.46339421613394211</c:v>
                </c:pt>
                <c:pt idx="842">
                  <c:v>0.46050228310502278</c:v>
                </c:pt>
                <c:pt idx="843">
                  <c:v>0.4604261796042618</c:v>
                </c:pt>
                <c:pt idx="844">
                  <c:v>0.44927245053272452</c:v>
                </c:pt>
                <c:pt idx="845">
                  <c:v>0.44218188629944877</c:v>
                </c:pt>
                <c:pt idx="846">
                  <c:v>0.44128657223660656</c:v>
                </c:pt>
                <c:pt idx="847">
                  <c:v>0.44037290715372912</c:v>
                </c:pt>
                <c:pt idx="848">
                  <c:v>0.43909798133542433</c:v>
                </c:pt>
                <c:pt idx="849">
                  <c:v>0.43796220781554551</c:v>
                </c:pt>
                <c:pt idx="850">
                  <c:v>0.43729321297814433</c:v>
                </c:pt>
                <c:pt idx="851">
                  <c:v>0.43720267488936315</c:v>
                </c:pt>
                <c:pt idx="852">
                  <c:v>0.43439470537073277</c:v>
                </c:pt>
                <c:pt idx="853">
                  <c:v>0.4269257494540401</c:v>
                </c:pt>
                <c:pt idx="854">
                  <c:v>0.42602892954552418</c:v>
                </c:pt>
                <c:pt idx="855">
                  <c:v>0.42439706095528013</c:v>
                </c:pt>
                <c:pt idx="856">
                  <c:v>0.42363225097243368</c:v>
                </c:pt>
                <c:pt idx="857">
                  <c:v>0.42149353120243532</c:v>
                </c:pt>
                <c:pt idx="858">
                  <c:v>0.41423135464231353</c:v>
                </c:pt>
                <c:pt idx="859">
                  <c:v>0.4137425799086758</c:v>
                </c:pt>
                <c:pt idx="860">
                  <c:v>0.40761035007610352</c:v>
                </c:pt>
                <c:pt idx="861">
                  <c:v>0.40705802547400094</c:v>
                </c:pt>
                <c:pt idx="862">
                  <c:v>0.4058655603704997</c:v>
                </c:pt>
                <c:pt idx="863">
                  <c:v>0.40326301369863016</c:v>
                </c:pt>
                <c:pt idx="864">
                  <c:v>0.4021230778620829</c:v>
                </c:pt>
                <c:pt idx="865">
                  <c:v>0.39915753424657535</c:v>
                </c:pt>
                <c:pt idx="866">
                  <c:v>0.39840182648401828</c:v>
                </c:pt>
                <c:pt idx="867">
                  <c:v>0.39749619482496196</c:v>
                </c:pt>
                <c:pt idx="868">
                  <c:v>0.39208523592085243</c:v>
                </c:pt>
                <c:pt idx="869">
                  <c:v>0.3864787539625319</c:v>
                </c:pt>
                <c:pt idx="870">
                  <c:v>0.3831258673560749</c:v>
                </c:pt>
                <c:pt idx="871">
                  <c:v>0.37216168534661687</c:v>
                </c:pt>
                <c:pt idx="872">
                  <c:v>0.36483273774071867</c:v>
                </c:pt>
                <c:pt idx="873">
                  <c:v>0.35582711327985772</c:v>
                </c:pt>
                <c:pt idx="874">
                  <c:v>0.34384014167664972</c:v>
                </c:pt>
                <c:pt idx="875">
                  <c:v>0.34041095890410961</c:v>
                </c:pt>
                <c:pt idx="876">
                  <c:v>0.32968036529680367</c:v>
                </c:pt>
                <c:pt idx="877">
                  <c:v>0.32662086656792111</c:v>
                </c:pt>
                <c:pt idx="878">
                  <c:v>0.32627853881278546</c:v>
                </c:pt>
                <c:pt idx="879">
                  <c:v>0.3160269180478254</c:v>
                </c:pt>
                <c:pt idx="880">
                  <c:v>0.30449771689497707</c:v>
                </c:pt>
                <c:pt idx="881">
                  <c:v>0.30218597292317551</c:v>
                </c:pt>
                <c:pt idx="882">
                  <c:v>0.30167556030371745</c:v>
                </c:pt>
                <c:pt idx="883">
                  <c:v>0.30102739726027394</c:v>
                </c:pt>
                <c:pt idx="884">
                  <c:v>0.29459902968036528</c:v>
                </c:pt>
                <c:pt idx="885">
                  <c:v>0.29413452295121367</c:v>
                </c:pt>
                <c:pt idx="886">
                  <c:v>0.28680735530050594</c:v>
                </c:pt>
                <c:pt idx="887">
                  <c:v>0.28134703196347033</c:v>
                </c:pt>
                <c:pt idx="888">
                  <c:v>0.27955352612886863</c:v>
                </c:pt>
                <c:pt idx="889">
                  <c:v>0.26095890410958911</c:v>
                </c:pt>
                <c:pt idx="890">
                  <c:v>0.25509070714550158</c:v>
                </c:pt>
                <c:pt idx="891">
                  <c:v>0.24649923896499235</c:v>
                </c:pt>
                <c:pt idx="892">
                  <c:v>0.5958076897624246</c:v>
                </c:pt>
                <c:pt idx="893">
                  <c:v>0.5907762557077626</c:v>
                </c:pt>
                <c:pt idx="894">
                  <c:v>0.51862467738733375</c:v>
                </c:pt>
                <c:pt idx="895">
                  <c:v>0.51404645132194604</c:v>
                </c:pt>
                <c:pt idx="896">
                  <c:v>0.51250744490768319</c:v>
                </c:pt>
                <c:pt idx="897">
                  <c:v>0.50103500761035002</c:v>
                </c:pt>
                <c:pt idx="898">
                  <c:v>0.4993325255180629</c:v>
                </c:pt>
                <c:pt idx="899">
                  <c:v>0.49875028562224433</c:v>
                </c:pt>
                <c:pt idx="900">
                  <c:v>0.49728899013321809</c:v>
                </c:pt>
                <c:pt idx="901">
                  <c:v>0.49515253788630825</c:v>
                </c:pt>
                <c:pt idx="902">
                  <c:v>0.49453533222708668</c:v>
                </c:pt>
                <c:pt idx="903">
                  <c:v>0.49401653344637431</c:v>
                </c:pt>
                <c:pt idx="904">
                  <c:v>0.49296702927746439</c:v>
                </c:pt>
                <c:pt idx="905">
                  <c:v>0.48791704961559224</c:v>
                </c:pt>
                <c:pt idx="906">
                  <c:v>0.47875597217049026</c:v>
                </c:pt>
                <c:pt idx="907">
                  <c:v>0.47758626260015508</c:v>
                </c:pt>
                <c:pt idx="908">
                  <c:v>0.47688218295722767</c:v>
                </c:pt>
                <c:pt idx="909">
                  <c:v>0.47444460558756446</c:v>
                </c:pt>
                <c:pt idx="910">
                  <c:v>0.46695582182244044</c:v>
                </c:pt>
                <c:pt idx="911">
                  <c:v>0.46646951516593582</c:v>
                </c:pt>
                <c:pt idx="912">
                  <c:v>0.46440220700152207</c:v>
                </c:pt>
                <c:pt idx="913">
                  <c:v>0.45859303417304842</c:v>
                </c:pt>
                <c:pt idx="914">
                  <c:v>0.45845425079312696</c:v>
                </c:pt>
                <c:pt idx="915">
                  <c:v>0.45354423561937962</c:v>
                </c:pt>
                <c:pt idx="916">
                  <c:v>0.45222659817351596</c:v>
                </c:pt>
                <c:pt idx="917">
                  <c:v>0.45117541856925419</c:v>
                </c:pt>
                <c:pt idx="918">
                  <c:v>0.44848123883263857</c:v>
                </c:pt>
                <c:pt idx="919">
                  <c:v>0.4434247719756011</c:v>
                </c:pt>
                <c:pt idx="920">
                  <c:v>0.43309285581368717</c:v>
                </c:pt>
                <c:pt idx="921">
                  <c:v>0.42835768645357686</c:v>
                </c:pt>
                <c:pt idx="922">
                  <c:v>0.42802332506890883</c:v>
                </c:pt>
                <c:pt idx="923">
                  <c:v>0.42602633545832219</c:v>
                </c:pt>
                <c:pt idx="924">
                  <c:v>0.41968622824448137</c:v>
                </c:pt>
                <c:pt idx="925">
                  <c:v>0.40767397848618869</c:v>
                </c:pt>
                <c:pt idx="926">
                  <c:v>0.40759255412580586</c:v>
                </c:pt>
                <c:pt idx="927">
                  <c:v>0.40704680365296803</c:v>
                </c:pt>
                <c:pt idx="928">
                  <c:v>0.40690686798087811</c:v>
                </c:pt>
                <c:pt idx="929">
                  <c:v>0.40309788812785385</c:v>
                </c:pt>
                <c:pt idx="930">
                  <c:v>0.39869275828179945</c:v>
                </c:pt>
                <c:pt idx="931">
                  <c:v>0.39035464913897239</c:v>
                </c:pt>
                <c:pt idx="932">
                  <c:v>0.38994059698968359</c:v>
                </c:pt>
                <c:pt idx="933">
                  <c:v>0.38846360461993024</c:v>
                </c:pt>
                <c:pt idx="934">
                  <c:v>0.38341293348142663</c:v>
                </c:pt>
                <c:pt idx="935">
                  <c:v>0.38258300750097979</c:v>
                </c:pt>
                <c:pt idx="936">
                  <c:v>0.37940458717733661</c:v>
                </c:pt>
                <c:pt idx="937">
                  <c:v>0.37427511415525117</c:v>
                </c:pt>
                <c:pt idx="938">
                  <c:v>0.37015905482143335</c:v>
                </c:pt>
                <c:pt idx="939">
                  <c:v>0.35961516617824124</c:v>
                </c:pt>
                <c:pt idx="940">
                  <c:v>0.35495568090249791</c:v>
                </c:pt>
                <c:pt idx="941">
                  <c:v>0.34204609697760385</c:v>
                </c:pt>
                <c:pt idx="942">
                  <c:v>0.33361881764862511</c:v>
                </c:pt>
                <c:pt idx="943">
                  <c:v>0.32835821505223489</c:v>
                </c:pt>
                <c:pt idx="944">
                  <c:v>0.32643645357686446</c:v>
                </c:pt>
                <c:pt idx="945">
                  <c:v>0.32058599695585999</c:v>
                </c:pt>
                <c:pt idx="946">
                  <c:v>0.31170391732756564</c:v>
                </c:pt>
                <c:pt idx="947">
                  <c:v>0.30582191780821916</c:v>
                </c:pt>
                <c:pt idx="948">
                  <c:v>0.30185185185185187</c:v>
                </c:pt>
                <c:pt idx="949">
                  <c:v>0.29946727549467278</c:v>
                </c:pt>
                <c:pt idx="950">
                  <c:v>0.29113394216133942</c:v>
                </c:pt>
                <c:pt idx="951">
                  <c:v>0.27796803652968038</c:v>
                </c:pt>
                <c:pt idx="952">
                  <c:v>0.27617960426179605</c:v>
                </c:pt>
                <c:pt idx="953">
                  <c:v>0.26754185692541854</c:v>
                </c:pt>
                <c:pt idx="954">
                  <c:v>0.25578386605783865</c:v>
                </c:pt>
                <c:pt idx="955">
                  <c:v>0.25114155251141551</c:v>
                </c:pt>
                <c:pt idx="956">
                  <c:v>0.25024621720834456</c:v>
                </c:pt>
                <c:pt idx="957">
                  <c:v>0.24170471841704716</c:v>
                </c:pt>
                <c:pt idx="958">
                  <c:v>0.55100204369430972</c:v>
                </c:pt>
                <c:pt idx="959">
                  <c:v>0.52979309926015516</c:v>
                </c:pt>
                <c:pt idx="960">
                  <c:v>0.51848130223571121</c:v>
                </c:pt>
                <c:pt idx="961">
                  <c:v>0.5150425213210601</c:v>
                </c:pt>
                <c:pt idx="962">
                  <c:v>0.49777223260515863</c:v>
                </c:pt>
                <c:pt idx="963">
                  <c:v>0.4891050920160509</c:v>
                </c:pt>
                <c:pt idx="964">
                  <c:v>0.48642149557708109</c:v>
                </c:pt>
                <c:pt idx="965">
                  <c:v>0.48445692427528664</c:v>
                </c:pt>
                <c:pt idx="966">
                  <c:v>0.48297086098950243</c:v>
                </c:pt>
                <c:pt idx="967">
                  <c:v>0.47894821855682912</c:v>
                </c:pt>
                <c:pt idx="968">
                  <c:v>0.47515897344664482</c:v>
                </c:pt>
                <c:pt idx="969">
                  <c:v>0.47021574988312959</c:v>
                </c:pt>
                <c:pt idx="970">
                  <c:v>0.46686848774378992</c:v>
                </c:pt>
                <c:pt idx="971">
                  <c:v>0.45420440693429248</c:v>
                </c:pt>
                <c:pt idx="972">
                  <c:v>0.44226203191896546</c:v>
                </c:pt>
                <c:pt idx="973">
                  <c:v>0.43622937389752614</c:v>
                </c:pt>
                <c:pt idx="974">
                  <c:v>0.43564043157807919</c:v>
                </c:pt>
                <c:pt idx="975">
                  <c:v>0.43376755678862494</c:v>
                </c:pt>
                <c:pt idx="976">
                  <c:v>0.42995454042965076</c:v>
                </c:pt>
                <c:pt idx="977">
                  <c:v>0.4284474885844749</c:v>
                </c:pt>
                <c:pt idx="978">
                  <c:v>0.42364459665144599</c:v>
                </c:pt>
                <c:pt idx="979">
                  <c:v>0.41767620290125185</c:v>
                </c:pt>
                <c:pt idx="980">
                  <c:v>0.41280373450750169</c:v>
                </c:pt>
                <c:pt idx="981">
                  <c:v>0.41002515035245346</c:v>
                </c:pt>
                <c:pt idx="982">
                  <c:v>0.40921917808219177</c:v>
                </c:pt>
                <c:pt idx="983">
                  <c:v>0.40463413371436857</c:v>
                </c:pt>
                <c:pt idx="984">
                  <c:v>0.38335362760020292</c:v>
                </c:pt>
                <c:pt idx="985">
                  <c:v>0.37745098039215691</c:v>
                </c:pt>
                <c:pt idx="986">
                  <c:v>0.36672086158387529</c:v>
                </c:pt>
                <c:pt idx="987">
                  <c:v>0.36079053613300188</c:v>
                </c:pt>
                <c:pt idx="988">
                  <c:v>0.35846404415932365</c:v>
                </c:pt>
                <c:pt idx="989">
                  <c:v>0.35650523100577491</c:v>
                </c:pt>
                <c:pt idx="990">
                  <c:v>0.35158562271375726</c:v>
                </c:pt>
                <c:pt idx="991">
                  <c:v>0.35028012350280113</c:v>
                </c:pt>
                <c:pt idx="992">
                  <c:v>0.33743335807575819</c:v>
                </c:pt>
                <c:pt idx="993">
                  <c:v>0.32985794013191266</c:v>
                </c:pt>
                <c:pt idx="994">
                  <c:v>0.32814481861998984</c:v>
                </c:pt>
                <c:pt idx="995">
                  <c:v>0.31962773720085413</c:v>
                </c:pt>
                <c:pt idx="996">
                  <c:v>0.30712836123795029</c:v>
                </c:pt>
                <c:pt idx="997">
                  <c:v>0.29944661608474393</c:v>
                </c:pt>
                <c:pt idx="998">
                  <c:v>0.29822660688297536</c:v>
                </c:pt>
                <c:pt idx="999">
                  <c:v>0.29700959951535322</c:v>
                </c:pt>
                <c:pt idx="1000">
                  <c:v>0.27939590075512405</c:v>
                </c:pt>
                <c:pt idx="1001">
                  <c:v>0.26509132420091325</c:v>
                </c:pt>
                <c:pt idx="1002">
                  <c:v>0.24410084619844893</c:v>
                </c:pt>
                <c:pt idx="1003">
                  <c:v>0.62133958705578729</c:v>
                </c:pt>
                <c:pt idx="1004">
                  <c:v>0.54777464410421706</c:v>
                </c:pt>
                <c:pt idx="1005">
                  <c:v>0.53169026484556614</c:v>
                </c:pt>
                <c:pt idx="1006">
                  <c:v>0.51488838730837461</c:v>
                </c:pt>
                <c:pt idx="1007">
                  <c:v>0.51073691959099654</c:v>
                </c:pt>
                <c:pt idx="1008">
                  <c:v>0.50673515981735162</c:v>
                </c:pt>
                <c:pt idx="1009">
                  <c:v>0.50587766432711823</c:v>
                </c:pt>
                <c:pt idx="1010">
                  <c:v>0.5025704848923549</c:v>
                </c:pt>
                <c:pt idx="1011">
                  <c:v>0.50159792394671565</c:v>
                </c:pt>
                <c:pt idx="1012">
                  <c:v>0.50036692759295476</c:v>
                </c:pt>
                <c:pt idx="1013">
                  <c:v>0.49804350418904941</c:v>
                </c:pt>
                <c:pt idx="1014">
                  <c:v>0.49767860008461345</c:v>
                </c:pt>
                <c:pt idx="1015">
                  <c:v>0.49645405251141561</c:v>
                </c:pt>
                <c:pt idx="1016">
                  <c:v>0.48850849231225651</c:v>
                </c:pt>
                <c:pt idx="1017">
                  <c:v>0.48669724739210762</c:v>
                </c:pt>
                <c:pt idx="1018">
                  <c:v>0.48399576380513509</c:v>
                </c:pt>
                <c:pt idx="1019">
                  <c:v>0.48279713041315137</c:v>
                </c:pt>
                <c:pt idx="1020">
                  <c:v>0.47846812031335095</c:v>
                </c:pt>
                <c:pt idx="1021">
                  <c:v>0.47553146544005731</c:v>
                </c:pt>
                <c:pt idx="1022">
                  <c:v>0.47159284627092846</c:v>
                </c:pt>
                <c:pt idx="1023">
                  <c:v>0.47009807962700889</c:v>
                </c:pt>
                <c:pt idx="1024">
                  <c:v>0.46997643409400092</c:v>
                </c:pt>
                <c:pt idx="1025">
                  <c:v>0.46881278538812787</c:v>
                </c:pt>
                <c:pt idx="1026">
                  <c:v>0.46699913397371945</c:v>
                </c:pt>
                <c:pt idx="1027">
                  <c:v>0.46614516507695586</c:v>
                </c:pt>
                <c:pt idx="1028">
                  <c:v>0.46587370982591036</c:v>
                </c:pt>
                <c:pt idx="1029">
                  <c:v>0.46473285189596975</c:v>
                </c:pt>
                <c:pt idx="1030">
                  <c:v>0.46339843615889026</c:v>
                </c:pt>
                <c:pt idx="1031">
                  <c:v>0.4629330261291012</c:v>
                </c:pt>
                <c:pt idx="1032">
                  <c:v>0.44950032931168349</c:v>
                </c:pt>
                <c:pt idx="1033">
                  <c:v>0.44689160578968889</c:v>
                </c:pt>
                <c:pt idx="1034">
                  <c:v>0.44222971994555299</c:v>
                </c:pt>
                <c:pt idx="1035">
                  <c:v>0.44127648144655696</c:v>
                </c:pt>
                <c:pt idx="1036">
                  <c:v>0.43809284627092848</c:v>
                </c:pt>
                <c:pt idx="1037">
                  <c:v>0.43806093226846754</c:v>
                </c:pt>
                <c:pt idx="1038">
                  <c:v>0.43734087969247776</c:v>
                </c:pt>
                <c:pt idx="1039">
                  <c:v>0.43681605565128856</c:v>
                </c:pt>
                <c:pt idx="1040">
                  <c:v>0.43309055563090554</c:v>
                </c:pt>
                <c:pt idx="1041">
                  <c:v>0.43286255732167733</c:v>
                </c:pt>
                <c:pt idx="1042">
                  <c:v>0.4319425431864764</c:v>
                </c:pt>
                <c:pt idx="1043">
                  <c:v>0.43017427701674277</c:v>
                </c:pt>
                <c:pt idx="1044">
                  <c:v>0.42703374461608218</c:v>
                </c:pt>
                <c:pt idx="1045">
                  <c:v>0.41260579768735201</c:v>
                </c:pt>
                <c:pt idx="1046">
                  <c:v>0.41201761252446184</c:v>
                </c:pt>
                <c:pt idx="1047">
                  <c:v>0.4084502555229616</c:v>
                </c:pt>
                <c:pt idx="1048">
                  <c:v>0.4053160238616445</c:v>
                </c:pt>
                <c:pt idx="1049">
                  <c:v>0.40510513424585654</c:v>
                </c:pt>
                <c:pt idx="1050">
                  <c:v>0.40374327463404497</c:v>
                </c:pt>
                <c:pt idx="1051">
                  <c:v>0.40359611963837067</c:v>
                </c:pt>
                <c:pt idx="1052">
                  <c:v>0.39848963821566574</c:v>
                </c:pt>
                <c:pt idx="1053">
                  <c:v>0.38809212159508927</c:v>
                </c:pt>
                <c:pt idx="1054">
                  <c:v>0.38688354119404939</c:v>
                </c:pt>
                <c:pt idx="1055">
                  <c:v>0.38659517516088931</c:v>
                </c:pt>
                <c:pt idx="1056">
                  <c:v>0.38151409726752195</c:v>
                </c:pt>
                <c:pt idx="1057">
                  <c:v>0.37449749306115138</c:v>
                </c:pt>
                <c:pt idx="1058">
                  <c:v>0.37374146661241464</c:v>
                </c:pt>
                <c:pt idx="1059">
                  <c:v>0.37266349745135058</c:v>
                </c:pt>
                <c:pt idx="1060">
                  <c:v>0.36915139654865686</c:v>
                </c:pt>
                <c:pt idx="1061">
                  <c:v>0.36659259542359834</c:v>
                </c:pt>
                <c:pt idx="1062">
                  <c:v>0.36514790549930504</c:v>
                </c:pt>
                <c:pt idx="1063">
                  <c:v>0.36303398357059719</c:v>
                </c:pt>
                <c:pt idx="1064">
                  <c:v>0.35338751177792271</c:v>
                </c:pt>
                <c:pt idx="1065">
                  <c:v>0.35100223907820427</c:v>
                </c:pt>
                <c:pt idx="1066">
                  <c:v>0.34641538276448575</c:v>
                </c:pt>
                <c:pt idx="1067">
                  <c:v>0.34496272839265463</c:v>
                </c:pt>
                <c:pt idx="1068">
                  <c:v>0.33924942269312347</c:v>
                </c:pt>
                <c:pt idx="1069">
                  <c:v>0.33782032532215356</c:v>
                </c:pt>
                <c:pt idx="1070">
                  <c:v>0.33524463974770019</c:v>
                </c:pt>
                <c:pt idx="1071">
                  <c:v>0.32861560664972739</c:v>
                </c:pt>
                <c:pt idx="1072">
                  <c:v>0.32713248224150088</c:v>
                </c:pt>
                <c:pt idx="1073">
                  <c:v>0.32140279000742622</c:v>
                </c:pt>
                <c:pt idx="1074">
                  <c:v>0.32086844104113121</c:v>
                </c:pt>
                <c:pt idx="1075">
                  <c:v>0.30974326008685754</c:v>
                </c:pt>
                <c:pt idx="1076">
                  <c:v>0.30833380504924712</c:v>
                </c:pt>
                <c:pt idx="1077">
                  <c:v>0.30811876374090991</c:v>
                </c:pt>
                <c:pt idx="1078">
                  <c:v>0.30716739310917396</c:v>
                </c:pt>
                <c:pt idx="1079">
                  <c:v>0.30600402261361165</c:v>
                </c:pt>
                <c:pt idx="1080">
                  <c:v>0.3025810502283105</c:v>
                </c:pt>
                <c:pt idx="1081">
                  <c:v>0.30120298216916297</c:v>
                </c:pt>
                <c:pt idx="1082">
                  <c:v>0.29604109589041094</c:v>
                </c:pt>
                <c:pt idx="1083">
                  <c:v>0.28623661098348402</c:v>
                </c:pt>
                <c:pt idx="1084">
                  <c:v>0.27886551460486586</c:v>
                </c:pt>
                <c:pt idx="1085">
                  <c:v>0.27572801111613898</c:v>
                </c:pt>
                <c:pt idx="1086">
                  <c:v>0.27473147043852703</c:v>
                </c:pt>
                <c:pt idx="1087">
                  <c:v>0.27142949999187499</c:v>
                </c:pt>
                <c:pt idx="1088">
                  <c:v>0.26742323059360729</c:v>
                </c:pt>
                <c:pt idx="1089">
                  <c:v>0.26341742770167426</c:v>
                </c:pt>
                <c:pt idx="1090">
                  <c:v>0.26064781436086404</c:v>
                </c:pt>
                <c:pt idx="1091">
                  <c:v>0.20601598173515986</c:v>
                </c:pt>
                <c:pt idx="1092">
                  <c:v>0.19428082191780821</c:v>
                </c:pt>
                <c:pt idx="1093">
                  <c:v>0.19173515981735159</c:v>
                </c:pt>
                <c:pt idx="1094">
                  <c:v>0.18180365296803655</c:v>
                </c:pt>
                <c:pt idx="1095">
                  <c:v>0.53228881278538809</c:v>
                </c:pt>
                <c:pt idx="1096">
                  <c:v>0.5092725384501261</c:v>
                </c:pt>
                <c:pt idx="1097">
                  <c:v>0.50181985564884368</c:v>
                </c:pt>
                <c:pt idx="1098">
                  <c:v>0.48565896896043209</c:v>
                </c:pt>
                <c:pt idx="1099">
                  <c:v>0.47108692106979777</c:v>
                </c:pt>
                <c:pt idx="1100">
                  <c:v>0.46859036101598173</c:v>
                </c:pt>
                <c:pt idx="1101">
                  <c:v>0.46841669808554315</c:v>
                </c:pt>
                <c:pt idx="1102">
                  <c:v>0.46612680863142114</c:v>
                </c:pt>
                <c:pt idx="1103">
                  <c:v>0.46078718338992314</c:v>
                </c:pt>
                <c:pt idx="1104">
                  <c:v>0.46005005268703897</c:v>
                </c:pt>
                <c:pt idx="1105">
                  <c:v>0.45281850384796402</c:v>
                </c:pt>
                <c:pt idx="1106">
                  <c:v>0.44234856010961326</c:v>
                </c:pt>
                <c:pt idx="1107">
                  <c:v>0.4369836377473364</c:v>
                </c:pt>
                <c:pt idx="1108">
                  <c:v>0.43676224132905861</c:v>
                </c:pt>
                <c:pt idx="1109">
                  <c:v>0.42902130898021307</c:v>
                </c:pt>
                <c:pt idx="1110">
                  <c:v>0.42770880803157563</c:v>
                </c:pt>
                <c:pt idx="1111">
                  <c:v>0.42710109163638271</c:v>
                </c:pt>
                <c:pt idx="1112">
                  <c:v>0.41865149506554722</c:v>
                </c:pt>
                <c:pt idx="1113">
                  <c:v>0.41856986228398058</c:v>
                </c:pt>
                <c:pt idx="1114">
                  <c:v>0.4150997566182642</c:v>
                </c:pt>
                <c:pt idx="1115">
                  <c:v>0.41331270160445727</c:v>
                </c:pt>
                <c:pt idx="1116">
                  <c:v>0.411843607305936</c:v>
                </c:pt>
                <c:pt idx="1117">
                  <c:v>0.41135012964365203</c:v>
                </c:pt>
                <c:pt idx="1118">
                  <c:v>0.41103793466807165</c:v>
                </c:pt>
                <c:pt idx="1119">
                  <c:v>0.40946007651487104</c:v>
                </c:pt>
                <c:pt idx="1120">
                  <c:v>0.40287290715372898</c:v>
                </c:pt>
                <c:pt idx="1121">
                  <c:v>0.39668056382767519</c:v>
                </c:pt>
                <c:pt idx="1122">
                  <c:v>0.38894695983324457</c:v>
                </c:pt>
                <c:pt idx="1123">
                  <c:v>0.388605730355784</c:v>
                </c:pt>
                <c:pt idx="1124">
                  <c:v>0.38755517345123974</c:v>
                </c:pt>
                <c:pt idx="1125">
                  <c:v>0.38067111070386828</c:v>
                </c:pt>
                <c:pt idx="1126">
                  <c:v>0.38064587689132107</c:v>
                </c:pt>
                <c:pt idx="1127">
                  <c:v>0.38059481211069762</c:v>
                </c:pt>
                <c:pt idx="1128">
                  <c:v>0.37893835616438354</c:v>
                </c:pt>
                <c:pt idx="1129">
                  <c:v>0.37329289061078663</c:v>
                </c:pt>
                <c:pt idx="1130">
                  <c:v>0.3722115201674277</c:v>
                </c:pt>
                <c:pt idx="1131">
                  <c:v>0.36474992035680154</c:v>
                </c:pt>
                <c:pt idx="1132">
                  <c:v>0.36449245599223162</c:v>
                </c:pt>
                <c:pt idx="1133">
                  <c:v>0.35538391289076221</c:v>
                </c:pt>
                <c:pt idx="1134">
                  <c:v>0.35106449771689496</c:v>
                </c:pt>
                <c:pt idx="1135">
                  <c:v>0.33778929009589764</c:v>
                </c:pt>
                <c:pt idx="1136">
                  <c:v>0.33767993041965644</c:v>
                </c:pt>
                <c:pt idx="1137">
                  <c:v>0.33485039653929344</c:v>
                </c:pt>
                <c:pt idx="1138">
                  <c:v>0.33151370223693805</c:v>
                </c:pt>
                <c:pt idx="1139">
                  <c:v>0.3284908675799087</c:v>
                </c:pt>
                <c:pt idx="1140">
                  <c:v>0.3257901334049601</c:v>
                </c:pt>
                <c:pt idx="1141">
                  <c:v>0.32316764034380874</c:v>
                </c:pt>
                <c:pt idx="1142">
                  <c:v>0.32303324678425399</c:v>
                </c:pt>
                <c:pt idx="1143">
                  <c:v>0.31853857724028634</c:v>
                </c:pt>
                <c:pt idx="1144">
                  <c:v>0.31756375178178836</c:v>
                </c:pt>
                <c:pt idx="1145">
                  <c:v>0.29834094368340941</c:v>
                </c:pt>
                <c:pt idx="1146">
                  <c:v>0.28905202258951268</c:v>
                </c:pt>
                <c:pt idx="1147">
                  <c:v>0.28007424567237549</c:v>
                </c:pt>
                <c:pt idx="1148">
                  <c:v>0.27119634703196349</c:v>
                </c:pt>
                <c:pt idx="1149">
                  <c:v>0.26507444907683142</c:v>
                </c:pt>
                <c:pt idx="1150">
                  <c:v>0.25672183931753201</c:v>
                </c:pt>
                <c:pt idx="1151">
                  <c:v>0.25331955061766304</c:v>
                </c:pt>
                <c:pt idx="1152">
                  <c:v>0.25139173357631067</c:v>
                </c:pt>
                <c:pt idx="1153">
                  <c:v>0.24643356900869054</c:v>
                </c:pt>
                <c:pt idx="1154">
                  <c:v>0.23213998678359021</c:v>
                </c:pt>
                <c:pt idx="1155">
                  <c:v>0.19341367551008609</c:v>
                </c:pt>
                <c:pt idx="1156">
                  <c:v>0.19126920918096452</c:v>
                </c:pt>
                <c:pt idx="1157">
                  <c:v>0.17437732508188214</c:v>
                </c:pt>
                <c:pt idx="1158">
                  <c:v>0.13089802130898021</c:v>
                </c:pt>
                <c:pt idx="1159">
                  <c:v>9.4254185692541861E-2</c:v>
                </c:pt>
              </c:numCache>
            </c:numRef>
          </c:yVal>
          <c:smooth val="0"/>
          <c:extLst>
            <c:ext xmlns:c16="http://schemas.microsoft.com/office/drawing/2014/chart" uri="{C3380CC4-5D6E-409C-BE32-E72D297353CC}">
              <c16:uniqueId val="{00000001-AA7B-4276-84E3-65857F89C460}"/>
            </c:ext>
          </c:extLst>
        </c:ser>
        <c:ser>
          <c:idx val="2"/>
          <c:order val="2"/>
          <c:tx>
            <c:v> Fleetwide average</c:v>
          </c:tx>
          <c:spPr>
            <a:ln w="19050">
              <a:solidFill>
                <a:schemeClr val="tx1"/>
              </a:solidFill>
              <a:prstDash val="sysDash"/>
            </a:ln>
          </c:spPr>
          <c:marker>
            <c:symbol val="none"/>
          </c:marker>
          <c:yVal>
            <c:numRef>
              <c:f>'Capacity Factor in 2022 by COD'!$E$30:$E$49</c:f>
              <c:numCache>
                <c:formatCode>0.0%</c:formatCode>
                <c:ptCount val="20"/>
                <c:pt idx="0">
                  <c:v>0.36188949133658566</c:v>
                </c:pt>
                <c:pt idx="1">
                  <c:v>0.36188949133658566</c:v>
                </c:pt>
                <c:pt idx="2">
                  <c:v>0.36188949133658566</c:v>
                </c:pt>
                <c:pt idx="3">
                  <c:v>0.36188949133658566</c:v>
                </c:pt>
                <c:pt idx="4">
                  <c:v>0.36188949133658566</c:v>
                </c:pt>
                <c:pt idx="5">
                  <c:v>0.36188949133658566</c:v>
                </c:pt>
                <c:pt idx="6">
                  <c:v>0.36188949133658566</c:v>
                </c:pt>
                <c:pt idx="7">
                  <c:v>0.36188949133658566</c:v>
                </c:pt>
                <c:pt idx="8">
                  <c:v>0.36188949133658566</c:v>
                </c:pt>
                <c:pt idx="9">
                  <c:v>0.36188949133658566</c:v>
                </c:pt>
                <c:pt idx="10">
                  <c:v>0.36188949133658566</c:v>
                </c:pt>
                <c:pt idx="11">
                  <c:v>0.36188949133658566</c:v>
                </c:pt>
                <c:pt idx="12">
                  <c:v>0.36188949133658566</c:v>
                </c:pt>
                <c:pt idx="13">
                  <c:v>0.36188949133658566</c:v>
                </c:pt>
                <c:pt idx="14">
                  <c:v>0.36188949133658566</c:v>
                </c:pt>
                <c:pt idx="15">
                  <c:v>0.36188949133658566</c:v>
                </c:pt>
                <c:pt idx="16">
                  <c:v>0.36188949133658566</c:v>
                </c:pt>
                <c:pt idx="17">
                  <c:v>0.36188949133658566</c:v>
                </c:pt>
                <c:pt idx="18">
                  <c:v>0.36188949133658566</c:v>
                </c:pt>
                <c:pt idx="19">
                  <c:v>0.36188949133658566</c:v>
                </c:pt>
              </c:numCache>
            </c:numRef>
          </c:yVal>
          <c:smooth val="0"/>
          <c:extLst>
            <c:ext xmlns:c16="http://schemas.microsoft.com/office/drawing/2014/chart" uri="{C3380CC4-5D6E-409C-BE32-E72D297353CC}">
              <c16:uniqueId val="{00000002-AA7B-4276-84E3-65857F89C460}"/>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quot;1998-99&quot;" sourceLinked="1"/>
        <c:majorTickMark val="out"/>
        <c:minorTickMark val="none"/>
        <c:tickLblPos val="nextTo"/>
        <c:spPr>
          <a:ln w="3175">
            <a:noFill/>
            <a:prstDash val="solid"/>
          </a:ln>
        </c:spPr>
        <c:txPr>
          <a:bodyPr rot="-5400000" vert="horz"/>
          <a:lstStyle/>
          <a:p>
            <a:pPr>
              <a:defRPr/>
            </a:pPr>
            <a:endParaRPr lang="en-US"/>
          </a:p>
        </c:txPr>
        <c:crossAx val="1"/>
        <c:crosses val="autoZero"/>
        <c:auto val="1"/>
        <c:lblAlgn val="ctr"/>
        <c:lblOffset val="50"/>
        <c:tickLblSkip val="1"/>
        <c:tickMarkSkip val="1"/>
        <c:noMultiLvlLbl val="1"/>
      </c:catAx>
      <c:valAx>
        <c:axId val="1"/>
        <c:scaling>
          <c:orientation val="minMax"/>
          <c:max val="0.60000000000000009"/>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714983497018033E-2"/>
          <c:y val="0.10267729138899656"/>
          <c:w val="0.86794016218824677"/>
          <c:h val="0.71379354891562941"/>
        </c:manualLayout>
      </c:layout>
      <c:barChart>
        <c:barDir val="col"/>
        <c:grouping val="clustered"/>
        <c:varyColors val="0"/>
        <c:ser>
          <c:idx val="0"/>
          <c:order val="0"/>
          <c:tx>
            <c:v> Weighted-Average Capacity Factor in 2019 (left scale)</c:v>
          </c:tx>
          <c:spPr>
            <a:solidFill>
              <a:schemeClr val="accent1">
                <a:lumMod val="60000"/>
                <a:lumOff val="40000"/>
              </a:schemeClr>
            </a:solidFill>
            <a:ln w="3175">
              <a:noFill/>
            </a:ln>
          </c:spPr>
          <c:invertIfNegative val="0"/>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Drivers'!$B$31:$B$51</c:f>
              <c:numCache>
                <c:formatCode>0.0%</c:formatCode>
                <c:ptCount val="21"/>
                <c:pt idx="0">
                  <c:v>0.20175737612520969</c:v>
                </c:pt>
                <c:pt idx="1">
                  <c:v>0.24049078607794261</c:v>
                </c:pt>
                <c:pt idx="2">
                  <c:v>0.2382074846045921</c:v>
                </c:pt>
                <c:pt idx="3">
                  <c:v>0.34223892940685213</c:v>
                </c:pt>
                <c:pt idx="4">
                  <c:v>0.28814141239710939</c:v>
                </c:pt>
                <c:pt idx="5">
                  <c:v>0.28729979812063983</c:v>
                </c:pt>
                <c:pt idx="6">
                  <c:v>0.3084809701369417</c:v>
                </c:pt>
                <c:pt idx="7">
                  <c:v>0.28570963544025962</c:v>
                </c:pt>
                <c:pt idx="8">
                  <c:v>0.29623642222446817</c:v>
                </c:pt>
                <c:pt idx="9">
                  <c:v>0.28786351858654075</c:v>
                </c:pt>
                <c:pt idx="10">
                  <c:v>0.33342215377233902</c:v>
                </c:pt>
                <c:pt idx="11">
                  <c:v>0.3785166409477036</c:v>
                </c:pt>
                <c:pt idx="12">
                  <c:v>0.4159881138330912</c:v>
                </c:pt>
                <c:pt idx="13">
                  <c:v>0.39297801094161833</c:v>
                </c:pt>
                <c:pt idx="14">
                  <c:v>0.42633590204497718</c:v>
                </c:pt>
                <c:pt idx="15">
                  <c:v>0.40977490664677713</c:v>
                </c:pt>
                <c:pt idx="16">
                  <c:v>0.43924902553523243</c:v>
                </c:pt>
                <c:pt idx="17">
                  <c:v>0.41034680364107812</c:v>
                </c:pt>
                <c:pt idx="18">
                  <c:v>0.3984430759065497</c:v>
                </c:pt>
                <c:pt idx="19">
                  <c:v>0.36744453795537724</c:v>
                </c:pt>
              </c:numCache>
            </c:numRef>
          </c:val>
          <c:extLst>
            <c:ext xmlns:c16="http://schemas.microsoft.com/office/drawing/2014/chart" uri="{C3380CC4-5D6E-409C-BE32-E72D297353CC}">
              <c16:uniqueId val="{00000000-4A30-46FB-9E49-8F8401476B9D}"/>
            </c:ext>
          </c:extLst>
        </c:ser>
        <c:dLbls>
          <c:showLegendKey val="0"/>
          <c:showVal val="0"/>
          <c:showCatName val="0"/>
          <c:showSerName val="0"/>
          <c:showPercent val="0"/>
          <c:showBubbleSize val="0"/>
        </c:dLbls>
        <c:gapWidth val="40"/>
        <c:axId val="774046080"/>
        <c:axId val="1"/>
      </c:barChart>
      <c:lineChart>
        <c:grouping val="standard"/>
        <c:varyColors val="0"/>
        <c:ser>
          <c:idx val="1"/>
          <c:order val="1"/>
          <c:tx>
            <c:v> Index of the Inverse of Built Specific Power (right scale)</c:v>
          </c:tx>
          <c:spPr>
            <a:ln w="25400">
              <a:solidFill>
                <a:schemeClr val="accent6">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Drivers'!$C$31:$C$51</c:f>
              <c:numCache>
                <c:formatCode>0.0</c:formatCode>
                <c:ptCount val="21"/>
                <c:pt idx="0">
                  <c:v>100</c:v>
                </c:pt>
                <c:pt idx="1">
                  <c:v>100.75844180094148</c:v>
                </c:pt>
                <c:pt idx="2">
                  <c:v>104.19058905094563</c:v>
                </c:pt>
                <c:pt idx="3">
                  <c:v>115.51825336099093</c:v>
                </c:pt>
                <c:pt idx="4">
                  <c:v>117.52169378776556</c:v>
                </c:pt>
                <c:pt idx="5">
                  <c:v>118.7709580308771</c:v>
                </c:pt>
                <c:pt idx="6">
                  <c:v>118.12392877117651</c:v>
                </c:pt>
                <c:pt idx="7">
                  <c:v>119.30042419515895</c:v>
                </c:pt>
                <c:pt idx="8">
                  <c:v>123.073831083814</c:v>
                </c:pt>
                <c:pt idx="9">
                  <c:v>124.74399294789804</c:v>
                </c:pt>
                <c:pt idx="10">
                  <c:v>137.40270660407623</c:v>
                </c:pt>
                <c:pt idx="11">
                  <c:v>153.8977729530165</c:v>
                </c:pt>
                <c:pt idx="12">
                  <c:v>156.74132623645153</c:v>
                </c:pt>
                <c:pt idx="13">
                  <c:v>160.33138433383158</c:v>
                </c:pt>
                <c:pt idx="14">
                  <c:v>168.2848779551627</c:v>
                </c:pt>
                <c:pt idx="15">
                  <c:v>170.29241018402766</c:v>
                </c:pt>
                <c:pt idx="16">
                  <c:v>170.92027598881643</c:v>
                </c:pt>
                <c:pt idx="17">
                  <c:v>178.70153702264875</c:v>
                </c:pt>
                <c:pt idx="18">
                  <c:v>176.02040541993773</c:v>
                </c:pt>
                <c:pt idx="19">
                  <c:v>170.31212267960839</c:v>
                </c:pt>
                <c:pt idx="20">
                  <c:v>168.59008609424154</c:v>
                </c:pt>
              </c:numCache>
            </c:numRef>
          </c:val>
          <c:smooth val="0"/>
          <c:extLst>
            <c:ext xmlns:c16="http://schemas.microsoft.com/office/drawing/2014/chart" uri="{C3380CC4-5D6E-409C-BE32-E72D297353CC}">
              <c16:uniqueId val="{00000001-4A30-46FB-9E49-8F8401476B9D}"/>
            </c:ext>
          </c:extLst>
        </c:ser>
        <c:ser>
          <c:idx val="3"/>
          <c:order val="2"/>
          <c:tx>
            <c:v> Index of Built Turbine Hub Height (right scale)</c:v>
          </c:tx>
          <c:spPr>
            <a:ln w="25400">
              <a:solidFill>
                <a:schemeClr val="tx2">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Drivers'!$D$31:$D$51</c:f>
              <c:numCache>
                <c:formatCode>0.0</c:formatCode>
                <c:ptCount val="21"/>
                <c:pt idx="0">
                  <c:v>100</c:v>
                </c:pt>
                <c:pt idx="1">
                  <c:v>102.87498652129105</c:v>
                </c:pt>
                <c:pt idx="2">
                  <c:v>116.9563042352313</c:v>
                </c:pt>
                <c:pt idx="3">
                  <c:v>130.99908609934116</c:v>
                </c:pt>
                <c:pt idx="4">
                  <c:v>134.28205767296495</c:v>
                </c:pt>
                <c:pt idx="5">
                  <c:v>138.16622385793352</c:v>
                </c:pt>
                <c:pt idx="6">
                  <c:v>138.71527133303988</c:v>
                </c:pt>
                <c:pt idx="7">
                  <c:v>139.3336126298596</c:v>
                </c:pt>
                <c:pt idx="8">
                  <c:v>140.82590457604377</c:v>
                </c:pt>
                <c:pt idx="9">
                  <c:v>143.12303011983232</c:v>
                </c:pt>
                <c:pt idx="10">
                  <c:v>148.08549302023835</c:v>
                </c:pt>
                <c:pt idx="11">
                  <c:v>142.29062040950521</c:v>
                </c:pt>
                <c:pt idx="12">
                  <c:v>146.14844787142454</c:v>
                </c:pt>
                <c:pt idx="13">
                  <c:v>145.71589179557608</c:v>
                </c:pt>
                <c:pt idx="14">
                  <c:v>146.71305110242574</c:v>
                </c:pt>
                <c:pt idx="15">
                  <c:v>152.03559439780656</c:v>
                </c:pt>
                <c:pt idx="16">
                  <c:v>155.72195500497602</c:v>
                </c:pt>
                <c:pt idx="17">
                  <c:v>159.24285893580947</c:v>
                </c:pt>
                <c:pt idx="18">
                  <c:v>159.19141887938451</c:v>
                </c:pt>
                <c:pt idx="19">
                  <c:v>166.00148133220901</c:v>
                </c:pt>
                <c:pt idx="20">
                  <c:v>173.37932887519506</c:v>
                </c:pt>
              </c:numCache>
            </c:numRef>
          </c:val>
          <c:smooth val="0"/>
          <c:extLst>
            <c:ext xmlns:c16="http://schemas.microsoft.com/office/drawing/2014/chart" uri="{C3380CC4-5D6E-409C-BE32-E72D297353CC}">
              <c16:uniqueId val="{00000002-4A30-46FB-9E49-8F8401476B9D}"/>
            </c:ext>
          </c:extLst>
        </c:ser>
        <c:ser>
          <c:idx val="2"/>
          <c:order val="3"/>
          <c:tx>
            <c:v> Index of Built Wind Resource Quality at 80m (right scale)</c:v>
          </c:tx>
          <c:spPr>
            <a:ln w="25400">
              <a:solidFill>
                <a:schemeClr val="accent3">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Drivers'!$E$31:$E$51</c:f>
              <c:numCache>
                <c:formatCode>0.0</c:formatCode>
                <c:ptCount val="21"/>
                <c:pt idx="0">
                  <c:v>100</c:v>
                </c:pt>
                <c:pt idx="1">
                  <c:v>93.2806817576718</c:v>
                </c:pt>
                <c:pt idx="2">
                  <c:v>91.279443362677767</c:v>
                </c:pt>
                <c:pt idx="3">
                  <c:v>92.068623345148822</c:v>
                </c:pt>
                <c:pt idx="4">
                  <c:v>85.603442320727751</c:v>
                </c:pt>
                <c:pt idx="5">
                  <c:v>91.25720837992607</c:v>
                </c:pt>
                <c:pt idx="6">
                  <c:v>91.659362942558914</c:v>
                </c:pt>
                <c:pt idx="7">
                  <c:v>86.136362328038686</c:v>
                </c:pt>
                <c:pt idx="8">
                  <c:v>85.291648857093108</c:v>
                </c:pt>
                <c:pt idx="9">
                  <c:v>82.54571843459965</c:v>
                </c:pt>
                <c:pt idx="10">
                  <c:v>82.593930209498168</c:v>
                </c:pt>
                <c:pt idx="11">
                  <c:v>86.382710106195432</c:v>
                </c:pt>
                <c:pt idx="12">
                  <c:v>91.951943654107154</c:v>
                </c:pt>
                <c:pt idx="13">
                  <c:v>90.767912833110998</c:v>
                </c:pt>
                <c:pt idx="14">
                  <c:v>91.610791378295502</c:v>
                </c:pt>
                <c:pt idx="15">
                  <c:v>90.184964114608746</c:v>
                </c:pt>
                <c:pt idx="16">
                  <c:v>88.507356253355056</c:v>
                </c:pt>
                <c:pt idx="17">
                  <c:v>90.505104691509402</c:v>
                </c:pt>
                <c:pt idx="18">
                  <c:v>86.406330278002059</c:v>
                </c:pt>
                <c:pt idx="19">
                  <c:v>86.290100323666522</c:v>
                </c:pt>
                <c:pt idx="20">
                  <c:v>91.755678555546439</c:v>
                </c:pt>
              </c:numCache>
            </c:numRef>
          </c:val>
          <c:smooth val="0"/>
          <c:extLst>
            <c:ext xmlns:c16="http://schemas.microsoft.com/office/drawing/2014/chart" uri="{C3380CC4-5D6E-409C-BE32-E72D297353CC}">
              <c16:uniqueId val="{00000003-4A30-46FB-9E49-8F8401476B9D}"/>
            </c:ext>
          </c:extLst>
        </c:ser>
        <c:dLbls>
          <c:showLegendKey val="0"/>
          <c:showVal val="0"/>
          <c:showCatName val="0"/>
          <c:showSerName val="0"/>
          <c:showPercent val="0"/>
          <c:showBubbleSize val="0"/>
        </c:dLbls>
        <c:marker val="1"/>
        <c:smooth val="0"/>
        <c:axId val="3"/>
        <c:axId val="4"/>
      </c:lineChart>
      <c:catAx>
        <c:axId val="774046080"/>
        <c:scaling>
          <c:orientation val="minMax"/>
        </c:scaling>
        <c:delete val="0"/>
        <c:axPos val="b"/>
        <c:title>
          <c:tx>
            <c:rich>
              <a:bodyPr/>
              <a:lstStyle/>
              <a:p>
                <a:pPr>
                  <a:defRPr/>
                </a:pPr>
                <a:r>
                  <a:rPr lang="en-US"/>
                  <a:t>Commercial Operation Year (COD Year)</a:t>
                </a:r>
              </a:p>
            </c:rich>
          </c:tx>
          <c:overlay val="0"/>
        </c:title>
        <c:numFmt formatCode="General" sourceLinked="1"/>
        <c:majorTickMark val="out"/>
        <c:minorTickMark val="none"/>
        <c:tickLblPos val="nextTo"/>
        <c:spPr>
          <a:ln>
            <a:noFill/>
          </a:ln>
        </c:spPr>
        <c:txPr>
          <a:bodyPr rot="-5400000" vert="horz"/>
          <a:lstStyle/>
          <a:p>
            <a:pPr>
              <a:defRPr/>
            </a:pPr>
            <a:endParaRPr lang="en-US"/>
          </a:p>
        </c:txPr>
        <c:crossAx val="1"/>
        <c:crosses val="autoZero"/>
        <c:auto val="1"/>
        <c:lblAlgn val="ctr"/>
        <c:lblOffset val="0"/>
        <c:noMultiLvlLbl val="0"/>
      </c:catAx>
      <c:valAx>
        <c:axId val="1"/>
        <c:scaling>
          <c:orientation val="minMax"/>
          <c:max val="0.5"/>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a:noFill/>
          </a:ln>
        </c:spPr>
        <c:txPr>
          <a:bodyPr rot="0" vert="horz"/>
          <a:lstStyle/>
          <a:p>
            <a:pPr>
              <a:defRPr/>
            </a:pPr>
            <a:endParaRPr lang="en-US"/>
          </a:p>
        </c:txPr>
        <c:crossAx val="774046080"/>
        <c:crosses val="autoZero"/>
        <c:crossBetween val="between"/>
        <c:majorUnit val="0.1"/>
      </c:valAx>
      <c:catAx>
        <c:axId val="3"/>
        <c:scaling>
          <c:orientation val="minMax"/>
        </c:scaling>
        <c:delete val="1"/>
        <c:axPos val="b"/>
        <c:numFmt formatCode="General" sourceLinked="1"/>
        <c:majorTickMark val="out"/>
        <c:minorTickMark val="none"/>
        <c:tickLblPos val="nextTo"/>
        <c:crossAx val="4"/>
        <c:crosses val="autoZero"/>
        <c:auto val="1"/>
        <c:lblAlgn val="ctr"/>
        <c:lblOffset val="100"/>
        <c:noMultiLvlLbl val="0"/>
      </c:catAx>
      <c:valAx>
        <c:axId val="4"/>
        <c:scaling>
          <c:orientation val="minMax"/>
          <c:max val="200"/>
          <c:min val="75"/>
        </c:scaling>
        <c:delete val="0"/>
        <c:axPos val="r"/>
        <c:numFmt formatCode="0" sourceLinked="0"/>
        <c:majorTickMark val="out"/>
        <c:minorTickMark val="none"/>
        <c:tickLblPos val="nextTo"/>
        <c:spPr>
          <a:ln>
            <a:noFill/>
          </a:ln>
        </c:spPr>
        <c:txPr>
          <a:bodyPr rot="0" vert="horz"/>
          <a:lstStyle/>
          <a:p>
            <a:pPr>
              <a:defRPr/>
            </a:pPr>
            <a:endParaRPr lang="en-US"/>
          </a:p>
        </c:txPr>
        <c:crossAx val="3"/>
        <c:crosses val="max"/>
        <c:crossBetween val="between"/>
        <c:majorUnit val="25"/>
      </c:valAx>
    </c:plotArea>
    <c:plotVisOnly val="1"/>
    <c:dispBlanksAs val="gap"/>
    <c:showDLblsOverMax val="0"/>
  </c:chart>
  <c:spPr>
    <a:solidFill>
      <a:schemeClr val="bg1"/>
    </a:solidFill>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118325399198518E-2"/>
          <c:y val="0.10461576918269834"/>
          <c:w val="0.9170129050324406"/>
          <c:h val="0.74065199857830266"/>
        </c:manualLayout>
      </c:layout>
      <c:barChart>
        <c:barDir val="col"/>
        <c:grouping val="clustered"/>
        <c:varyColors val="0"/>
        <c:ser>
          <c:idx val="0"/>
          <c:order val="0"/>
          <c:tx>
            <c:strRef>
              <c:f>'Influence of Specific Power '!$I$46</c:f>
              <c:strCache>
                <c:ptCount val="1"/>
              </c:strCache>
            </c:strRef>
          </c:tx>
          <c:spPr>
            <a:solidFill>
              <a:schemeClr val="accent1">
                <a:lumMod val="40000"/>
                <a:lumOff val="60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'!$C$28:$F$28</c:f>
              <c:numCache>
                <c:formatCode>0.0%</c:formatCode>
                <c:ptCount val="4"/>
                <c:pt idx="0">
                  <c:v>0.18694491718513145</c:v>
                </c:pt>
                <c:pt idx="1">
                  <c:v>0.19893368937775405</c:v>
                </c:pt>
                <c:pt idx="2">
                  <c:v>0.24396933763156883</c:v>
                </c:pt>
                <c:pt idx="3">
                  <c:v>0.24317320575255758</c:v>
                </c:pt>
              </c:numCache>
            </c:numRef>
          </c:val>
          <c:extLst>
            <c:ext xmlns:c16="http://schemas.microsoft.com/office/drawing/2014/chart" uri="{C3380CC4-5D6E-409C-BE32-E72D297353CC}">
              <c16:uniqueId val="{00000000-6216-46A1-819C-F75F78F2011B}"/>
            </c:ext>
          </c:extLst>
        </c:ser>
        <c:ser>
          <c:idx val="1"/>
          <c:order val="1"/>
          <c:tx>
            <c:strRef>
              <c:f>'Influence of Specific Power '!$I$47</c:f>
              <c:strCache>
                <c:ptCount val="1"/>
              </c:strCache>
            </c:strRef>
          </c:tx>
          <c:spPr>
            <a:solidFill>
              <a:schemeClr val="accent1">
                <a:lumMod val="60000"/>
                <a:lumOff val="40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'!$C$29:$F$29</c:f>
              <c:numCache>
                <c:formatCode>0.0%</c:formatCode>
                <c:ptCount val="4"/>
                <c:pt idx="0">
                  <c:v>0.2032761785758361</c:v>
                </c:pt>
                <c:pt idx="1">
                  <c:v>0.24028479203043712</c:v>
                </c:pt>
                <c:pt idx="2">
                  <c:v>0.28298095028581266</c:v>
                </c:pt>
                <c:pt idx="3">
                  <c:v>0.25473957256461133</c:v>
                </c:pt>
              </c:numCache>
            </c:numRef>
          </c:val>
          <c:extLst>
            <c:ext xmlns:c16="http://schemas.microsoft.com/office/drawing/2014/chart" uri="{C3380CC4-5D6E-409C-BE32-E72D297353CC}">
              <c16:uniqueId val="{00000001-6216-46A1-819C-F75F78F2011B}"/>
            </c:ext>
          </c:extLst>
        </c:ser>
        <c:ser>
          <c:idx val="2"/>
          <c:order val="2"/>
          <c:tx>
            <c:strRef>
              <c:f>'Influence of Specific Power '!$I$48</c:f>
              <c:strCache>
                <c:ptCount val="1"/>
              </c:strCache>
            </c:strRef>
          </c:tx>
          <c:spPr>
            <a:solidFill>
              <a:schemeClr val="accent1"/>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'!$C$30:$F$30</c:f>
              <c:numCache>
                <c:formatCode>0.0%</c:formatCode>
                <c:ptCount val="4"/>
                <c:pt idx="0">
                  <c:v>0.26377636010274136</c:v>
                </c:pt>
                <c:pt idx="1">
                  <c:v>0.28793125971309519</c:v>
                </c:pt>
                <c:pt idx="2">
                  <c:v>0.33342150972536866</c:v>
                </c:pt>
                <c:pt idx="3">
                  <c:v>0.3286409995797081</c:v>
                </c:pt>
              </c:numCache>
            </c:numRef>
          </c:val>
          <c:extLst>
            <c:ext xmlns:c16="http://schemas.microsoft.com/office/drawing/2014/chart" uri="{C3380CC4-5D6E-409C-BE32-E72D297353CC}">
              <c16:uniqueId val="{00000002-6216-46A1-819C-F75F78F2011B}"/>
            </c:ext>
          </c:extLst>
        </c:ser>
        <c:ser>
          <c:idx val="3"/>
          <c:order val="3"/>
          <c:tx>
            <c:strRef>
              <c:f>'Influence of Specific Power '!$I$49</c:f>
              <c:strCache>
                <c:ptCount val="1"/>
              </c:strCache>
            </c:strRef>
          </c:tx>
          <c:spPr>
            <a:solidFill>
              <a:schemeClr val="accent1">
                <a:lumMod val="75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'!$C$31:$F$31</c:f>
              <c:numCache>
                <c:formatCode>0.0%</c:formatCode>
                <c:ptCount val="4"/>
                <c:pt idx="0">
                  <c:v>0.28173616132302254</c:v>
                </c:pt>
                <c:pt idx="1">
                  <c:v>0.33087297165582369</c:v>
                </c:pt>
                <c:pt idx="2">
                  <c:v>0.38715322820641263</c:v>
                </c:pt>
                <c:pt idx="3">
                  <c:v>0.41826519245699439</c:v>
                </c:pt>
              </c:numCache>
            </c:numRef>
          </c:val>
          <c:extLst>
            <c:ext xmlns:c16="http://schemas.microsoft.com/office/drawing/2014/chart" uri="{C3380CC4-5D6E-409C-BE32-E72D297353CC}">
              <c16:uniqueId val="{00000003-6216-46A1-819C-F75F78F2011B}"/>
            </c:ext>
          </c:extLst>
        </c:ser>
        <c:ser>
          <c:idx val="4"/>
          <c:order val="4"/>
          <c:tx>
            <c:strRef>
              <c:f>'Influence of Specific Power '!$I$50</c:f>
              <c:strCache>
                <c:ptCount val="1"/>
              </c:strCache>
            </c:strRef>
          </c:tx>
          <c:spPr>
            <a:solidFill>
              <a:schemeClr val="accent1">
                <a:lumMod val="50000"/>
              </a:schemeClr>
            </a:solidFill>
          </c:spPr>
          <c:invertIfNegative val="0"/>
          <c:cat>
            <c:strRef>
              <c:f>'Influence of Specific Power '!$C$27:$F$27</c:f>
              <c:strCache>
                <c:ptCount val="4"/>
                <c:pt idx="0">
                  <c:v>Lower</c:v>
                </c:pt>
                <c:pt idx="1">
                  <c:v>Medium</c:v>
                </c:pt>
                <c:pt idx="2">
                  <c:v>Higher</c:v>
                </c:pt>
                <c:pt idx="3">
                  <c:v>Highest</c:v>
                </c:pt>
              </c:strCache>
            </c:strRef>
          </c:cat>
          <c:val>
            <c:numRef>
              <c:f>'Influence of Specific Power '!$C$32:$F$32</c:f>
              <c:numCache>
                <c:formatCode>0.0%</c:formatCode>
                <c:ptCount val="4"/>
                <c:pt idx="0">
                  <c:v>0.33240267926933659</c:v>
                </c:pt>
                <c:pt idx="1">
                  <c:v>0.38426207562133713</c:v>
                </c:pt>
                <c:pt idx="2">
                  <c:v>0.42685489132813964</c:v>
                </c:pt>
                <c:pt idx="3">
                  <c:v>0.46279510795074091</c:v>
                </c:pt>
              </c:numCache>
            </c:numRef>
          </c:val>
          <c:extLst>
            <c:ext xmlns:c16="http://schemas.microsoft.com/office/drawing/2014/chart" uri="{C3380CC4-5D6E-409C-BE32-E72D297353CC}">
              <c16:uniqueId val="{00000004-6216-46A1-819C-F75F78F2011B}"/>
            </c:ext>
          </c:extLst>
        </c:ser>
        <c:dLbls>
          <c:showLegendKey val="0"/>
          <c:showVal val="0"/>
          <c:showCatName val="0"/>
          <c:showSerName val="0"/>
          <c:showPercent val="0"/>
          <c:showBubbleSize val="0"/>
        </c:dLbls>
        <c:gapWidth val="50"/>
        <c:axId val="417499392"/>
        <c:axId val="417501568"/>
      </c:barChart>
      <c:catAx>
        <c:axId val="417499392"/>
        <c:scaling>
          <c:orientation val="minMax"/>
        </c:scaling>
        <c:delete val="0"/>
        <c:axPos val="b"/>
        <c:title>
          <c:tx>
            <c:rich>
              <a:bodyPr/>
              <a:lstStyle/>
              <a:p>
                <a:pPr>
                  <a:defRPr/>
                </a:pPr>
                <a:r>
                  <a:rPr lang="en-US"/>
                  <a:t>Estimated Wind Resource Quality at Site</a:t>
                </a:r>
              </a:p>
            </c:rich>
          </c:tx>
          <c:layout>
            <c:manualLayout>
              <c:xMode val="edge"/>
              <c:yMode val="edge"/>
              <c:x val="0.34621761222154923"/>
              <c:y val="0.92658636420447449"/>
            </c:manualLayout>
          </c:layout>
          <c:overlay val="0"/>
        </c:title>
        <c:numFmt formatCode="General" sourceLinked="1"/>
        <c:majorTickMark val="out"/>
        <c:minorTickMark val="none"/>
        <c:tickLblPos val="nextTo"/>
        <c:spPr>
          <a:ln>
            <a:noFill/>
          </a:ln>
        </c:spPr>
        <c:txPr>
          <a:bodyPr rot="0" vert="horz"/>
          <a:lstStyle/>
          <a:p>
            <a:pPr>
              <a:defRPr/>
            </a:pPr>
            <a:endParaRPr lang="en-US"/>
          </a:p>
        </c:txPr>
        <c:crossAx val="417501568"/>
        <c:crosses val="autoZero"/>
        <c:auto val="1"/>
        <c:lblAlgn val="ctr"/>
        <c:lblOffset val="0"/>
        <c:noMultiLvlLbl val="0"/>
      </c:catAx>
      <c:valAx>
        <c:axId val="417501568"/>
        <c:scaling>
          <c:orientation val="minMax"/>
          <c:max val="0.5"/>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a:noFill/>
          </a:ln>
        </c:spPr>
        <c:txPr>
          <a:bodyPr rot="0" vert="horz"/>
          <a:lstStyle/>
          <a:p>
            <a:pPr>
              <a:defRPr/>
            </a:pPr>
            <a:endParaRPr lang="en-US"/>
          </a:p>
        </c:txPr>
        <c:crossAx val="417499392"/>
        <c:crosses val="autoZero"/>
        <c:crossBetween val="between"/>
        <c:majorUnit val="0.1"/>
      </c:valAx>
    </c:plotArea>
    <c:plotVisOnly val="1"/>
    <c:dispBlanksAs val="gap"/>
    <c:showDLblsOverMax val="0"/>
  </c:chart>
  <c:spPr>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815462073264942E-2"/>
          <c:y val="0.10461573162729659"/>
          <c:w val="0.9170129050324406"/>
          <c:h val="0.74065199857830266"/>
        </c:manualLayout>
      </c:layout>
      <c:barChart>
        <c:barDir val="col"/>
        <c:grouping val="clustered"/>
        <c:varyColors val="0"/>
        <c:ser>
          <c:idx val="0"/>
          <c:order val="0"/>
          <c:tx>
            <c:strRef>
              <c:f>'Influence of Specific Power '!$I$46</c:f>
              <c:strCache>
                <c:ptCount val="1"/>
              </c:strCache>
            </c:strRef>
          </c:tx>
          <c:spPr>
            <a:solidFill>
              <a:schemeClr val="accent1">
                <a:lumMod val="40000"/>
                <a:lumOff val="60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'!$L$28:$O$28</c:f>
              <c:numCache>
                <c:formatCode>0.0%</c:formatCode>
                <c:ptCount val="4"/>
                <c:pt idx="0">
                  <c:v>0.28139622520974084</c:v>
                </c:pt>
                <c:pt idx="1">
                  <c:v>0.34609112047938084</c:v>
                </c:pt>
                <c:pt idx="2">
                  <c:v>0.36648532287428731</c:v>
                </c:pt>
                <c:pt idx="3">
                  <c:v>0.40414012329760324</c:v>
                </c:pt>
              </c:numCache>
            </c:numRef>
          </c:val>
          <c:extLst>
            <c:ext xmlns:c16="http://schemas.microsoft.com/office/drawing/2014/chart" uri="{C3380CC4-5D6E-409C-BE32-E72D297353CC}">
              <c16:uniqueId val="{00000000-CC68-446B-8192-A0F88E5A1815}"/>
            </c:ext>
          </c:extLst>
        </c:ser>
        <c:ser>
          <c:idx val="1"/>
          <c:order val="1"/>
          <c:tx>
            <c:strRef>
              <c:f>'Influence of Specific Power '!$I$47</c:f>
              <c:strCache>
                <c:ptCount val="1"/>
              </c:strCache>
            </c:strRef>
          </c:tx>
          <c:spPr>
            <a:solidFill>
              <a:schemeClr val="accent1">
                <a:lumMod val="60000"/>
                <a:lumOff val="40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'!$L$29:$O$29</c:f>
              <c:numCache>
                <c:formatCode>0.0%</c:formatCode>
                <c:ptCount val="4"/>
                <c:pt idx="0">
                  <c:v>0.31765293774969333</c:v>
                </c:pt>
                <c:pt idx="1">
                  <c:v>0.34411802185441348</c:v>
                </c:pt>
                <c:pt idx="2">
                  <c:v>0.40691898488164674</c:v>
                </c:pt>
                <c:pt idx="3">
                  <c:v>0.43024009595382701</c:v>
                </c:pt>
              </c:numCache>
            </c:numRef>
          </c:val>
          <c:extLst>
            <c:ext xmlns:c16="http://schemas.microsoft.com/office/drawing/2014/chart" uri="{C3380CC4-5D6E-409C-BE32-E72D297353CC}">
              <c16:uniqueId val="{00000001-CC68-446B-8192-A0F88E5A1815}"/>
            </c:ext>
          </c:extLst>
        </c:ser>
        <c:ser>
          <c:idx val="2"/>
          <c:order val="2"/>
          <c:tx>
            <c:strRef>
              <c:f>'Influence of Specific Power '!$I$48</c:f>
              <c:strCache>
                <c:ptCount val="1"/>
              </c:strCache>
            </c:strRef>
          </c:tx>
          <c:spPr>
            <a:solidFill>
              <a:schemeClr val="accent1"/>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'!$L$30:$O$30</c:f>
              <c:numCache>
                <c:formatCode>0.0%</c:formatCode>
                <c:ptCount val="4"/>
                <c:pt idx="0">
                  <c:v>0.33259584105804058</c:v>
                </c:pt>
                <c:pt idx="1">
                  <c:v>0.38589528114933425</c:v>
                </c:pt>
                <c:pt idx="2">
                  <c:v>0.41820467753717816</c:v>
                </c:pt>
                <c:pt idx="3">
                  <c:v>0.46802577940984585</c:v>
                </c:pt>
              </c:numCache>
            </c:numRef>
          </c:val>
          <c:extLst>
            <c:ext xmlns:c16="http://schemas.microsoft.com/office/drawing/2014/chart" uri="{C3380CC4-5D6E-409C-BE32-E72D297353CC}">
              <c16:uniqueId val="{00000002-CC68-446B-8192-A0F88E5A1815}"/>
            </c:ext>
          </c:extLst>
        </c:ser>
        <c:ser>
          <c:idx val="3"/>
          <c:order val="3"/>
          <c:tx>
            <c:strRef>
              <c:f>'Influence of Specific Power '!$I$49</c:f>
              <c:strCache>
                <c:ptCount val="1"/>
              </c:strCache>
            </c:strRef>
          </c:tx>
          <c:spPr>
            <a:solidFill>
              <a:schemeClr val="accent1">
                <a:lumMod val="75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'!$L$31:$O$31</c:f>
              <c:numCache>
                <c:formatCode>0.0%</c:formatCode>
                <c:ptCount val="4"/>
                <c:pt idx="0">
                  <c:v>0.33789251233357276</c:v>
                </c:pt>
                <c:pt idx="1">
                  <c:v>0.41135072922807431</c:v>
                </c:pt>
                <c:pt idx="2">
                  <c:v>0.4616189799214066</c:v>
                </c:pt>
                <c:pt idx="3">
                  <c:v>0.47616898042295341</c:v>
                </c:pt>
              </c:numCache>
            </c:numRef>
          </c:val>
          <c:extLst>
            <c:ext xmlns:c16="http://schemas.microsoft.com/office/drawing/2014/chart" uri="{C3380CC4-5D6E-409C-BE32-E72D297353CC}">
              <c16:uniqueId val="{00000003-CC68-446B-8192-A0F88E5A1815}"/>
            </c:ext>
          </c:extLst>
        </c:ser>
        <c:ser>
          <c:idx val="4"/>
          <c:order val="4"/>
          <c:tx>
            <c:strRef>
              <c:f>'Influence of Specific Power '!$I$50</c:f>
              <c:strCache>
                <c:ptCount val="1"/>
              </c:strCache>
            </c:strRef>
          </c:tx>
          <c:spPr>
            <a:solidFill>
              <a:schemeClr val="accent1">
                <a:lumMod val="50000"/>
              </a:schemeClr>
            </a:solidFill>
          </c:spPr>
          <c:invertIfNegative val="0"/>
          <c:cat>
            <c:strRef>
              <c:f>'Influence of Specific Power '!$L$27:$O$27</c:f>
              <c:strCache>
                <c:ptCount val="4"/>
                <c:pt idx="0">
                  <c:v>Lower</c:v>
                </c:pt>
                <c:pt idx="1">
                  <c:v>Medium</c:v>
                </c:pt>
                <c:pt idx="2">
                  <c:v>Higher</c:v>
                </c:pt>
                <c:pt idx="3">
                  <c:v>Highest</c:v>
                </c:pt>
              </c:strCache>
            </c:strRef>
          </c:cat>
          <c:val>
            <c:numRef>
              <c:f>'Influence of Specific Power '!$L$32:$O$32</c:f>
              <c:numCache>
                <c:formatCode>0.0%</c:formatCode>
                <c:ptCount val="4"/>
                <c:pt idx="0">
                  <c:v>0.31349599259893035</c:v>
                </c:pt>
                <c:pt idx="1">
                  <c:v>0.37248711553333463</c:v>
                </c:pt>
                <c:pt idx="2">
                  <c:v>0.44112585442235691</c:v>
                </c:pt>
                <c:pt idx="3">
                  <c:v>0.45483598962330357</c:v>
                </c:pt>
              </c:numCache>
            </c:numRef>
          </c:val>
          <c:extLst>
            <c:ext xmlns:c16="http://schemas.microsoft.com/office/drawing/2014/chart" uri="{C3380CC4-5D6E-409C-BE32-E72D297353CC}">
              <c16:uniqueId val="{00000004-CC68-446B-8192-A0F88E5A1815}"/>
            </c:ext>
          </c:extLst>
        </c:ser>
        <c:dLbls>
          <c:showLegendKey val="0"/>
          <c:showVal val="0"/>
          <c:showCatName val="0"/>
          <c:showSerName val="0"/>
          <c:showPercent val="0"/>
          <c:showBubbleSize val="0"/>
        </c:dLbls>
        <c:gapWidth val="50"/>
        <c:axId val="417499392"/>
        <c:axId val="417501568"/>
      </c:barChart>
      <c:catAx>
        <c:axId val="417499392"/>
        <c:scaling>
          <c:orientation val="minMax"/>
        </c:scaling>
        <c:delete val="0"/>
        <c:axPos val="b"/>
        <c:title>
          <c:tx>
            <c:rich>
              <a:bodyPr/>
              <a:lstStyle/>
              <a:p>
                <a:pPr>
                  <a:defRPr/>
                </a:pPr>
                <a:r>
                  <a:rPr lang="en-US"/>
                  <a:t>Estimated Wind Resource Quality at Site</a:t>
                </a:r>
              </a:p>
            </c:rich>
          </c:tx>
          <c:layout>
            <c:manualLayout>
              <c:xMode val="edge"/>
              <c:yMode val="edge"/>
              <c:x val="0.34621761222154923"/>
              <c:y val="0.92658636420447449"/>
            </c:manualLayout>
          </c:layout>
          <c:overlay val="0"/>
        </c:title>
        <c:numFmt formatCode="General" sourceLinked="1"/>
        <c:majorTickMark val="out"/>
        <c:minorTickMark val="none"/>
        <c:tickLblPos val="nextTo"/>
        <c:spPr>
          <a:ln>
            <a:noFill/>
          </a:ln>
        </c:spPr>
        <c:txPr>
          <a:bodyPr rot="0" vert="horz"/>
          <a:lstStyle/>
          <a:p>
            <a:pPr>
              <a:defRPr/>
            </a:pPr>
            <a:endParaRPr lang="en-US"/>
          </a:p>
        </c:txPr>
        <c:crossAx val="417501568"/>
        <c:crosses val="autoZero"/>
        <c:auto val="1"/>
        <c:lblAlgn val="ctr"/>
        <c:lblOffset val="0"/>
        <c:noMultiLvlLbl val="0"/>
      </c:catAx>
      <c:valAx>
        <c:axId val="417501568"/>
        <c:scaling>
          <c:orientation val="minMax"/>
          <c:max val="0.5"/>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a:noFill/>
          </a:ln>
        </c:spPr>
        <c:txPr>
          <a:bodyPr rot="0" vert="horz"/>
          <a:lstStyle/>
          <a:p>
            <a:pPr>
              <a:defRPr/>
            </a:pPr>
            <a:endParaRPr lang="en-US"/>
          </a:p>
        </c:txPr>
        <c:crossAx val="417499392"/>
        <c:crosses val="autoZero"/>
        <c:crossBetween val="between"/>
        <c:majorUnit val="0.1"/>
      </c:valAx>
    </c:plotArea>
    <c:plotVisOnly val="1"/>
    <c:dispBlanksAs val="gap"/>
    <c:showDLblsOverMax val="0"/>
  </c:chart>
  <c:spPr>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2027054310519E-2"/>
          <c:y val="0.10978846394200723"/>
          <c:w val="0.89952654956591904"/>
          <c:h val="0.75437320334958136"/>
        </c:manualLayout>
      </c:layout>
      <c:scatterChart>
        <c:scatterStyle val="lineMarker"/>
        <c:varyColors val="0"/>
        <c:ser>
          <c:idx val="0"/>
          <c:order val="0"/>
          <c:tx>
            <c:strRef>
              <c:f>'Curtailment and Penetration'!$A$60</c:f>
              <c:strCache>
                <c:ptCount val="1"/>
                <c:pt idx="0">
                  <c:v>2009-22
MISO</c:v>
                </c:pt>
              </c:strCache>
            </c:strRef>
          </c:tx>
          <c:spPr>
            <a:ln w="22225" cap="rnd">
              <a:solidFill>
                <a:schemeClr val="accent3"/>
              </a:solidFill>
              <a:round/>
            </a:ln>
            <a:effectLst/>
          </c:spPr>
          <c:marker>
            <c:symbol val="circle"/>
            <c:size val="6"/>
            <c:spPr>
              <a:solidFill>
                <a:schemeClr val="accent3"/>
              </a:solidFill>
              <a:ln w="9525">
                <a:solidFill>
                  <a:schemeClr val="accent3"/>
                </a:solidFill>
              </a:ln>
              <a:effectLst/>
            </c:spPr>
          </c:marker>
          <c:xVal>
            <c:numRef>
              <c:f>'Curtailment and Penetration'!$D$60:$D$75</c:f>
              <c:numCache>
                <c:formatCode>0.0%</c:formatCode>
                <c:ptCount val="16"/>
                <c:pt idx="2">
                  <c:v>2.7144582757970694E-2</c:v>
                </c:pt>
                <c:pt idx="3">
                  <c:v>3.418919387665631E-2</c:v>
                </c:pt>
                <c:pt idx="4">
                  <c:v>4.5605060762829677E-2</c:v>
                </c:pt>
                <c:pt idx="5">
                  <c:v>6.2116224885143199E-2</c:v>
                </c:pt>
                <c:pt idx="6">
                  <c:v>6.8537546368382496E-2</c:v>
                </c:pt>
                <c:pt idx="7">
                  <c:v>5.6701415697210697E-2</c:v>
                </c:pt>
                <c:pt idx="8">
                  <c:v>6.2218621610734097E-2</c:v>
                </c:pt>
                <c:pt idx="9">
                  <c:v>6.9028383827585804E-2</c:v>
                </c:pt>
                <c:pt idx="10">
                  <c:v>7.6946234947039505E-2</c:v>
                </c:pt>
                <c:pt idx="11">
                  <c:v>7.3368539501806093E-2</c:v>
                </c:pt>
                <c:pt idx="12">
                  <c:v>8.5035388804821893E-2</c:v>
                </c:pt>
                <c:pt idx="13">
                  <c:v>0.109765117681867</c:v>
                </c:pt>
                <c:pt idx="14">
                  <c:v>0.120337566356713</c:v>
                </c:pt>
                <c:pt idx="15">
                  <c:v>0.14460717395665301</c:v>
                </c:pt>
              </c:numCache>
            </c:numRef>
          </c:xVal>
          <c:yVal>
            <c:numRef>
              <c:f>'Curtailment and Penetration'!$E$60:$E$75</c:f>
              <c:numCache>
                <c:formatCode>0.0%</c:formatCode>
                <c:ptCount val="16"/>
                <c:pt idx="2">
                  <c:v>1.9475337463428576E-2</c:v>
                </c:pt>
                <c:pt idx="3">
                  <c:v>3.879733092280449E-2</c:v>
                </c:pt>
                <c:pt idx="4">
                  <c:v>3.1858284824347459E-2</c:v>
                </c:pt>
                <c:pt idx="5">
                  <c:v>2.6029844641441455E-2</c:v>
                </c:pt>
                <c:pt idx="6">
                  <c:v>4.7232880001426156E-2</c:v>
                </c:pt>
                <c:pt idx="7">
                  <c:v>5.5202048687198149E-2</c:v>
                </c:pt>
                <c:pt idx="8">
                  <c:v>5.4264086321388114E-2</c:v>
                </c:pt>
                <c:pt idx="9">
                  <c:v>4.309120887925131E-2</c:v>
                </c:pt>
                <c:pt idx="10">
                  <c:v>4.2581145284187383E-2</c:v>
                </c:pt>
                <c:pt idx="11">
                  <c:v>4.243139865206004E-2</c:v>
                </c:pt>
                <c:pt idx="12">
                  <c:v>5.4737116079322121E-2</c:v>
                </c:pt>
                <c:pt idx="13">
                  <c:v>5.0318087432913119E-2</c:v>
                </c:pt>
                <c:pt idx="14">
                  <c:v>4.7343445365392645E-2</c:v>
                </c:pt>
                <c:pt idx="15">
                  <c:v>4.3844733657596315E-2</c:v>
                </c:pt>
              </c:numCache>
            </c:numRef>
          </c:yVal>
          <c:smooth val="0"/>
          <c:extLst>
            <c:ext xmlns:c16="http://schemas.microsoft.com/office/drawing/2014/chart" uri="{C3380CC4-5D6E-409C-BE32-E72D297353CC}">
              <c16:uniqueId val="{00000000-2524-4E98-8363-8E41F1F8DB73}"/>
            </c:ext>
          </c:extLst>
        </c:ser>
        <c:ser>
          <c:idx val="1"/>
          <c:order val="1"/>
          <c:tx>
            <c:strRef>
              <c:f>'Curtailment and Penetration'!$A$77</c:f>
              <c:strCache>
                <c:ptCount val="1"/>
                <c:pt idx="0">
                  <c:v>2015-22
CAISO</c:v>
                </c:pt>
              </c:strCache>
            </c:strRef>
          </c:tx>
          <c:spPr>
            <a:ln w="22225" cap="rnd">
              <a:solidFill>
                <a:schemeClr val="accent4">
                  <a:lumMod val="75000"/>
                </a:schemeClr>
              </a:solidFill>
              <a:round/>
            </a:ln>
            <a:effectLst/>
          </c:spPr>
          <c:marker>
            <c:symbol val="circle"/>
            <c:size val="6"/>
            <c:spPr>
              <a:solidFill>
                <a:schemeClr val="accent4">
                  <a:lumMod val="75000"/>
                </a:schemeClr>
              </a:solidFill>
              <a:ln w="9525">
                <a:solidFill>
                  <a:schemeClr val="accent4">
                    <a:lumMod val="75000"/>
                  </a:schemeClr>
                </a:solidFill>
              </a:ln>
              <a:effectLst/>
            </c:spPr>
          </c:marker>
          <c:xVal>
            <c:numRef>
              <c:f>'Curtailment and Penetration'!$D$77:$D$92</c:f>
              <c:numCache>
                <c:formatCode>0.0%</c:formatCode>
                <c:ptCount val="16"/>
                <c:pt idx="8">
                  <c:v>5.1428661004083102E-2</c:v>
                </c:pt>
                <c:pt idx="9">
                  <c:v>5.7925085141427197E-2</c:v>
                </c:pt>
                <c:pt idx="10">
                  <c:v>5.7966444316304502E-2</c:v>
                </c:pt>
                <c:pt idx="11">
                  <c:v>6.9259275931140604E-2</c:v>
                </c:pt>
                <c:pt idx="12">
                  <c:v>6.83905311864767E-2</c:v>
                </c:pt>
                <c:pt idx="13">
                  <c:v>6.5661377229909196E-2</c:v>
                </c:pt>
                <c:pt idx="14">
                  <c:v>8.4200881032449604E-2</c:v>
                </c:pt>
                <c:pt idx="15">
                  <c:v>8.7405469620181406E-2</c:v>
                </c:pt>
              </c:numCache>
            </c:numRef>
          </c:xVal>
          <c:yVal>
            <c:numRef>
              <c:f>'Curtailment and Penetration'!$E$77:$E$92</c:f>
              <c:numCache>
                <c:formatCode>0.0%</c:formatCode>
                <c:ptCount val="16"/>
                <c:pt idx="8">
                  <c:v>4.0403214538454217E-3</c:v>
                </c:pt>
                <c:pt idx="9">
                  <c:v>5.3700002276109628E-3</c:v>
                </c:pt>
                <c:pt idx="10">
                  <c:v>2.4034752620846235E-3</c:v>
                </c:pt>
                <c:pt idx="11">
                  <c:v>1.73261276854983E-3</c:v>
                </c:pt>
                <c:pt idx="12">
                  <c:v>2.7216317589084842E-3</c:v>
                </c:pt>
                <c:pt idx="13">
                  <c:v>5.8142026711248502E-3</c:v>
                </c:pt>
                <c:pt idx="14">
                  <c:v>3.888981392902596E-3</c:v>
                </c:pt>
                <c:pt idx="15">
                  <c:v>5.4342868184356621E-3</c:v>
                </c:pt>
              </c:numCache>
            </c:numRef>
          </c:yVal>
          <c:smooth val="0"/>
          <c:extLst>
            <c:ext xmlns:c16="http://schemas.microsoft.com/office/drawing/2014/chart" uri="{C3380CC4-5D6E-409C-BE32-E72D297353CC}">
              <c16:uniqueId val="{00000001-2524-4E98-8363-8E41F1F8DB73}"/>
            </c:ext>
          </c:extLst>
        </c:ser>
        <c:ser>
          <c:idx val="2"/>
          <c:order val="2"/>
          <c:tx>
            <c:strRef>
              <c:f>'Curtailment and Penetration'!$A$26</c:f>
              <c:strCache>
                <c:ptCount val="1"/>
                <c:pt idx="0">
                  <c:v>2014-22
SPP</c:v>
                </c:pt>
              </c:strCache>
            </c:strRef>
          </c:tx>
          <c:spPr>
            <a:ln w="25400" cap="rnd">
              <a:solidFill>
                <a:schemeClr val="bg2">
                  <a:lumMod val="50000"/>
                </a:schemeClr>
              </a:solidFill>
              <a:round/>
            </a:ln>
            <a:effectLst/>
          </c:spPr>
          <c:marker>
            <c:symbol val="circle"/>
            <c:size val="7"/>
            <c:spPr>
              <a:solidFill>
                <a:schemeClr val="bg2">
                  <a:lumMod val="50000"/>
                </a:schemeClr>
              </a:solidFill>
              <a:ln w="9525">
                <a:solidFill>
                  <a:schemeClr val="bg2">
                    <a:lumMod val="50000"/>
                  </a:schemeClr>
                </a:solidFill>
              </a:ln>
              <a:effectLst/>
            </c:spPr>
          </c:marker>
          <c:xVal>
            <c:numRef>
              <c:f>'Curtailment and Penetration'!$D$26:$D$41</c:f>
              <c:numCache>
                <c:formatCode>0.0%</c:formatCode>
                <c:ptCount val="16"/>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numCache>
            </c:numRef>
          </c:xVal>
          <c:yVal>
            <c:numRef>
              <c:f>'Curtailment and Penetration'!$E$26:$E$41</c:f>
              <c:numCache>
                <c:formatCode>General</c:formatCode>
                <c:ptCount val="16"/>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numCache>
            </c:numRef>
          </c:yVal>
          <c:smooth val="0"/>
          <c:extLst>
            <c:ext xmlns:c16="http://schemas.microsoft.com/office/drawing/2014/chart" uri="{C3380CC4-5D6E-409C-BE32-E72D297353CC}">
              <c16:uniqueId val="{00000002-2524-4E98-8363-8E41F1F8DB73}"/>
            </c:ext>
          </c:extLst>
        </c:ser>
        <c:ser>
          <c:idx val="3"/>
          <c:order val="3"/>
          <c:tx>
            <c:strRef>
              <c:f>'Curtailment and Penetration'!$A$94</c:f>
              <c:strCache>
                <c:ptCount val="1"/>
                <c:pt idx="0">
                  <c:v>2012-22
NYISO</c:v>
                </c:pt>
              </c:strCache>
            </c:strRef>
          </c:tx>
          <c:spPr>
            <a:ln w="19050"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xVal>
            <c:numRef>
              <c:f>'Curtailment and Penetration'!$D$94:$D$109</c:f>
              <c:numCache>
                <c:formatCode>0.0%</c:formatCode>
                <c:ptCount val="16"/>
                <c:pt idx="5">
                  <c:v>1.7159538717324601E-2</c:v>
                </c:pt>
                <c:pt idx="6">
                  <c:v>2.0858117837266599E-2</c:v>
                </c:pt>
                <c:pt idx="7">
                  <c:v>2.40984941765023E-2</c:v>
                </c:pt>
                <c:pt idx="8">
                  <c:v>2.3579965346939701E-2</c:v>
                </c:pt>
                <c:pt idx="9">
                  <c:v>2.4292381327431702E-2</c:v>
                </c:pt>
                <c:pt idx="10">
                  <c:v>2.6525913654535799E-2</c:v>
                </c:pt>
                <c:pt idx="11">
                  <c:v>2.44912360233288E-2</c:v>
                </c:pt>
                <c:pt idx="12">
                  <c:v>2.8354714497503299E-2</c:v>
                </c:pt>
                <c:pt idx="13">
                  <c:v>2.9474938070627899E-2</c:v>
                </c:pt>
                <c:pt idx="14">
                  <c:v>2.6657386245218101E-2</c:v>
                </c:pt>
                <c:pt idx="15">
                  <c:v>3.1229252119889701E-2</c:v>
                </c:pt>
              </c:numCache>
            </c:numRef>
          </c:xVal>
          <c:yVal>
            <c:numRef>
              <c:f>'Curtailment and Penetration'!$E$94:$E$109</c:f>
              <c:numCache>
                <c:formatCode>0.0%</c:formatCode>
                <c:ptCount val="16"/>
                <c:pt idx="5">
                  <c:v>3.1916440763170902E-3</c:v>
                </c:pt>
                <c:pt idx="6">
                  <c:v>1.4557161228708048E-2</c:v>
                </c:pt>
                <c:pt idx="7">
                  <c:v>7.5615213291997429E-3</c:v>
                </c:pt>
                <c:pt idx="8">
                  <c:v>9.6736572439953053E-3</c:v>
                </c:pt>
                <c:pt idx="9">
                  <c:v>5.6036361847470835E-3</c:v>
                </c:pt>
                <c:pt idx="10">
                  <c:v>9.9786083255885612E-3</c:v>
                </c:pt>
                <c:pt idx="11">
                  <c:v>1.6439741530532945E-2</c:v>
                </c:pt>
                <c:pt idx="12">
                  <c:v>1.5310784769198308E-2</c:v>
                </c:pt>
                <c:pt idx="13">
                  <c:v>1.352667207433079E-2</c:v>
                </c:pt>
                <c:pt idx="14">
                  <c:v>1.974443861728048E-2</c:v>
                </c:pt>
                <c:pt idx="15">
                  <c:v>3.2086289505028946E-2</c:v>
                </c:pt>
              </c:numCache>
            </c:numRef>
          </c:yVal>
          <c:smooth val="0"/>
          <c:extLst>
            <c:ext xmlns:c16="http://schemas.microsoft.com/office/drawing/2014/chart" uri="{C3380CC4-5D6E-409C-BE32-E72D297353CC}">
              <c16:uniqueId val="{00000003-2524-4E98-8363-8E41F1F8DB73}"/>
            </c:ext>
          </c:extLst>
        </c:ser>
        <c:ser>
          <c:idx val="4"/>
          <c:order val="4"/>
          <c:tx>
            <c:strRef>
              <c:f>'Curtailment and Penetration'!$A$128</c:f>
              <c:strCache>
                <c:ptCount val="1"/>
                <c:pt idx="0">
                  <c:v>2012-22
PJM</c:v>
                </c:pt>
              </c:strCache>
            </c:strRef>
          </c:tx>
          <c:spPr>
            <a:ln w="19050"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'Curtailment and Penetration'!$D$128:$D$143</c:f>
              <c:numCache>
                <c:formatCode>0.0%</c:formatCode>
                <c:ptCount val="16"/>
                <c:pt idx="5">
                  <c:v>1.6859112820211509E-2</c:v>
                </c:pt>
                <c:pt idx="6">
                  <c:v>1.8648554395691401E-2</c:v>
                </c:pt>
                <c:pt idx="7">
                  <c:v>1.9388539687823499E-2</c:v>
                </c:pt>
                <c:pt idx="8">
                  <c:v>2.0849561355080901E-2</c:v>
                </c:pt>
                <c:pt idx="9">
                  <c:v>2.1103417292620202E-2</c:v>
                </c:pt>
                <c:pt idx="10">
                  <c:v>2.6282434606657398E-2</c:v>
                </c:pt>
                <c:pt idx="11">
                  <c:v>2.64879587947697E-2</c:v>
                </c:pt>
                <c:pt idx="12">
                  <c:v>3.0315224479240899E-2</c:v>
                </c:pt>
                <c:pt idx="13">
                  <c:v>3.4004876744420098E-2</c:v>
                </c:pt>
                <c:pt idx="14">
                  <c:v>3.5272025095737299E-2</c:v>
                </c:pt>
                <c:pt idx="15">
                  <c:v>4.0024054070991903E-2</c:v>
                </c:pt>
              </c:numCache>
            </c:numRef>
          </c:xVal>
          <c:yVal>
            <c:numRef>
              <c:f>'Curtailment and Penetration'!$E$128:$E$143</c:f>
              <c:numCache>
                <c:formatCode>0.0%</c:formatCode>
                <c:ptCount val="16"/>
                <c:pt idx="5">
                  <c:v>1.9865003159233292E-2</c:v>
                </c:pt>
                <c:pt idx="6">
                  <c:v>1.906357763296309E-2</c:v>
                </c:pt>
                <c:pt idx="7">
                  <c:v>7.3583143852930183E-3</c:v>
                </c:pt>
                <c:pt idx="8">
                  <c:v>3.3032037077357561E-3</c:v>
                </c:pt>
                <c:pt idx="9">
                  <c:v>2.2661817263460913E-3</c:v>
                </c:pt>
                <c:pt idx="10">
                  <c:v>1.6209031447204963E-2</c:v>
                </c:pt>
                <c:pt idx="11">
                  <c:v>1.6547200829827986E-2</c:v>
                </c:pt>
                <c:pt idx="12">
                  <c:v>6.643761525402068E-3</c:v>
                </c:pt>
                <c:pt idx="13">
                  <c:v>8.1456855323112365E-3</c:v>
                </c:pt>
                <c:pt idx="14">
                  <c:v>1.7673837016674136E-2</c:v>
                </c:pt>
                <c:pt idx="15">
                  <c:v>8.3218961727016705E-4</c:v>
                </c:pt>
              </c:numCache>
            </c:numRef>
          </c:yVal>
          <c:smooth val="0"/>
          <c:extLst>
            <c:ext xmlns:c16="http://schemas.microsoft.com/office/drawing/2014/chart" uri="{C3380CC4-5D6E-409C-BE32-E72D297353CC}">
              <c16:uniqueId val="{00000004-2524-4E98-8363-8E41F1F8DB73}"/>
            </c:ext>
          </c:extLst>
        </c:ser>
        <c:ser>
          <c:idx val="5"/>
          <c:order val="5"/>
          <c:tx>
            <c:strRef>
              <c:f>'Curtailment and Penetration'!$A$111</c:f>
              <c:strCache>
                <c:ptCount val="1"/>
                <c:pt idx="0">
                  <c:v>2014-22
ISO-NE</c:v>
                </c:pt>
              </c:strCache>
            </c:strRef>
          </c:tx>
          <c:spPr>
            <a:ln w="22225" cap="rnd">
              <a:solidFill>
                <a:schemeClr val="accent1">
                  <a:lumMod val="60000"/>
                  <a:lumOff val="40000"/>
                </a:schemeClr>
              </a:solidFill>
              <a:round/>
            </a:ln>
            <a:effectLst/>
          </c:spPr>
          <c:marker>
            <c:symbol val="circle"/>
            <c:size val="6"/>
            <c:spPr>
              <a:solidFill>
                <a:schemeClr val="accent1">
                  <a:lumMod val="60000"/>
                  <a:lumOff val="40000"/>
                </a:schemeClr>
              </a:solidFill>
              <a:ln w="9525">
                <a:solidFill>
                  <a:schemeClr val="accent1">
                    <a:lumMod val="60000"/>
                    <a:lumOff val="40000"/>
                  </a:schemeClr>
                </a:solidFill>
              </a:ln>
              <a:effectLst/>
            </c:spPr>
          </c:marker>
          <c:xVal>
            <c:numRef>
              <c:f>'Curtailment and Penetration'!$D$111:$D$126</c:f>
              <c:numCache>
                <c:formatCode>0.0%</c:formatCode>
                <c:ptCount val="16"/>
                <c:pt idx="7">
                  <c:v>1.4949516574548001E-2</c:v>
                </c:pt>
                <c:pt idx="8">
                  <c:v>1.64539795711721E-2</c:v>
                </c:pt>
                <c:pt idx="9">
                  <c:v>2.0305728165977699E-2</c:v>
                </c:pt>
                <c:pt idx="10">
                  <c:v>2.8075789649919001E-2</c:v>
                </c:pt>
                <c:pt idx="11">
                  <c:v>2.8037899230418901E-2</c:v>
                </c:pt>
                <c:pt idx="12">
                  <c:v>2.8924797697650599E-2</c:v>
                </c:pt>
                <c:pt idx="13">
                  <c:v>2.9974691760529699E-2</c:v>
                </c:pt>
                <c:pt idx="14">
                  <c:v>2.9524667925383101E-2</c:v>
                </c:pt>
                <c:pt idx="15">
                  <c:v>3.1500612417488798E-2</c:v>
                </c:pt>
              </c:numCache>
            </c:numRef>
          </c:xVal>
          <c:yVal>
            <c:numRef>
              <c:f>'Curtailment and Penetration'!$E$111:$E$126</c:f>
              <c:numCache>
                <c:formatCode>0.0%</c:formatCode>
                <c:ptCount val="16"/>
                <c:pt idx="7">
                  <c:v>3.1364618313247182E-2</c:v>
                </c:pt>
                <c:pt idx="8">
                  <c:v>2.4203926037371749E-2</c:v>
                </c:pt>
                <c:pt idx="9">
                  <c:v>4.1818200771488456E-2</c:v>
                </c:pt>
                <c:pt idx="10">
                  <c:v>2.6023229785107651E-2</c:v>
                </c:pt>
                <c:pt idx="11">
                  <c:v>2.697169888700103E-2</c:v>
                </c:pt>
                <c:pt idx="12">
                  <c:v>1.9121499524134614E-2</c:v>
                </c:pt>
                <c:pt idx="13">
                  <c:v>1.5288240654887385E-2</c:v>
                </c:pt>
                <c:pt idx="14">
                  <c:v>1.754169543262768E-2</c:v>
                </c:pt>
                <c:pt idx="15">
                  <c:v>1.3365042836942578E-2</c:v>
                </c:pt>
              </c:numCache>
            </c:numRef>
          </c:yVal>
          <c:smooth val="0"/>
          <c:extLst>
            <c:ext xmlns:c16="http://schemas.microsoft.com/office/drawing/2014/chart" uri="{C3380CC4-5D6E-409C-BE32-E72D297353CC}">
              <c16:uniqueId val="{00000005-2524-4E98-8363-8E41F1F8DB73}"/>
            </c:ext>
          </c:extLst>
        </c:ser>
        <c:ser>
          <c:idx val="6"/>
          <c:order val="6"/>
          <c:tx>
            <c:strRef>
              <c:f>'Curtailment and Penetration'!$A$43</c:f>
              <c:strCache>
                <c:ptCount val="1"/>
                <c:pt idx="0">
                  <c:v>2007-22
ERCOT</c:v>
                </c:pt>
              </c:strCache>
            </c:strRef>
          </c:tx>
          <c:spPr>
            <a:ln w="25400" cap="rnd">
              <a:solidFill>
                <a:schemeClr val="tx1">
                  <a:lumMod val="65000"/>
                  <a:lumOff val="35000"/>
                </a:schemeClr>
              </a:solidFill>
              <a:round/>
            </a:ln>
            <a:effectLst/>
          </c:spPr>
          <c:marker>
            <c:symbol val="circle"/>
            <c:size val="7"/>
            <c:spPr>
              <a:solidFill>
                <a:schemeClr val="tx1">
                  <a:lumMod val="65000"/>
                  <a:lumOff val="35000"/>
                </a:schemeClr>
              </a:solidFill>
              <a:ln w="9525">
                <a:solidFill>
                  <a:schemeClr val="tx1">
                    <a:lumMod val="65000"/>
                    <a:lumOff val="35000"/>
                  </a:schemeClr>
                </a:solidFill>
              </a:ln>
              <a:effectLst/>
            </c:spPr>
          </c:marker>
          <c:xVal>
            <c:numRef>
              <c:f>'Curtailment and Penetration'!$D$43:$D$58</c:f>
              <c:numCache>
                <c:formatCode>0.0%</c:formatCode>
                <c:ptCount val="16"/>
                <c:pt idx="0">
                  <c:v>2.8669885348156943E-2</c:v>
                </c:pt>
                <c:pt idx="1">
                  <c:v>4.8775053757538635E-2</c:v>
                </c:pt>
                <c:pt idx="2">
                  <c:v>6.1021251014030095E-2</c:v>
                </c:pt>
                <c:pt idx="3">
                  <c:v>7.7448550468361813E-2</c:v>
                </c:pt>
                <c:pt idx="4">
                  <c:v>8.4463839780662103E-2</c:v>
                </c:pt>
                <c:pt idx="5">
                  <c:v>9.1688649978118195E-2</c:v>
                </c:pt>
                <c:pt idx="6">
                  <c:v>9.8509959003376404E-2</c:v>
                </c:pt>
                <c:pt idx="7">
                  <c:v>0.106367968040656</c:v>
                </c:pt>
                <c:pt idx="8">
                  <c:v>0.117203448736747</c:v>
                </c:pt>
                <c:pt idx="9">
                  <c:v>0.15103921330226699</c:v>
                </c:pt>
                <c:pt idx="10">
                  <c:v>0.173795413658651</c:v>
                </c:pt>
                <c:pt idx="11">
                  <c:v>0.18503696687578799</c:v>
                </c:pt>
                <c:pt idx="12">
                  <c:v>0.19929926050844099</c:v>
                </c:pt>
                <c:pt idx="13">
                  <c:v>0.23225466741522499</c:v>
                </c:pt>
                <c:pt idx="14">
                  <c:v>0.241826025649647</c:v>
                </c:pt>
                <c:pt idx="15">
                  <c:v>0.247992904928275</c:v>
                </c:pt>
              </c:numCache>
            </c:numRef>
          </c:xVal>
          <c:yVal>
            <c:numRef>
              <c:f>'Curtailment and Penetration'!$E$43:$E$58</c:f>
              <c:numCache>
                <c:formatCode>0.0%</c:formatCode>
                <c:ptCount val="16"/>
                <c:pt idx="0">
                  <c:v>1.2211037848541214E-2</c:v>
                </c:pt>
                <c:pt idx="1">
                  <c:v>8.5060836508921822E-2</c:v>
                </c:pt>
                <c:pt idx="2">
                  <c:v>0.17070361876225379</c:v>
                </c:pt>
                <c:pt idx="3">
                  <c:v>7.7166635673370274E-2</c:v>
                </c:pt>
                <c:pt idx="4">
                  <c:v>8.4792607734428302E-2</c:v>
                </c:pt>
                <c:pt idx="5">
                  <c:v>3.7961883290117543E-2</c:v>
                </c:pt>
                <c:pt idx="6">
                  <c:v>1.0989957838430844E-2</c:v>
                </c:pt>
                <c:pt idx="7">
                  <c:v>5.1155084173714503E-3</c:v>
                </c:pt>
                <c:pt idx="8">
                  <c:v>9.5238582285400199E-3</c:v>
                </c:pt>
                <c:pt idx="9">
                  <c:v>1.5674830417756278E-2</c:v>
                </c:pt>
                <c:pt idx="10">
                  <c:v>2.158179545539601E-2</c:v>
                </c:pt>
                <c:pt idx="11">
                  <c:v>2.5392815014938449E-2</c:v>
                </c:pt>
                <c:pt idx="12">
                  <c:v>2.6914436743439522E-2</c:v>
                </c:pt>
                <c:pt idx="13">
                  <c:v>4.5174120650088273E-2</c:v>
                </c:pt>
                <c:pt idx="14">
                  <c:v>5.1564080903552648E-2</c:v>
                </c:pt>
                <c:pt idx="15">
                  <c:v>4.7286142811160906E-2</c:v>
                </c:pt>
              </c:numCache>
            </c:numRef>
          </c:yVal>
          <c:smooth val="0"/>
          <c:extLst>
            <c:ext xmlns:c16="http://schemas.microsoft.com/office/drawing/2014/chart" uri="{C3380CC4-5D6E-409C-BE32-E72D297353CC}">
              <c16:uniqueId val="{00000006-2524-4E98-8363-8E41F1F8DB73}"/>
            </c:ext>
          </c:extLst>
        </c:ser>
        <c:dLbls>
          <c:showLegendKey val="0"/>
          <c:showVal val="0"/>
          <c:showCatName val="0"/>
          <c:showSerName val="0"/>
          <c:showPercent val="0"/>
          <c:showBubbleSize val="0"/>
        </c:dLbls>
        <c:axId val="2079200104"/>
        <c:axId val="2079208680"/>
      </c:scatterChart>
      <c:valAx>
        <c:axId val="2079200104"/>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Wind Penetration (as a % of load)</a:t>
                </a:r>
              </a:p>
            </c:rich>
          </c:tx>
          <c:layout>
            <c:manualLayout>
              <c:xMode val="edge"/>
              <c:yMode val="edge"/>
              <c:x val="0.34772888549243308"/>
              <c:y val="0.9423828271466067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8680"/>
        <c:crosses val="autoZero"/>
        <c:crossBetween val="midCat"/>
      </c:valAx>
      <c:valAx>
        <c:axId val="2079208680"/>
        <c:scaling>
          <c:orientation val="minMax"/>
        </c:scaling>
        <c:delete val="0"/>
        <c:axPos val="l"/>
        <c:majorGridlines>
          <c:spPr>
            <a:ln w="3175" cap="flat" cmpd="sng" algn="ctr">
              <a:solidFill>
                <a:schemeClr val="bg1">
                  <a:lumMod val="75000"/>
                </a:schemeClr>
              </a:solidFill>
              <a:round/>
            </a:ln>
            <a:effectLst/>
          </c:spPr>
        </c:majorGridlines>
        <c:title>
          <c:tx>
            <c:rich>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b="0">
                    <a:effectLst/>
                  </a:rPr>
                  <a:t>Wind </a:t>
                </a:r>
                <a:r>
                  <a:rPr lang="en-US" sz="1000" b="0" baseline="0">
                    <a:effectLst/>
                  </a:rPr>
                  <a:t>Curtailment </a:t>
                </a:r>
                <a:endParaRPr lang="en-US" sz="1000">
                  <a:effectLst/>
                </a:endParaRPr>
              </a:p>
            </c:rich>
          </c:tx>
          <c:layout>
            <c:manualLayout>
              <c:xMode val="edge"/>
              <c:yMode val="edge"/>
              <c:x val="1.650199920850448E-3"/>
              <c:y val="0"/>
            </c:manualLayout>
          </c:layout>
          <c:overlay val="0"/>
          <c:spPr>
            <a:noFill/>
            <a:ln>
              <a:noFill/>
            </a:ln>
            <a:effectLst/>
          </c:spPr>
          <c:txPr>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0104"/>
        <c:crosses val="autoZero"/>
        <c:crossBetween val="midCat"/>
        <c:majorUnit val="3.0000000000000006E-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249512080220747E-2"/>
          <c:y val="0.10204676563867017"/>
          <c:w val="0.8654004307153913"/>
          <c:h val="0.72783792650918633"/>
        </c:manualLayout>
      </c:layout>
      <c:barChart>
        <c:barDir val="col"/>
        <c:grouping val="clustered"/>
        <c:varyColors val="0"/>
        <c:ser>
          <c:idx val="0"/>
          <c:order val="0"/>
          <c:tx>
            <c:v> Wind Curtailment (left axis)</c:v>
          </c:tx>
          <c:spPr>
            <a:solidFill>
              <a:schemeClr val="accent1"/>
            </a:solidFill>
            <a:ln>
              <a:noFill/>
            </a:ln>
          </c:spPr>
          <c:invertIfNegative val="0"/>
          <c:cat>
            <c:multiLvlStrRef>
              <c:f>'Curtailment and Penetration'!$A$26:$C$160</c:f>
              <c:multiLvlStrCache>
                <c:ptCount val="135"/>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pt idx="119">
                    <c:v> </c:v>
                  </c:pt>
                  <c:pt idx="120">
                    <c:v> </c:v>
                  </c:pt>
                  <c:pt idx="121">
                    <c:v> </c:v>
                  </c:pt>
                  <c:pt idx="122">
                    <c:v> </c:v>
                  </c:pt>
                  <c:pt idx="123">
                    <c:v> </c:v>
                  </c:pt>
                  <c:pt idx="124">
                    <c:v> </c:v>
                  </c:pt>
                  <c:pt idx="125">
                    <c:v> </c:v>
                  </c:pt>
                  <c:pt idx="126">
                    <c:v> </c:v>
                  </c:pt>
                  <c:pt idx="127">
                    <c:v> </c:v>
                  </c:pt>
                  <c:pt idx="128">
                    <c:v> </c:v>
                  </c:pt>
                  <c:pt idx="129">
                    <c:v> </c:v>
                  </c:pt>
                  <c:pt idx="130">
                    <c:v> </c:v>
                  </c:pt>
                  <c:pt idx="131">
                    <c:v> </c:v>
                  </c:pt>
                  <c:pt idx="132">
                    <c:v> </c:v>
                  </c:pt>
                  <c:pt idx="134">
                    <c:v> </c:v>
                  </c:pt>
                </c:lvl>
                <c:lvl>
                  <c:pt idx="0">
                    <c:v>2014-22
SPP</c:v>
                  </c:pt>
                  <c:pt idx="16">
                    <c:v> </c:v>
                  </c:pt>
                  <c:pt idx="17">
                    <c:v>2007-22
ERCOT</c:v>
                  </c:pt>
                  <c:pt idx="33">
                    <c:v> </c:v>
                  </c:pt>
                  <c:pt idx="34">
                    <c:v>2009-22
MISO</c:v>
                  </c:pt>
                  <c:pt idx="50">
                    <c:v> </c:v>
                  </c:pt>
                  <c:pt idx="51">
                    <c:v>2015-22
CAISO</c:v>
                  </c:pt>
                  <c:pt idx="67">
                    <c:v> </c:v>
                  </c:pt>
                  <c:pt idx="68">
                    <c:v>2012-22
NYISO</c:v>
                  </c:pt>
                  <c:pt idx="84">
                    <c:v> </c:v>
                  </c:pt>
                  <c:pt idx="85">
                    <c:v>2014-22
ISO-NE</c:v>
                  </c:pt>
                  <c:pt idx="101">
                    <c:v> </c:v>
                  </c:pt>
                  <c:pt idx="102">
                    <c:v>2012-22
PJM</c:v>
                  </c:pt>
                  <c:pt idx="118">
                    <c:v> </c:v>
                  </c:pt>
                  <c:pt idx="119">
                    <c:v>2007-22
Total</c:v>
                  </c:pt>
                </c:lvl>
              </c:multiLvlStrCache>
            </c:multiLvlStrRef>
          </c:cat>
          <c:val>
            <c:numRef>
              <c:f>'Curtailment and Penetration'!$E$26:$E$160</c:f>
              <c:numCache>
                <c:formatCode>General</c:formatCode>
                <c:ptCount val="135"/>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pt idx="17" formatCode="0.0%">
                  <c:v>1.2211037848541214E-2</c:v>
                </c:pt>
                <c:pt idx="18" formatCode="0.0%">
                  <c:v>8.5060836508921822E-2</c:v>
                </c:pt>
                <c:pt idx="19" formatCode="0.0%">
                  <c:v>0.17070361876225379</c:v>
                </c:pt>
                <c:pt idx="20" formatCode="0.0%">
                  <c:v>7.7166635673370274E-2</c:v>
                </c:pt>
                <c:pt idx="21" formatCode="0.0%">
                  <c:v>8.4792607734428302E-2</c:v>
                </c:pt>
                <c:pt idx="22" formatCode="0.0%">
                  <c:v>3.7961883290117543E-2</c:v>
                </c:pt>
                <c:pt idx="23" formatCode="0.0%">
                  <c:v>1.0989957838430844E-2</c:v>
                </c:pt>
                <c:pt idx="24" formatCode="0.0%">
                  <c:v>5.1155084173714503E-3</c:v>
                </c:pt>
                <c:pt idx="25" formatCode="0.0%">
                  <c:v>9.5238582285400199E-3</c:v>
                </c:pt>
                <c:pt idx="26" formatCode="0.0%">
                  <c:v>1.5674830417756278E-2</c:v>
                </c:pt>
                <c:pt idx="27" formatCode="0.0%">
                  <c:v>2.158179545539601E-2</c:v>
                </c:pt>
                <c:pt idx="28" formatCode="0.0%">
                  <c:v>2.5392815014938449E-2</c:v>
                </c:pt>
                <c:pt idx="29" formatCode="0.0%">
                  <c:v>2.6914436743439522E-2</c:v>
                </c:pt>
                <c:pt idx="30" formatCode="0.0%">
                  <c:v>4.5174120650088273E-2</c:v>
                </c:pt>
                <c:pt idx="31" formatCode="0.0%">
                  <c:v>5.1564080903552648E-2</c:v>
                </c:pt>
                <c:pt idx="32" formatCode="0.0%">
                  <c:v>4.7286142811160906E-2</c:v>
                </c:pt>
                <c:pt idx="36" formatCode="0.0%">
                  <c:v>1.9475337463428576E-2</c:v>
                </c:pt>
                <c:pt idx="37" formatCode="0.0%">
                  <c:v>3.879733092280449E-2</c:v>
                </c:pt>
                <c:pt idx="38" formatCode="0.0%">
                  <c:v>3.1858284824347459E-2</c:v>
                </c:pt>
                <c:pt idx="39" formatCode="0.0%">
                  <c:v>2.6029844641441455E-2</c:v>
                </c:pt>
                <c:pt idx="40" formatCode="0.0%">
                  <c:v>4.7232880001426156E-2</c:v>
                </c:pt>
                <c:pt idx="41" formatCode="0.0%">
                  <c:v>5.5202048687198149E-2</c:v>
                </c:pt>
                <c:pt idx="42" formatCode="0.0%">
                  <c:v>5.4264086321388114E-2</c:v>
                </c:pt>
                <c:pt idx="43" formatCode="0.0%">
                  <c:v>4.309120887925131E-2</c:v>
                </c:pt>
                <c:pt idx="44" formatCode="0.0%">
                  <c:v>4.2581145284187383E-2</c:v>
                </c:pt>
                <c:pt idx="45" formatCode="0.0%">
                  <c:v>4.243139865206004E-2</c:v>
                </c:pt>
                <c:pt idx="46" formatCode="0.0%">
                  <c:v>5.4737116079322121E-2</c:v>
                </c:pt>
                <c:pt idx="47" formatCode="0.0%">
                  <c:v>5.0318087432913119E-2</c:v>
                </c:pt>
                <c:pt idx="48" formatCode="0.0%">
                  <c:v>4.7343445365392645E-2</c:v>
                </c:pt>
                <c:pt idx="49" formatCode="0.0%">
                  <c:v>4.3844733657596315E-2</c:v>
                </c:pt>
                <c:pt idx="59" formatCode="0.0%">
                  <c:v>4.0403214538454217E-3</c:v>
                </c:pt>
                <c:pt idx="60" formatCode="0.0%">
                  <c:v>5.3700002276109628E-3</c:v>
                </c:pt>
                <c:pt idx="61" formatCode="0.0%">
                  <c:v>2.4034752620846235E-3</c:v>
                </c:pt>
                <c:pt idx="62" formatCode="0.0%">
                  <c:v>1.73261276854983E-3</c:v>
                </c:pt>
                <c:pt idx="63" formatCode="0.0%">
                  <c:v>2.7216317589084842E-3</c:v>
                </c:pt>
                <c:pt idx="64" formatCode="0.0%">
                  <c:v>5.8142026711248502E-3</c:v>
                </c:pt>
                <c:pt idx="65" formatCode="0.0%">
                  <c:v>3.888981392902596E-3</c:v>
                </c:pt>
                <c:pt idx="66" formatCode="0.0%">
                  <c:v>5.4342868184356621E-3</c:v>
                </c:pt>
                <c:pt idx="73" formatCode="0.0%">
                  <c:v>3.1916440763170902E-3</c:v>
                </c:pt>
                <c:pt idx="74" formatCode="0.0%">
                  <c:v>1.4557161228708048E-2</c:v>
                </c:pt>
                <c:pt idx="75" formatCode="0.0%">
                  <c:v>7.5615213291997429E-3</c:v>
                </c:pt>
                <c:pt idx="76" formatCode="0.0%">
                  <c:v>9.6736572439953053E-3</c:v>
                </c:pt>
                <c:pt idx="77" formatCode="0.0%">
                  <c:v>5.6036361847470835E-3</c:v>
                </c:pt>
                <c:pt idx="78" formatCode="0.0%">
                  <c:v>9.9786083255885612E-3</c:v>
                </c:pt>
                <c:pt idx="79" formatCode="0.0%">
                  <c:v>1.6439741530532945E-2</c:v>
                </c:pt>
                <c:pt idx="80" formatCode="0.0%">
                  <c:v>1.5310784769198308E-2</c:v>
                </c:pt>
                <c:pt idx="81" formatCode="0.0%">
                  <c:v>1.352667207433079E-2</c:v>
                </c:pt>
                <c:pt idx="82" formatCode="0.0%">
                  <c:v>1.974443861728048E-2</c:v>
                </c:pt>
                <c:pt idx="83" formatCode="0.0%">
                  <c:v>3.2086289505028946E-2</c:v>
                </c:pt>
                <c:pt idx="92" formatCode="0.0%">
                  <c:v>3.1364618313247182E-2</c:v>
                </c:pt>
                <c:pt idx="93" formatCode="0.0%">
                  <c:v>2.4203926037371749E-2</c:v>
                </c:pt>
                <c:pt idx="94" formatCode="0.0%">
                  <c:v>4.1818200771488456E-2</c:v>
                </c:pt>
                <c:pt idx="95" formatCode="0.0%">
                  <c:v>2.6023229785107651E-2</c:v>
                </c:pt>
                <c:pt idx="96" formatCode="0.0%">
                  <c:v>2.697169888700103E-2</c:v>
                </c:pt>
                <c:pt idx="97" formatCode="0.0%">
                  <c:v>1.9121499524134614E-2</c:v>
                </c:pt>
                <c:pt idx="98" formatCode="0.0%">
                  <c:v>1.5288240654887385E-2</c:v>
                </c:pt>
                <c:pt idx="99" formatCode="0.0%">
                  <c:v>1.754169543262768E-2</c:v>
                </c:pt>
                <c:pt idx="100" formatCode="0.0%">
                  <c:v>1.3365042836942578E-2</c:v>
                </c:pt>
                <c:pt idx="107" formatCode="0.0%">
                  <c:v>1.9865003159233292E-2</c:v>
                </c:pt>
                <c:pt idx="108" formatCode="0.0%">
                  <c:v>1.906357763296309E-2</c:v>
                </c:pt>
                <c:pt idx="109" formatCode="0.0%">
                  <c:v>7.3583143852930183E-3</c:v>
                </c:pt>
                <c:pt idx="110" formatCode="0.0%">
                  <c:v>3.3032037077357561E-3</c:v>
                </c:pt>
                <c:pt idx="111" formatCode="0.0%">
                  <c:v>2.2661817263460913E-3</c:v>
                </c:pt>
                <c:pt idx="112" formatCode="0.0%">
                  <c:v>1.6209031447204963E-2</c:v>
                </c:pt>
                <c:pt idx="113" formatCode="0.0%">
                  <c:v>1.6547200829827986E-2</c:v>
                </c:pt>
                <c:pt idx="114" formatCode="0.0%">
                  <c:v>6.643761525402068E-3</c:v>
                </c:pt>
                <c:pt idx="115" formatCode="0.0%">
                  <c:v>8.1456855323112365E-3</c:v>
                </c:pt>
                <c:pt idx="116" formatCode="0.0%">
                  <c:v>1.7673837016674136E-2</c:v>
                </c:pt>
                <c:pt idx="117" formatCode="0.0%">
                  <c:v>8.3218961727016705E-4</c:v>
                </c:pt>
                <c:pt idx="119" formatCode="0.0%">
                  <c:v>1.2211037848541214E-2</c:v>
                </c:pt>
                <c:pt idx="120" formatCode="0.0%">
                  <c:v>8.5060836508921822E-2</c:v>
                </c:pt>
                <c:pt idx="121" formatCode="0.0%">
                  <c:v>0.11052318196610085</c:v>
                </c:pt>
                <c:pt idx="122" formatCode="0.0%">
                  <c:v>6.0191401786869055E-2</c:v>
                </c:pt>
                <c:pt idx="123" formatCode="0.0%">
                  <c:v>6.0264567657321147E-2</c:v>
                </c:pt>
                <c:pt idx="124" formatCode="0.0%">
                  <c:v>2.9695129863286967E-2</c:v>
                </c:pt>
                <c:pt idx="125" formatCode="0.0%">
                  <c:v>2.7671603099475237E-2</c:v>
                </c:pt>
                <c:pt idx="126" formatCode="0.0%">
                  <c:v>2.3095001351378045E-2</c:v>
                </c:pt>
                <c:pt idx="127" formatCode="0.0%">
                  <c:v>2.1594011404708895E-2</c:v>
                </c:pt>
                <c:pt idx="128" formatCode="0.0%">
                  <c:v>2.1251083620343714E-2</c:v>
                </c:pt>
                <c:pt idx="129" formatCode="0.0%">
                  <c:v>2.6575071976002212E-2</c:v>
                </c:pt>
                <c:pt idx="130" formatCode="0.0%">
                  <c:v>2.3136330626466438E-2</c:v>
                </c:pt>
                <c:pt idx="131" formatCode="0.0%">
                  <c:v>2.6500966244283348E-2</c:v>
                </c:pt>
                <c:pt idx="132" formatCode="0.0%">
                  <c:v>3.4859191782391323E-2</c:v>
                </c:pt>
                <c:pt idx="133" formatCode="0.0%">
                  <c:v>4.7647979957658584E-2</c:v>
                </c:pt>
                <c:pt idx="134" formatCode="0.0%">
                  <c:v>5.3211992658292712E-2</c:v>
                </c:pt>
              </c:numCache>
            </c:numRef>
          </c:val>
          <c:extLst>
            <c:ext xmlns:c16="http://schemas.microsoft.com/office/drawing/2014/chart" uri="{C3380CC4-5D6E-409C-BE32-E72D297353CC}">
              <c16:uniqueId val="{00000000-B982-4EBF-A90E-031D93AFC47D}"/>
            </c:ext>
          </c:extLst>
        </c:ser>
        <c:dLbls>
          <c:showLegendKey val="0"/>
          <c:showVal val="0"/>
          <c:showCatName val="0"/>
          <c:showSerName val="0"/>
          <c:showPercent val="0"/>
          <c:showBubbleSize val="0"/>
        </c:dLbls>
        <c:gapWidth val="40"/>
        <c:axId val="433359488"/>
        <c:axId val="433377664"/>
      </c:barChart>
      <c:lineChart>
        <c:grouping val="standard"/>
        <c:varyColors val="0"/>
        <c:ser>
          <c:idx val="1"/>
          <c:order val="1"/>
          <c:tx>
            <c:v> Wind Penetration (right axis)</c:v>
          </c:tx>
          <c:spPr>
            <a:ln w="15875">
              <a:solidFill>
                <a:schemeClr val="accent2">
                  <a:lumMod val="75000"/>
                </a:schemeClr>
              </a:solidFill>
              <a:prstDash val="solid"/>
            </a:ln>
          </c:spPr>
          <c:marker>
            <c:symbol val="none"/>
          </c:marker>
          <c:dPt>
            <c:idx val="10"/>
            <c:bubble3D val="0"/>
            <c:extLst>
              <c:ext xmlns:c16="http://schemas.microsoft.com/office/drawing/2014/chart" uri="{C3380CC4-5D6E-409C-BE32-E72D297353CC}">
                <c16:uniqueId val="{00000001-B982-4EBF-A90E-031D93AFC47D}"/>
              </c:ext>
            </c:extLst>
          </c:dPt>
          <c:dPt>
            <c:idx val="11"/>
            <c:bubble3D val="0"/>
            <c:extLst>
              <c:ext xmlns:c16="http://schemas.microsoft.com/office/drawing/2014/chart" uri="{C3380CC4-5D6E-409C-BE32-E72D297353CC}">
                <c16:uniqueId val="{00000002-B982-4EBF-A90E-031D93AFC47D}"/>
              </c:ext>
            </c:extLst>
          </c:dPt>
          <c:dPt>
            <c:idx val="20"/>
            <c:bubble3D val="0"/>
            <c:extLst>
              <c:ext xmlns:c16="http://schemas.microsoft.com/office/drawing/2014/chart" uri="{C3380CC4-5D6E-409C-BE32-E72D297353CC}">
                <c16:uniqueId val="{00000003-B982-4EBF-A90E-031D93AFC47D}"/>
              </c:ext>
            </c:extLst>
          </c:dPt>
          <c:dPt>
            <c:idx val="30"/>
            <c:bubble3D val="0"/>
            <c:extLst>
              <c:ext xmlns:c16="http://schemas.microsoft.com/office/drawing/2014/chart" uri="{C3380CC4-5D6E-409C-BE32-E72D297353CC}">
                <c16:uniqueId val="{00000004-B982-4EBF-A90E-031D93AFC47D}"/>
              </c:ext>
            </c:extLst>
          </c:dPt>
          <c:dPt>
            <c:idx val="40"/>
            <c:bubble3D val="0"/>
            <c:extLst>
              <c:ext xmlns:c16="http://schemas.microsoft.com/office/drawing/2014/chart" uri="{C3380CC4-5D6E-409C-BE32-E72D297353CC}">
                <c16:uniqueId val="{00000005-B982-4EBF-A90E-031D93AFC47D}"/>
              </c:ext>
            </c:extLst>
          </c:dPt>
          <c:dPt>
            <c:idx val="50"/>
            <c:bubble3D val="0"/>
            <c:extLst>
              <c:ext xmlns:c16="http://schemas.microsoft.com/office/drawing/2014/chart" uri="{C3380CC4-5D6E-409C-BE32-E72D297353CC}">
                <c16:uniqueId val="{00000006-B982-4EBF-A90E-031D93AFC47D}"/>
              </c:ext>
            </c:extLst>
          </c:dPt>
          <c:dPt>
            <c:idx val="51"/>
            <c:bubble3D val="0"/>
            <c:extLst>
              <c:ext xmlns:c16="http://schemas.microsoft.com/office/drawing/2014/chart" uri="{C3380CC4-5D6E-409C-BE32-E72D297353CC}">
                <c16:uniqueId val="{00000007-B982-4EBF-A90E-031D93AFC47D}"/>
              </c:ext>
            </c:extLst>
          </c:dPt>
          <c:dPt>
            <c:idx val="60"/>
            <c:bubble3D val="0"/>
            <c:extLst>
              <c:ext xmlns:c16="http://schemas.microsoft.com/office/drawing/2014/chart" uri="{C3380CC4-5D6E-409C-BE32-E72D297353CC}">
                <c16:uniqueId val="{00000008-B982-4EBF-A90E-031D93AFC47D}"/>
              </c:ext>
            </c:extLst>
          </c:dPt>
          <c:dPt>
            <c:idx val="70"/>
            <c:bubble3D val="0"/>
            <c:extLst>
              <c:ext xmlns:c16="http://schemas.microsoft.com/office/drawing/2014/chart" uri="{C3380CC4-5D6E-409C-BE32-E72D297353CC}">
                <c16:uniqueId val="{00000009-B982-4EBF-A90E-031D93AFC47D}"/>
              </c:ext>
            </c:extLst>
          </c:dPt>
          <c:cat>
            <c:strRef>
              <c:f>'Curtailment and Penetration'!$C$26:$C$160</c:f>
              <c:strCache>
                <c:ptCount val="135"/>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pt idx="119">
                  <c:v> </c:v>
                </c:pt>
                <c:pt idx="120">
                  <c:v> </c:v>
                </c:pt>
                <c:pt idx="121">
                  <c:v> </c:v>
                </c:pt>
                <c:pt idx="122">
                  <c:v> </c:v>
                </c:pt>
                <c:pt idx="123">
                  <c:v> </c:v>
                </c:pt>
                <c:pt idx="124">
                  <c:v> </c:v>
                </c:pt>
                <c:pt idx="125">
                  <c:v> </c:v>
                </c:pt>
                <c:pt idx="126">
                  <c:v> </c:v>
                </c:pt>
                <c:pt idx="127">
                  <c:v> </c:v>
                </c:pt>
                <c:pt idx="128">
                  <c:v> </c:v>
                </c:pt>
                <c:pt idx="129">
                  <c:v> </c:v>
                </c:pt>
                <c:pt idx="130">
                  <c:v> </c:v>
                </c:pt>
                <c:pt idx="131">
                  <c:v> </c:v>
                </c:pt>
                <c:pt idx="132">
                  <c:v> </c:v>
                </c:pt>
                <c:pt idx="134">
                  <c:v> </c:v>
                </c:pt>
              </c:strCache>
            </c:strRef>
          </c:cat>
          <c:val>
            <c:numRef>
              <c:f>'Curtailment and Penetration'!$D$26:$D$160</c:f>
              <c:numCache>
                <c:formatCode>0.0%</c:formatCode>
                <c:ptCount val="135"/>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pt idx="17">
                  <c:v>2.8669885348156943E-2</c:v>
                </c:pt>
                <c:pt idx="18">
                  <c:v>4.8775053757538635E-2</c:v>
                </c:pt>
                <c:pt idx="19">
                  <c:v>6.1021251014030095E-2</c:v>
                </c:pt>
                <c:pt idx="20">
                  <c:v>7.7448550468361813E-2</c:v>
                </c:pt>
                <c:pt idx="21">
                  <c:v>8.4463839780662103E-2</c:v>
                </c:pt>
                <c:pt idx="22">
                  <c:v>9.1688649978118195E-2</c:v>
                </c:pt>
                <c:pt idx="23">
                  <c:v>9.8509959003376404E-2</c:v>
                </c:pt>
                <c:pt idx="24">
                  <c:v>0.106367968040656</c:v>
                </c:pt>
                <c:pt idx="25">
                  <c:v>0.117203448736747</c:v>
                </c:pt>
                <c:pt idx="26">
                  <c:v>0.15103921330226699</c:v>
                </c:pt>
                <c:pt idx="27">
                  <c:v>0.173795413658651</c:v>
                </c:pt>
                <c:pt idx="28">
                  <c:v>0.18503696687578799</c:v>
                </c:pt>
                <c:pt idx="29">
                  <c:v>0.19929926050844099</c:v>
                </c:pt>
                <c:pt idx="30">
                  <c:v>0.23225466741522499</c:v>
                </c:pt>
                <c:pt idx="31">
                  <c:v>0.241826025649647</c:v>
                </c:pt>
                <c:pt idx="32">
                  <c:v>0.247992904928275</c:v>
                </c:pt>
                <c:pt idx="36">
                  <c:v>2.7144582757970694E-2</c:v>
                </c:pt>
                <c:pt idx="37">
                  <c:v>3.418919387665631E-2</c:v>
                </c:pt>
                <c:pt idx="38">
                  <c:v>4.5605060762829677E-2</c:v>
                </c:pt>
                <c:pt idx="39">
                  <c:v>6.2116224885143199E-2</c:v>
                </c:pt>
                <c:pt idx="40">
                  <c:v>6.8537546368382496E-2</c:v>
                </c:pt>
                <c:pt idx="41">
                  <c:v>5.6701415697210697E-2</c:v>
                </c:pt>
                <c:pt idx="42">
                  <c:v>6.2218621610734097E-2</c:v>
                </c:pt>
                <c:pt idx="43">
                  <c:v>6.9028383827585804E-2</c:v>
                </c:pt>
                <c:pt idx="44">
                  <c:v>7.6946234947039505E-2</c:v>
                </c:pt>
                <c:pt idx="45">
                  <c:v>7.3368539501806093E-2</c:v>
                </c:pt>
                <c:pt idx="46">
                  <c:v>8.5035388804821893E-2</c:v>
                </c:pt>
                <c:pt idx="47">
                  <c:v>0.109765117681867</c:v>
                </c:pt>
                <c:pt idx="48">
                  <c:v>0.120337566356713</c:v>
                </c:pt>
                <c:pt idx="49">
                  <c:v>0.14460717395665301</c:v>
                </c:pt>
                <c:pt idx="59">
                  <c:v>5.1428661004083102E-2</c:v>
                </c:pt>
                <c:pt idx="60">
                  <c:v>5.7925085141427197E-2</c:v>
                </c:pt>
                <c:pt idx="61">
                  <c:v>5.7966444316304502E-2</c:v>
                </c:pt>
                <c:pt idx="62">
                  <c:v>6.9259275931140604E-2</c:v>
                </c:pt>
                <c:pt idx="63">
                  <c:v>6.83905311864767E-2</c:v>
                </c:pt>
                <c:pt idx="64">
                  <c:v>6.5661377229909196E-2</c:v>
                </c:pt>
                <c:pt idx="65">
                  <c:v>8.4200881032449604E-2</c:v>
                </c:pt>
                <c:pt idx="66">
                  <c:v>8.7405469620181406E-2</c:v>
                </c:pt>
                <c:pt idx="73">
                  <c:v>1.7159538717324601E-2</c:v>
                </c:pt>
                <c:pt idx="74">
                  <c:v>2.0858117837266599E-2</c:v>
                </c:pt>
                <c:pt idx="75">
                  <c:v>2.40984941765023E-2</c:v>
                </c:pt>
                <c:pt idx="76">
                  <c:v>2.3579965346939701E-2</c:v>
                </c:pt>
                <c:pt idx="77">
                  <c:v>2.4292381327431702E-2</c:v>
                </c:pt>
                <c:pt idx="78">
                  <c:v>2.6525913654535799E-2</c:v>
                </c:pt>
                <c:pt idx="79">
                  <c:v>2.44912360233288E-2</c:v>
                </c:pt>
                <c:pt idx="80">
                  <c:v>2.8354714497503299E-2</c:v>
                </c:pt>
                <c:pt idx="81">
                  <c:v>2.9474938070627899E-2</c:v>
                </c:pt>
                <c:pt idx="82">
                  <c:v>2.6657386245218101E-2</c:v>
                </c:pt>
                <c:pt idx="83">
                  <c:v>3.1229252119889701E-2</c:v>
                </c:pt>
                <c:pt idx="92">
                  <c:v>1.4949516574548001E-2</c:v>
                </c:pt>
                <c:pt idx="93">
                  <c:v>1.64539795711721E-2</c:v>
                </c:pt>
                <c:pt idx="94">
                  <c:v>2.0305728165977699E-2</c:v>
                </c:pt>
                <c:pt idx="95">
                  <c:v>2.8075789649919001E-2</c:v>
                </c:pt>
                <c:pt idx="96">
                  <c:v>2.8037899230418901E-2</c:v>
                </c:pt>
                <c:pt idx="97">
                  <c:v>2.8924797697650599E-2</c:v>
                </c:pt>
                <c:pt idx="98">
                  <c:v>2.9974691760529699E-2</c:v>
                </c:pt>
                <c:pt idx="99">
                  <c:v>2.9524667925383101E-2</c:v>
                </c:pt>
                <c:pt idx="100">
                  <c:v>3.1500612417488798E-2</c:v>
                </c:pt>
                <c:pt idx="107">
                  <c:v>1.6859112820211509E-2</c:v>
                </c:pt>
                <c:pt idx="108">
                  <c:v>1.8648554395691401E-2</c:v>
                </c:pt>
                <c:pt idx="109">
                  <c:v>1.9388539687823499E-2</c:v>
                </c:pt>
                <c:pt idx="110">
                  <c:v>2.0849561355080901E-2</c:v>
                </c:pt>
                <c:pt idx="111">
                  <c:v>2.1103417292620202E-2</c:v>
                </c:pt>
                <c:pt idx="112">
                  <c:v>2.6282434606657398E-2</c:v>
                </c:pt>
                <c:pt idx="113">
                  <c:v>2.64879587947697E-2</c:v>
                </c:pt>
                <c:pt idx="114">
                  <c:v>3.0315224479240899E-2</c:v>
                </c:pt>
                <c:pt idx="115">
                  <c:v>3.4004876744420098E-2</c:v>
                </c:pt>
                <c:pt idx="116">
                  <c:v>3.5272025095737299E-2</c:v>
                </c:pt>
                <c:pt idx="117">
                  <c:v>4.0024054070991903E-2</c:v>
                </c:pt>
              </c:numCache>
            </c:numRef>
          </c:val>
          <c:smooth val="0"/>
          <c:extLst>
            <c:ext xmlns:c16="http://schemas.microsoft.com/office/drawing/2014/chart" uri="{C3380CC4-5D6E-409C-BE32-E72D297353CC}">
              <c16:uniqueId val="{0000000A-B982-4EBF-A90E-031D93AFC47D}"/>
            </c:ext>
          </c:extLst>
        </c:ser>
        <c:dLbls>
          <c:showLegendKey val="0"/>
          <c:showVal val="0"/>
          <c:showCatName val="0"/>
          <c:showSerName val="0"/>
          <c:showPercent val="0"/>
          <c:showBubbleSize val="0"/>
        </c:dLbls>
        <c:marker val="1"/>
        <c:smooth val="0"/>
        <c:axId val="433385472"/>
        <c:axId val="433379200"/>
      </c:lineChart>
      <c:catAx>
        <c:axId val="433359488"/>
        <c:scaling>
          <c:orientation val="minMax"/>
        </c:scaling>
        <c:delete val="0"/>
        <c:axPos val="b"/>
        <c:numFmt formatCode="General" sourceLinked="1"/>
        <c:majorTickMark val="out"/>
        <c:minorTickMark val="none"/>
        <c:tickLblPos val="nextTo"/>
        <c:spPr>
          <a:ln w="3175"/>
        </c:spPr>
        <c:txPr>
          <a:bodyPr rot="-5400000" vert="horz"/>
          <a:lstStyle/>
          <a:p>
            <a:pPr>
              <a:defRPr>
                <a:solidFill>
                  <a:sysClr val="windowText" lastClr="000000"/>
                </a:solidFill>
              </a:defRPr>
            </a:pPr>
            <a:endParaRPr lang="en-US"/>
          </a:p>
        </c:txPr>
        <c:crossAx val="433377664"/>
        <c:crosses val="autoZero"/>
        <c:auto val="1"/>
        <c:lblAlgn val="ctr"/>
        <c:lblOffset val="50"/>
        <c:tickLblSkip val="1"/>
        <c:tickMarkSkip val="1"/>
        <c:noMultiLvlLbl val="0"/>
      </c:catAx>
      <c:valAx>
        <c:axId val="433377664"/>
        <c:scaling>
          <c:orientation val="minMax"/>
          <c:max val="0.2"/>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433359488"/>
        <c:crosses val="autoZero"/>
        <c:crossBetween val="between"/>
        <c:majorUnit val="4.0000000000000008E-2"/>
      </c:valAx>
      <c:valAx>
        <c:axId val="433379200"/>
        <c:scaling>
          <c:orientation val="minMax"/>
          <c:max val="0.4"/>
          <c:min val="0"/>
        </c:scaling>
        <c:delete val="0"/>
        <c:axPos val="r"/>
        <c:numFmt formatCode="0%" sourceLinked="0"/>
        <c:majorTickMark val="out"/>
        <c:minorTickMark val="none"/>
        <c:tickLblPos val="nextTo"/>
        <c:spPr>
          <a:ln w="3175">
            <a:noFill/>
          </a:ln>
        </c:spPr>
        <c:crossAx val="433385472"/>
        <c:crosses val="max"/>
        <c:crossBetween val="between"/>
        <c:majorUnit val="8.0000000000000016E-2"/>
        <c:minorUnit val="2.5000000000000005E-2"/>
      </c:valAx>
      <c:catAx>
        <c:axId val="433385472"/>
        <c:scaling>
          <c:orientation val="minMax"/>
        </c:scaling>
        <c:delete val="1"/>
        <c:axPos val="b"/>
        <c:numFmt formatCode="General" sourceLinked="1"/>
        <c:majorTickMark val="out"/>
        <c:minorTickMark val="none"/>
        <c:tickLblPos val="nextTo"/>
        <c:crossAx val="433379200"/>
        <c:crosses val="autoZero"/>
        <c:auto val="1"/>
        <c:lblAlgn val="ctr"/>
        <c:lblOffset val="100"/>
        <c:noMultiLvlLbl val="0"/>
      </c:catAx>
      <c:spPr>
        <a:ln w="3175">
          <a:noFill/>
        </a:ln>
      </c:spPr>
    </c:plotArea>
    <c:plotVisOnly val="1"/>
    <c:dispBlanksAs val="gap"/>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800">
                <a:solidFill>
                  <a:sysClr val="windowText" lastClr="000000"/>
                </a:solidFill>
                <a:latin typeface="Arial" panose="020B0604020202020204" pitchFamily="34" charset="0"/>
                <a:cs typeface="Arial" panose="020B0604020202020204" pitchFamily="34" charset="0"/>
              </a:rPr>
              <a:t>2022 Curtailment </a:t>
            </a:r>
          </a:p>
        </c:rich>
      </c:tx>
      <c:layout>
        <c:manualLayout>
          <c:xMode val="edge"/>
          <c:yMode val="edge"/>
          <c:x val="0.26072650019360188"/>
          <c:y val="1.310971583610454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24281298171061952"/>
          <c:y val="0.13964938225166723"/>
          <c:w val="0.7148143563759588"/>
          <c:h val="0.57959942650076579"/>
        </c:manualLayout>
      </c:layout>
      <c:barChart>
        <c:barDir val="col"/>
        <c:grouping val="clustered"/>
        <c:varyColors val="0"/>
        <c:ser>
          <c:idx val="0"/>
          <c:order val="0"/>
          <c:tx>
            <c:strRef>
              <c:f>'Curtailment and Penetration'!$I$29:$I$31</c:f>
              <c:strCache>
                <c:ptCount val="3"/>
                <c:pt idx="0">
                  <c:v>Wind</c:v>
                </c:pt>
                <c:pt idx="1">
                  <c:v>Curtailment</c:v>
                </c:pt>
                <c:pt idx="2">
                  <c:v>2022 %</c:v>
                </c:pt>
              </c:strCache>
            </c:strRef>
          </c:tx>
          <c:spPr>
            <a:solidFill>
              <a:schemeClr val="accent1"/>
            </a:solidFill>
            <a:ln>
              <a:noFill/>
            </a:ln>
            <a:effectLst/>
          </c:spPr>
          <c:invertIfNegative val="0"/>
          <c:cat>
            <c:strRef>
              <c:f>'Curtailment and Penetration'!$H$32:$H$38</c:f>
              <c:strCache>
                <c:ptCount val="7"/>
                <c:pt idx="0">
                  <c:v>PJM</c:v>
                </c:pt>
                <c:pt idx="1">
                  <c:v>CAISO</c:v>
                </c:pt>
                <c:pt idx="2">
                  <c:v>ISO-NE</c:v>
                </c:pt>
                <c:pt idx="3">
                  <c:v>NYISO</c:v>
                </c:pt>
                <c:pt idx="4">
                  <c:v>MISO</c:v>
                </c:pt>
                <c:pt idx="5">
                  <c:v>ERCOT</c:v>
                </c:pt>
                <c:pt idx="6">
                  <c:v>SPP</c:v>
                </c:pt>
              </c:strCache>
            </c:strRef>
          </c:cat>
          <c:val>
            <c:numRef>
              <c:f>'Curtailment and Penetration'!$I$32:$I$38</c:f>
              <c:numCache>
                <c:formatCode>0.0%</c:formatCode>
                <c:ptCount val="7"/>
                <c:pt idx="0">
                  <c:v>8.3218961727016705E-4</c:v>
                </c:pt>
                <c:pt idx="1">
                  <c:v>5.4342868184356621E-3</c:v>
                </c:pt>
                <c:pt idx="2">
                  <c:v>1.3365042836942578E-2</c:v>
                </c:pt>
                <c:pt idx="3">
                  <c:v>3.2086289505028946E-2</c:v>
                </c:pt>
                <c:pt idx="4">
                  <c:v>4.3844733657596315E-2</c:v>
                </c:pt>
                <c:pt idx="5">
                  <c:v>4.7286142811160906E-2</c:v>
                </c:pt>
                <c:pt idx="6">
                  <c:v>9.2198826439114881E-2</c:v>
                </c:pt>
              </c:numCache>
            </c:numRef>
          </c:val>
          <c:extLst>
            <c:ext xmlns:c16="http://schemas.microsoft.com/office/drawing/2014/chart" uri="{C3380CC4-5D6E-409C-BE32-E72D297353CC}">
              <c16:uniqueId val="{00000000-DD2E-455A-B094-678085BB9A9C}"/>
            </c:ext>
          </c:extLst>
        </c:ser>
        <c:dLbls>
          <c:showLegendKey val="0"/>
          <c:showVal val="0"/>
          <c:showCatName val="0"/>
          <c:showSerName val="0"/>
          <c:showPercent val="0"/>
          <c:showBubbleSize val="0"/>
        </c:dLbls>
        <c:gapWidth val="100"/>
        <c:axId val="514194736"/>
        <c:axId val="514188504"/>
      </c:barChart>
      <c:catAx>
        <c:axId val="514194736"/>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88504"/>
        <c:crosses val="autoZero"/>
        <c:auto val="1"/>
        <c:lblAlgn val="ctr"/>
        <c:lblOffset val="100"/>
        <c:noMultiLvlLbl val="0"/>
      </c:catAx>
      <c:valAx>
        <c:axId val="514188504"/>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94736"/>
        <c:crosses val="autoZero"/>
        <c:crossBetween val="between"/>
        <c:majorUnit val="2.0000000000000004E-2"/>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249512080220747E-2"/>
          <c:y val="0.10204676563867017"/>
          <c:w val="0.8654004307153913"/>
          <c:h val="0.72783792650918633"/>
        </c:manualLayout>
      </c:layout>
      <c:barChart>
        <c:barDir val="col"/>
        <c:grouping val="clustered"/>
        <c:varyColors val="0"/>
        <c:ser>
          <c:idx val="0"/>
          <c:order val="0"/>
          <c:tx>
            <c:v> Wind Curtailment (left axis)</c:v>
          </c:tx>
          <c:spPr>
            <a:solidFill>
              <a:schemeClr val="accent1"/>
            </a:solidFill>
            <a:ln>
              <a:noFill/>
            </a:ln>
          </c:spPr>
          <c:invertIfNegative val="0"/>
          <c:cat>
            <c:multiLvlStrRef>
              <c:f>'Curtailment and Penetration'!$A$26:$C$143</c:f>
              <c:multiLvlStrCache>
                <c:ptCount val="118"/>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lvl>
                <c:lvl>
                  <c:pt idx="0">
                    <c:v>2014-22
SPP</c:v>
                  </c:pt>
                  <c:pt idx="16">
                    <c:v> </c:v>
                  </c:pt>
                  <c:pt idx="17">
                    <c:v>2007-22
ERCOT</c:v>
                  </c:pt>
                  <c:pt idx="33">
                    <c:v> </c:v>
                  </c:pt>
                  <c:pt idx="34">
                    <c:v>2009-22
MISO</c:v>
                  </c:pt>
                  <c:pt idx="50">
                    <c:v> </c:v>
                  </c:pt>
                  <c:pt idx="51">
                    <c:v>2015-22
CAISO</c:v>
                  </c:pt>
                  <c:pt idx="67">
                    <c:v> </c:v>
                  </c:pt>
                  <c:pt idx="68">
                    <c:v>2012-22
NYISO</c:v>
                  </c:pt>
                  <c:pt idx="84">
                    <c:v> </c:v>
                  </c:pt>
                  <c:pt idx="85">
                    <c:v>2014-22
ISO-NE</c:v>
                  </c:pt>
                  <c:pt idx="101">
                    <c:v> </c:v>
                  </c:pt>
                  <c:pt idx="102">
                    <c:v>2012-22
PJM</c:v>
                  </c:pt>
                </c:lvl>
              </c:multiLvlStrCache>
            </c:multiLvlStrRef>
          </c:cat>
          <c:val>
            <c:numRef>
              <c:f>'Curtailment and Penetration'!$E$26:$E$143</c:f>
              <c:numCache>
                <c:formatCode>General</c:formatCode>
                <c:ptCount val="118"/>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pt idx="17" formatCode="0.0%">
                  <c:v>1.2211037848541214E-2</c:v>
                </c:pt>
                <c:pt idx="18" formatCode="0.0%">
                  <c:v>8.5060836508921822E-2</c:v>
                </c:pt>
                <c:pt idx="19" formatCode="0.0%">
                  <c:v>0.17070361876225379</c:v>
                </c:pt>
                <c:pt idx="20" formatCode="0.0%">
                  <c:v>7.7166635673370274E-2</c:v>
                </c:pt>
                <c:pt idx="21" formatCode="0.0%">
                  <c:v>8.4792607734428302E-2</c:v>
                </c:pt>
                <c:pt idx="22" formatCode="0.0%">
                  <c:v>3.7961883290117543E-2</c:v>
                </c:pt>
                <c:pt idx="23" formatCode="0.0%">
                  <c:v>1.0989957838430844E-2</c:v>
                </c:pt>
                <c:pt idx="24" formatCode="0.0%">
                  <c:v>5.1155084173714503E-3</c:v>
                </c:pt>
                <c:pt idx="25" formatCode="0.0%">
                  <c:v>9.5238582285400199E-3</c:v>
                </c:pt>
                <c:pt idx="26" formatCode="0.0%">
                  <c:v>1.5674830417756278E-2</c:v>
                </c:pt>
                <c:pt idx="27" formatCode="0.0%">
                  <c:v>2.158179545539601E-2</c:v>
                </c:pt>
                <c:pt idx="28" formatCode="0.0%">
                  <c:v>2.5392815014938449E-2</c:v>
                </c:pt>
                <c:pt idx="29" formatCode="0.0%">
                  <c:v>2.6914436743439522E-2</c:v>
                </c:pt>
                <c:pt idx="30" formatCode="0.0%">
                  <c:v>4.5174120650088273E-2</c:v>
                </c:pt>
                <c:pt idx="31" formatCode="0.0%">
                  <c:v>5.1564080903552648E-2</c:v>
                </c:pt>
                <c:pt idx="32" formatCode="0.0%">
                  <c:v>4.7286142811160906E-2</c:v>
                </c:pt>
                <c:pt idx="36" formatCode="0.0%">
                  <c:v>1.9475337463428576E-2</c:v>
                </c:pt>
                <c:pt idx="37" formatCode="0.0%">
                  <c:v>3.879733092280449E-2</c:v>
                </c:pt>
                <c:pt idx="38" formatCode="0.0%">
                  <c:v>3.1858284824347459E-2</c:v>
                </c:pt>
                <c:pt idx="39" formatCode="0.0%">
                  <c:v>2.6029844641441455E-2</c:v>
                </c:pt>
                <c:pt idx="40" formatCode="0.0%">
                  <c:v>4.7232880001426156E-2</c:v>
                </c:pt>
                <c:pt idx="41" formatCode="0.0%">
                  <c:v>5.5202048687198149E-2</c:v>
                </c:pt>
                <c:pt idx="42" formatCode="0.0%">
                  <c:v>5.4264086321388114E-2</c:v>
                </c:pt>
                <c:pt idx="43" formatCode="0.0%">
                  <c:v>4.309120887925131E-2</c:v>
                </c:pt>
                <c:pt idx="44" formatCode="0.0%">
                  <c:v>4.2581145284187383E-2</c:v>
                </c:pt>
                <c:pt idx="45" formatCode="0.0%">
                  <c:v>4.243139865206004E-2</c:v>
                </c:pt>
                <c:pt idx="46" formatCode="0.0%">
                  <c:v>5.4737116079322121E-2</c:v>
                </c:pt>
                <c:pt idx="47" formatCode="0.0%">
                  <c:v>5.0318087432913119E-2</c:v>
                </c:pt>
                <c:pt idx="48" formatCode="0.0%">
                  <c:v>4.7343445365392645E-2</c:v>
                </c:pt>
                <c:pt idx="49" formatCode="0.0%">
                  <c:v>4.3844733657596315E-2</c:v>
                </c:pt>
                <c:pt idx="59" formatCode="0.0%">
                  <c:v>4.0403214538454217E-3</c:v>
                </c:pt>
                <c:pt idx="60" formatCode="0.0%">
                  <c:v>5.3700002276109628E-3</c:v>
                </c:pt>
                <c:pt idx="61" formatCode="0.0%">
                  <c:v>2.4034752620846235E-3</c:v>
                </c:pt>
                <c:pt idx="62" formatCode="0.0%">
                  <c:v>1.73261276854983E-3</c:v>
                </c:pt>
                <c:pt idx="63" formatCode="0.0%">
                  <c:v>2.7216317589084842E-3</c:v>
                </c:pt>
                <c:pt idx="64" formatCode="0.0%">
                  <c:v>5.8142026711248502E-3</c:v>
                </c:pt>
                <c:pt idx="65" formatCode="0.0%">
                  <c:v>3.888981392902596E-3</c:v>
                </c:pt>
                <c:pt idx="66" formatCode="0.0%">
                  <c:v>5.4342868184356621E-3</c:v>
                </c:pt>
                <c:pt idx="73" formatCode="0.0%">
                  <c:v>3.1916440763170902E-3</c:v>
                </c:pt>
                <c:pt idx="74" formatCode="0.0%">
                  <c:v>1.4557161228708048E-2</c:v>
                </c:pt>
                <c:pt idx="75" formatCode="0.0%">
                  <c:v>7.5615213291997429E-3</c:v>
                </c:pt>
                <c:pt idx="76" formatCode="0.0%">
                  <c:v>9.6736572439953053E-3</c:v>
                </c:pt>
                <c:pt idx="77" formatCode="0.0%">
                  <c:v>5.6036361847470835E-3</c:v>
                </c:pt>
                <c:pt idx="78" formatCode="0.0%">
                  <c:v>9.9786083255885612E-3</c:v>
                </c:pt>
                <c:pt idx="79" formatCode="0.0%">
                  <c:v>1.6439741530532945E-2</c:v>
                </c:pt>
                <c:pt idx="80" formatCode="0.0%">
                  <c:v>1.5310784769198308E-2</c:v>
                </c:pt>
                <c:pt idx="81" formatCode="0.0%">
                  <c:v>1.352667207433079E-2</c:v>
                </c:pt>
                <c:pt idx="82" formatCode="0.0%">
                  <c:v>1.974443861728048E-2</c:v>
                </c:pt>
                <c:pt idx="83" formatCode="0.0%">
                  <c:v>3.2086289505028946E-2</c:v>
                </c:pt>
                <c:pt idx="92" formatCode="0.0%">
                  <c:v>3.1364618313247182E-2</c:v>
                </c:pt>
                <c:pt idx="93" formatCode="0.0%">
                  <c:v>2.4203926037371749E-2</c:v>
                </c:pt>
                <c:pt idx="94" formatCode="0.0%">
                  <c:v>4.1818200771488456E-2</c:v>
                </c:pt>
                <c:pt idx="95" formatCode="0.0%">
                  <c:v>2.6023229785107651E-2</c:v>
                </c:pt>
                <c:pt idx="96" formatCode="0.0%">
                  <c:v>2.697169888700103E-2</c:v>
                </c:pt>
                <c:pt idx="97" formatCode="0.0%">
                  <c:v>1.9121499524134614E-2</c:v>
                </c:pt>
                <c:pt idx="98" formatCode="0.0%">
                  <c:v>1.5288240654887385E-2</c:v>
                </c:pt>
                <c:pt idx="99" formatCode="0.0%">
                  <c:v>1.754169543262768E-2</c:v>
                </c:pt>
                <c:pt idx="100" formatCode="0.0%">
                  <c:v>1.3365042836942578E-2</c:v>
                </c:pt>
                <c:pt idx="107" formatCode="0.0%">
                  <c:v>1.9865003159233292E-2</c:v>
                </c:pt>
                <c:pt idx="108" formatCode="0.0%">
                  <c:v>1.906357763296309E-2</c:v>
                </c:pt>
                <c:pt idx="109" formatCode="0.0%">
                  <c:v>7.3583143852930183E-3</c:v>
                </c:pt>
                <c:pt idx="110" formatCode="0.0%">
                  <c:v>3.3032037077357561E-3</c:v>
                </c:pt>
                <c:pt idx="111" formatCode="0.0%">
                  <c:v>2.2661817263460913E-3</c:v>
                </c:pt>
                <c:pt idx="112" formatCode="0.0%">
                  <c:v>1.6209031447204963E-2</c:v>
                </c:pt>
                <c:pt idx="113" formatCode="0.0%">
                  <c:v>1.6547200829827986E-2</c:v>
                </c:pt>
                <c:pt idx="114" formatCode="0.0%">
                  <c:v>6.643761525402068E-3</c:v>
                </c:pt>
                <c:pt idx="115" formatCode="0.0%">
                  <c:v>8.1456855323112365E-3</c:v>
                </c:pt>
                <c:pt idx="116" formatCode="0.0%">
                  <c:v>1.7673837016674136E-2</c:v>
                </c:pt>
                <c:pt idx="117" formatCode="0.0%">
                  <c:v>8.3218961727016705E-4</c:v>
                </c:pt>
              </c:numCache>
            </c:numRef>
          </c:val>
          <c:extLst>
            <c:ext xmlns:c16="http://schemas.microsoft.com/office/drawing/2014/chart" uri="{C3380CC4-5D6E-409C-BE32-E72D297353CC}">
              <c16:uniqueId val="{00000000-D6CD-4D22-BD7C-F4A2CDBC446B}"/>
            </c:ext>
          </c:extLst>
        </c:ser>
        <c:dLbls>
          <c:showLegendKey val="0"/>
          <c:showVal val="0"/>
          <c:showCatName val="0"/>
          <c:showSerName val="0"/>
          <c:showPercent val="0"/>
          <c:showBubbleSize val="0"/>
        </c:dLbls>
        <c:gapWidth val="40"/>
        <c:axId val="433359488"/>
        <c:axId val="433377664"/>
      </c:barChart>
      <c:lineChart>
        <c:grouping val="standard"/>
        <c:varyColors val="0"/>
        <c:ser>
          <c:idx val="1"/>
          <c:order val="1"/>
          <c:tx>
            <c:v> Wind Penetration (right axis)</c:v>
          </c:tx>
          <c:spPr>
            <a:ln w="15875">
              <a:solidFill>
                <a:schemeClr val="accent2">
                  <a:lumMod val="75000"/>
                </a:schemeClr>
              </a:solidFill>
              <a:prstDash val="solid"/>
            </a:ln>
          </c:spPr>
          <c:marker>
            <c:symbol val="none"/>
          </c:marker>
          <c:dPt>
            <c:idx val="10"/>
            <c:bubble3D val="0"/>
            <c:extLst>
              <c:ext xmlns:c16="http://schemas.microsoft.com/office/drawing/2014/chart" uri="{C3380CC4-5D6E-409C-BE32-E72D297353CC}">
                <c16:uniqueId val="{00000001-D6CD-4D22-BD7C-F4A2CDBC446B}"/>
              </c:ext>
            </c:extLst>
          </c:dPt>
          <c:dPt>
            <c:idx val="11"/>
            <c:bubble3D val="0"/>
            <c:extLst>
              <c:ext xmlns:c16="http://schemas.microsoft.com/office/drawing/2014/chart" uri="{C3380CC4-5D6E-409C-BE32-E72D297353CC}">
                <c16:uniqueId val="{00000002-D6CD-4D22-BD7C-F4A2CDBC446B}"/>
              </c:ext>
            </c:extLst>
          </c:dPt>
          <c:dPt>
            <c:idx val="20"/>
            <c:bubble3D val="0"/>
            <c:extLst>
              <c:ext xmlns:c16="http://schemas.microsoft.com/office/drawing/2014/chart" uri="{C3380CC4-5D6E-409C-BE32-E72D297353CC}">
                <c16:uniqueId val="{00000003-D6CD-4D22-BD7C-F4A2CDBC446B}"/>
              </c:ext>
            </c:extLst>
          </c:dPt>
          <c:dPt>
            <c:idx val="30"/>
            <c:bubble3D val="0"/>
            <c:extLst>
              <c:ext xmlns:c16="http://schemas.microsoft.com/office/drawing/2014/chart" uri="{C3380CC4-5D6E-409C-BE32-E72D297353CC}">
                <c16:uniqueId val="{00000004-D6CD-4D22-BD7C-F4A2CDBC446B}"/>
              </c:ext>
            </c:extLst>
          </c:dPt>
          <c:dPt>
            <c:idx val="40"/>
            <c:bubble3D val="0"/>
            <c:extLst>
              <c:ext xmlns:c16="http://schemas.microsoft.com/office/drawing/2014/chart" uri="{C3380CC4-5D6E-409C-BE32-E72D297353CC}">
                <c16:uniqueId val="{00000005-D6CD-4D22-BD7C-F4A2CDBC446B}"/>
              </c:ext>
            </c:extLst>
          </c:dPt>
          <c:dPt>
            <c:idx val="50"/>
            <c:bubble3D val="0"/>
            <c:extLst>
              <c:ext xmlns:c16="http://schemas.microsoft.com/office/drawing/2014/chart" uri="{C3380CC4-5D6E-409C-BE32-E72D297353CC}">
                <c16:uniqueId val="{00000006-D6CD-4D22-BD7C-F4A2CDBC446B}"/>
              </c:ext>
            </c:extLst>
          </c:dPt>
          <c:dPt>
            <c:idx val="51"/>
            <c:bubble3D val="0"/>
            <c:extLst>
              <c:ext xmlns:c16="http://schemas.microsoft.com/office/drawing/2014/chart" uri="{C3380CC4-5D6E-409C-BE32-E72D297353CC}">
                <c16:uniqueId val="{00000007-D6CD-4D22-BD7C-F4A2CDBC446B}"/>
              </c:ext>
            </c:extLst>
          </c:dPt>
          <c:dPt>
            <c:idx val="60"/>
            <c:bubble3D val="0"/>
            <c:extLst>
              <c:ext xmlns:c16="http://schemas.microsoft.com/office/drawing/2014/chart" uri="{C3380CC4-5D6E-409C-BE32-E72D297353CC}">
                <c16:uniqueId val="{00000008-D6CD-4D22-BD7C-F4A2CDBC446B}"/>
              </c:ext>
            </c:extLst>
          </c:dPt>
          <c:dPt>
            <c:idx val="70"/>
            <c:bubble3D val="0"/>
            <c:extLst>
              <c:ext xmlns:c16="http://schemas.microsoft.com/office/drawing/2014/chart" uri="{C3380CC4-5D6E-409C-BE32-E72D297353CC}">
                <c16:uniqueId val="{00000009-D6CD-4D22-BD7C-F4A2CDBC446B}"/>
              </c:ext>
            </c:extLst>
          </c:dPt>
          <c:cat>
            <c:strRef>
              <c:f>'Curtailment and Penetration'!$C$26:$C$143</c:f>
              <c:strCache>
                <c:ptCount val="118"/>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strCache>
            </c:strRef>
          </c:cat>
          <c:val>
            <c:numRef>
              <c:f>'Curtailment and Penetration'!$D$26:$D$143</c:f>
              <c:numCache>
                <c:formatCode>0.0%</c:formatCode>
                <c:ptCount val="118"/>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pt idx="17">
                  <c:v>2.8669885348156943E-2</c:v>
                </c:pt>
                <c:pt idx="18">
                  <c:v>4.8775053757538635E-2</c:v>
                </c:pt>
                <c:pt idx="19">
                  <c:v>6.1021251014030095E-2</c:v>
                </c:pt>
                <c:pt idx="20">
                  <c:v>7.7448550468361813E-2</c:v>
                </c:pt>
                <c:pt idx="21">
                  <c:v>8.4463839780662103E-2</c:v>
                </c:pt>
                <c:pt idx="22">
                  <c:v>9.1688649978118195E-2</c:v>
                </c:pt>
                <c:pt idx="23">
                  <c:v>9.8509959003376404E-2</c:v>
                </c:pt>
                <c:pt idx="24">
                  <c:v>0.106367968040656</c:v>
                </c:pt>
                <c:pt idx="25">
                  <c:v>0.117203448736747</c:v>
                </c:pt>
                <c:pt idx="26">
                  <c:v>0.15103921330226699</c:v>
                </c:pt>
                <c:pt idx="27">
                  <c:v>0.173795413658651</c:v>
                </c:pt>
                <c:pt idx="28">
                  <c:v>0.18503696687578799</c:v>
                </c:pt>
                <c:pt idx="29">
                  <c:v>0.19929926050844099</c:v>
                </c:pt>
                <c:pt idx="30">
                  <c:v>0.23225466741522499</c:v>
                </c:pt>
                <c:pt idx="31">
                  <c:v>0.241826025649647</c:v>
                </c:pt>
                <c:pt idx="32">
                  <c:v>0.247992904928275</c:v>
                </c:pt>
                <c:pt idx="36">
                  <c:v>2.7144582757970694E-2</c:v>
                </c:pt>
                <c:pt idx="37">
                  <c:v>3.418919387665631E-2</c:v>
                </c:pt>
                <c:pt idx="38">
                  <c:v>4.5605060762829677E-2</c:v>
                </c:pt>
                <c:pt idx="39">
                  <c:v>6.2116224885143199E-2</c:v>
                </c:pt>
                <c:pt idx="40">
                  <c:v>6.8537546368382496E-2</c:v>
                </c:pt>
                <c:pt idx="41">
                  <c:v>5.6701415697210697E-2</c:v>
                </c:pt>
                <c:pt idx="42">
                  <c:v>6.2218621610734097E-2</c:v>
                </c:pt>
                <c:pt idx="43">
                  <c:v>6.9028383827585804E-2</c:v>
                </c:pt>
                <c:pt idx="44">
                  <c:v>7.6946234947039505E-2</c:v>
                </c:pt>
                <c:pt idx="45">
                  <c:v>7.3368539501806093E-2</c:v>
                </c:pt>
                <c:pt idx="46">
                  <c:v>8.5035388804821893E-2</c:v>
                </c:pt>
                <c:pt idx="47">
                  <c:v>0.109765117681867</c:v>
                </c:pt>
                <c:pt idx="48">
                  <c:v>0.120337566356713</c:v>
                </c:pt>
                <c:pt idx="49">
                  <c:v>0.14460717395665301</c:v>
                </c:pt>
                <c:pt idx="59">
                  <c:v>5.1428661004083102E-2</c:v>
                </c:pt>
                <c:pt idx="60">
                  <c:v>5.7925085141427197E-2</c:v>
                </c:pt>
                <c:pt idx="61">
                  <c:v>5.7966444316304502E-2</c:v>
                </c:pt>
                <c:pt idx="62">
                  <c:v>6.9259275931140604E-2</c:v>
                </c:pt>
                <c:pt idx="63">
                  <c:v>6.83905311864767E-2</c:v>
                </c:pt>
                <c:pt idx="64">
                  <c:v>6.5661377229909196E-2</c:v>
                </c:pt>
                <c:pt idx="65">
                  <c:v>8.4200881032449604E-2</c:v>
                </c:pt>
                <c:pt idx="66">
                  <c:v>8.7405469620181406E-2</c:v>
                </c:pt>
                <c:pt idx="73">
                  <c:v>1.7159538717324601E-2</c:v>
                </c:pt>
                <c:pt idx="74">
                  <c:v>2.0858117837266599E-2</c:v>
                </c:pt>
                <c:pt idx="75">
                  <c:v>2.40984941765023E-2</c:v>
                </c:pt>
                <c:pt idx="76">
                  <c:v>2.3579965346939701E-2</c:v>
                </c:pt>
                <c:pt idx="77">
                  <c:v>2.4292381327431702E-2</c:v>
                </c:pt>
                <c:pt idx="78">
                  <c:v>2.6525913654535799E-2</c:v>
                </c:pt>
                <c:pt idx="79">
                  <c:v>2.44912360233288E-2</c:v>
                </c:pt>
                <c:pt idx="80">
                  <c:v>2.8354714497503299E-2</c:v>
                </c:pt>
                <c:pt idx="81">
                  <c:v>2.9474938070627899E-2</c:v>
                </c:pt>
                <c:pt idx="82">
                  <c:v>2.6657386245218101E-2</c:v>
                </c:pt>
                <c:pt idx="83">
                  <c:v>3.1229252119889701E-2</c:v>
                </c:pt>
                <c:pt idx="92">
                  <c:v>1.4949516574548001E-2</c:v>
                </c:pt>
                <c:pt idx="93">
                  <c:v>1.64539795711721E-2</c:v>
                </c:pt>
                <c:pt idx="94">
                  <c:v>2.0305728165977699E-2</c:v>
                </c:pt>
                <c:pt idx="95">
                  <c:v>2.8075789649919001E-2</c:v>
                </c:pt>
                <c:pt idx="96">
                  <c:v>2.8037899230418901E-2</c:v>
                </c:pt>
                <c:pt idx="97">
                  <c:v>2.8924797697650599E-2</c:v>
                </c:pt>
                <c:pt idx="98">
                  <c:v>2.9974691760529699E-2</c:v>
                </c:pt>
                <c:pt idx="99">
                  <c:v>2.9524667925383101E-2</c:v>
                </c:pt>
                <c:pt idx="100">
                  <c:v>3.1500612417488798E-2</c:v>
                </c:pt>
                <c:pt idx="107">
                  <c:v>1.6859112820211509E-2</c:v>
                </c:pt>
                <c:pt idx="108">
                  <c:v>1.8648554395691401E-2</c:v>
                </c:pt>
                <c:pt idx="109">
                  <c:v>1.9388539687823499E-2</c:v>
                </c:pt>
                <c:pt idx="110">
                  <c:v>2.0849561355080901E-2</c:v>
                </c:pt>
                <c:pt idx="111">
                  <c:v>2.1103417292620202E-2</c:v>
                </c:pt>
                <c:pt idx="112">
                  <c:v>2.6282434606657398E-2</c:v>
                </c:pt>
                <c:pt idx="113">
                  <c:v>2.64879587947697E-2</c:v>
                </c:pt>
                <c:pt idx="114">
                  <c:v>3.0315224479240899E-2</c:v>
                </c:pt>
                <c:pt idx="115">
                  <c:v>3.4004876744420098E-2</c:v>
                </c:pt>
                <c:pt idx="116">
                  <c:v>3.5272025095737299E-2</c:v>
                </c:pt>
                <c:pt idx="117">
                  <c:v>4.0024054070991903E-2</c:v>
                </c:pt>
              </c:numCache>
            </c:numRef>
          </c:val>
          <c:smooth val="0"/>
          <c:extLst>
            <c:ext xmlns:c16="http://schemas.microsoft.com/office/drawing/2014/chart" uri="{C3380CC4-5D6E-409C-BE32-E72D297353CC}">
              <c16:uniqueId val="{0000000A-D6CD-4D22-BD7C-F4A2CDBC446B}"/>
            </c:ext>
          </c:extLst>
        </c:ser>
        <c:dLbls>
          <c:showLegendKey val="0"/>
          <c:showVal val="0"/>
          <c:showCatName val="0"/>
          <c:showSerName val="0"/>
          <c:showPercent val="0"/>
          <c:showBubbleSize val="0"/>
        </c:dLbls>
        <c:marker val="1"/>
        <c:smooth val="0"/>
        <c:axId val="433385472"/>
        <c:axId val="433379200"/>
      </c:lineChart>
      <c:catAx>
        <c:axId val="433359488"/>
        <c:scaling>
          <c:orientation val="minMax"/>
        </c:scaling>
        <c:delete val="0"/>
        <c:axPos val="b"/>
        <c:numFmt formatCode="General" sourceLinked="1"/>
        <c:majorTickMark val="out"/>
        <c:minorTickMark val="none"/>
        <c:tickLblPos val="nextTo"/>
        <c:spPr>
          <a:ln w="3175"/>
        </c:spPr>
        <c:txPr>
          <a:bodyPr rot="-5400000" vert="horz"/>
          <a:lstStyle/>
          <a:p>
            <a:pPr>
              <a:defRPr>
                <a:solidFill>
                  <a:sysClr val="windowText" lastClr="000000"/>
                </a:solidFill>
              </a:defRPr>
            </a:pPr>
            <a:endParaRPr lang="en-US"/>
          </a:p>
        </c:txPr>
        <c:crossAx val="433377664"/>
        <c:crosses val="autoZero"/>
        <c:auto val="1"/>
        <c:lblAlgn val="ctr"/>
        <c:lblOffset val="50"/>
        <c:tickLblSkip val="1"/>
        <c:tickMarkSkip val="1"/>
        <c:noMultiLvlLbl val="0"/>
      </c:catAx>
      <c:valAx>
        <c:axId val="433377664"/>
        <c:scaling>
          <c:orientation val="minMax"/>
          <c:max val="0.2"/>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txPr>
          <a:bodyPr/>
          <a:lstStyle/>
          <a:p>
            <a:pPr>
              <a:defRPr>
                <a:solidFill>
                  <a:schemeClr val="tx2"/>
                </a:solidFill>
              </a:defRPr>
            </a:pPr>
            <a:endParaRPr lang="en-US"/>
          </a:p>
        </c:txPr>
        <c:crossAx val="433359488"/>
        <c:crosses val="autoZero"/>
        <c:crossBetween val="between"/>
        <c:majorUnit val="4.0000000000000008E-2"/>
      </c:valAx>
      <c:valAx>
        <c:axId val="433379200"/>
        <c:scaling>
          <c:orientation val="minMax"/>
          <c:max val="0.4"/>
          <c:min val="0"/>
        </c:scaling>
        <c:delete val="0"/>
        <c:axPos val="r"/>
        <c:numFmt formatCode="0%" sourceLinked="0"/>
        <c:majorTickMark val="out"/>
        <c:minorTickMark val="none"/>
        <c:tickLblPos val="nextTo"/>
        <c:spPr>
          <a:ln w="3175">
            <a:noFill/>
          </a:ln>
        </c:spPr>
        <c:txPr>
          <a:bodyPr/>
          <a:lstStyle/>
          <a:p>
            <a:pPr>
              <a:defRPr>
                <a:solidFill>
                  <a:schemeClr val="accent2">
                    <a:lumMod val="75000"/>
                  </a:schemeClr>
                </a:solidFill>
              </a:defRPr>
            </a:pPr>
            <a:endParaRPr lang="en-US"/>
          </a:p>
        </c:txPr>
        <c:crossAx val="433385472"/>
        <c:crosses val="max"/>
        <c:crossBetween val="between"/>
        <c:majorUnit val="8.0000000000000016E-2"/>
        <c:minorUnit val="2.5000000000000005E-2"/>
      </c:valAx>
      <c:catAx>
        <c:axId val="433385472"/>
        <c:scaling>
          <c:orientation val="minMax"/>
        </c:scaling>
        <c:delete val="1"/>
        <c:axPos val="b"/>
        <c:numFmt formatCode="General" sourceLinked="1"/>
        <c:majorTickMark val="out"/>
        <c:minorTickMark val="none"/>
        <c:tickLblPos val="nextTo"/>
        <c:crossAx val="433379200"/>
        <c:crosses val="autoZero"/>
        <c:auto val="1"/>
        <c:lblAlgn val="ctr"/>
        <c:lblOffset val="100"/>
        <c:noMultiLvlLbl val="0"/>
      </c:catAx>
      <c:spPr>
        <a:solidFill>
          <a:sysClr val="window" lastClr="FFFFFF"/>
        </a:solidFill>
        <a:ln w="3175">
          <a:noFill/>
        </a:ln>
      </c:spPr>
    </c:plotArea>
    <c:plotVisOnly val="1"/>
    <c:dispBlanksAs val="gap"/>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340029611683152E-2"/>
          <c:y val="0.10377617004585887"/>
          <c:w val="0.91328151288781212"/>
          <c:h val="0.81203842258394698"/>
        </c:manualLayout>
      </c:layout>
      <c:lineChart>
        <c:grouping val="standard"/>
        <c:varyColors val="0"/>
        <c:ser>
          <c:idx val="7"/>
          <c:order val="0"/>
          <c:tx>
            <c:v> CAISO</c:v>
          </c:tx>
          <c:spPr>
            <a:ln w="19050" cap="rnd">
              <a:solidFill>
                <a:schemeClr val="accent4"/>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Variability'!$C$26:$C$48</c:f>
              <c:numCache>
                <c:formatCode>0.00</c:formatCode>
                <c:ptCount val="23"/>
                <c:pt idx="0">
                  <c:v>0.94331958390271597</c:v>
                </c:pt>
                <c:pt idx="1">
                  <c:v>0.79862386170993349</c:v>
                </c:pt>
                <c:pt idx="2">
                  <c:v>0.92506816053275975</c:v>
                </c:pt>
                <c:pt idx="3">
                  <c:v>0.91864982831477204</c:v>
                </c:pt>
                <c:pt idx="4">
                  <c:v>0.94729479051268461</c:v>
                </c:pt>
                <c:pt idx="5">
                  <c:v>0.92960824646393803</c:v>
                </c:pt>
                <c:pt idx="6">
                  <c:v>0.91222018431884755</c:v>
                </c:pt>
                <c:pt idx="7">
                  <c:v>1.0695800917036324</c:v>
                </c:pt>
                <c:pt idx="8">
                  <c:v>1.1255513445233933</c:v>
                </c:pt>
                <c:pt idx="9">
                  <c:v>1.037693647647167</c:v>
                </c:pt>
                <c:pt idx="10">
                  <c:v>1.0369257301296391</c:v>
                </c:pt>
                <c:pt idx="11">
                  <c:v>1.0578966736668081</c:v>
                </c:pt>
                <c:pt idx="12">
                  <c:v>1.0353888905905162</c:v>
                </c:pt>
                <c:pt idx="13">
                  <c:v>0.99158309062213879</c:v>
                </c:pt>
                <c:pt idx="14">
                  <c:v>0.95349802022594787</c:v>
                </c:pt>
                <c:pt idx="15">
                  <c:v>0.85251452188255372</c:v>
                </c:pt>
                <c:pt idx="16">
                  <c:v>1.0201040887237582</c:v>
                </c:pt>
                <c:pt idx="17">
                  <c:v>1.035812440386515</c:v>
                </c:pt>
                <c:pt idx="18">
                  <c:v>0.99936333900425744</c:v>
                </c:pt>
                <c:pt idx="19">
                  <c:v>1.0747608705827743</c:v>
                </c:pt>
                <c:pt idx="20">
                  <c:v>1.0028799677845393</c:v>
                </c:pt>
                <c:pt idx="21">
                  <c:v>1.1518363699405396</c:v>
                </c:pt>
                <c:pt idx="22">
                  <c:v>1.0943285621798424</c:v>
                </c:pt>
              </c:numCache>
            </c:numRef>
          </c:val>
          <c:smooth val="0"/>
          <c:extLst>
            <c:ext xmlns:c16="http://schemas.microsoft.com/office/drawing/2014/chart" uri="{C3380CC4-5D6E-409C-BE32-E72D297353CC}">
              <c16:uniqueId val="{00000000-E604-444E-A9FA-900A0B54A845}"/>
            </c:ext>
          </c:extLst>
        </c:ser>
        <c:ser>
          <c:idx val="8"/>
          <c:order val="1"/>
          <c:tx>
            <c:v> West</c:v>
          </c:tx>
          <c:spPr>
            <a:ln w="19050" cap="rnd">
              <a:solidFill>
                <a:schemeClr val="accent2">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Variability'!$K$26:$K$48</c:f>
              <c:numCache>
                <c:formatCode>0.00</c:formatCode>
                <c:ptCount val="23"/>
                <c:pt idx="0">
                  <c:v>0.86494188259646809</c:v>
                </c:pt>
                <c:pt idx="1">
                  <c:v>0.88483015126614928</c:v>
                </c:pt>
                <c:pt idx="2">
                  <c:v>0.98096570936110006</c:v>
                </c:pt>
                <c:pt idx="3">
                  <c:v>0.90013776515863919</c:v>
                </c:pt>
                <c:pt idx="4">
                  <c:v>0.91060543648117009</c:v>
                </c:pt>
                <c:pt idx="5">
                  <c:v>0.887112971818663</c:v>
                </c:pt>
                <c:pt idx="6">
                  <c:v>1.0390249412487167</c:v>
                </c:pt>
                <c:pt idx="7">
                  <c:v>1.0409196402796457</c:v>
                </c:pt>
                <c:pt idx="8">
                  <c:v>1.1424736199022281</c:v>
                </c:pt>
                <c:pt idx="9">
                  <c:v>1.0462681683845569</c:v>
                </c:pt>
                <c:pt idx="10">
                  <c:v>1.0014333951270649</c:v>
                </c:pt>
                <c:pt idx="11">
                  <c:v>1.1507630307134011</c:v>
                </c:pt>
                <c:pt idx="12">
                  <c:v>1.0958423878641486</c:v>
                </c:pt>
                <c:pt idx="13">
                  <c:v>1.0134416750637703</c:v>
                </c:pt>
                <c:pt idx="14">
                  <c:v>1.0841856675543657</c:v>
                </c:pt>
                <c:pt idx="15">
                  <c:v>0.90169939668261023</c:v>
                </c:pt>
                <c:pt idx="16">
                  <c:v>1.0188119824301773</c:v>
                </c:pt>
                <c:pt idx="17">
                  <c:v>0.97244155142213717</c:v>
                </c:pt>
                <c:pt idx="18">
                  <c:v>0.99145601536341188</c:v>
                </c:pt>
                <c:pt idx="19">
                  <c:v>0.89356720153136227</c:v>
                </c:pt>
                <c:pt idx="20">
                  <c:v>1.1359345437859369</c:v>
                </c:pt>
                <c:pt idx="21">
                  <c:v>1.0264509972504199</c:v>
                </c:pt>
                <c:pt idx="22">
                  <c:v>0.99161325727907079</c:v>
                </c:pt>
              </c:numCache>
            </c:numRef>
          </c:val>
          <c:smooth val="0"/>
          <c:extLst>
            <c:ext xmlns:c16="http://schemas.microsoft.com/office/drawing/2014/chart" uri="{C3380CC4-5D6E-409C-BE32-E72D297353CC}">
              <c16:uniqueId val="{00000001-E604-444E-A9FA-900A0B54A845}"/>
            </c:ext>
          </c:extLst>
        </c:ser>
        <c:ser>
          <c:idx val="4"/>
          <c:order val="2"/>
          <c:tx>
            <c:v> SPP</c:v>
          </c:tx>
          <c:spPr>
            <a:ln w="19050" cap="rnd">
              <a:solidFill>
                <a:schemeClr val="bg2">
                  <a:lumMod val="50000"/>
                </a:schemeClr>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Variability'!$E$26:$E$48</c:f>
              <c:numCache>
                <c:formatCode>0.00</c:formatCode>
                <c:ptCount val="23"/>
                <c:pt idx="0">
                  <c:v>1.0023388756951499</c:v>
                </c:pt>
                <c:pt idx="1">
                  <c:v>0.98910891421807901</c:v>
                </c:pt>
                <c:pt idx="2">
                  <c:v>1.0103869314790894</c:v>
                </c:pt>
                <c:pt idx="3">
                  <c:v>0.93597309812933882</c:v>
                </c:pt>
                <c:pt idx="4">
                  <c:v>0.93231464431723654</c:v>
                </c:pt>
                <c:pt idx="5">
                  <c:v>0.92081021446345312</c:v>
                </c:pt>
                <c:pt idx="6">
                  <c:v>0.98019111261842884</c:v>
                </c:pt>
                <c:pt idx="7">
                  <c:v>0.92711502975123516</c:v>
                </c:pt>
                <c:pt idx="8">
                  <c:v>1.0874992298802773</c:v>
                </c:pt>
                <c:pt idx="9">
                  <c:v>1.0094500667714501</c:v>
                </c:pt>
                <c:pt idx="10">
                  <c:v>1.0205565363719191</c:v>
                </c:pt>
                <c:pt idx="11">
                  <c:v>1.064540923526418</c:v>
                </c:pt>
                <c:pt idx="12">
                  <c:v>1.0187595041169668</c:v>
                </c:pt>
                <c:pt idx="13">
                  <c:v>1.01935607091638</c:v>
                </c:pt>
                <c:pt idx="14">
                  <c:v>1.0824041061497203</c:v>
                </c:pt>
                <c:pt idx="15">
                  <c:v>0.95591638000622903</c:v>
                </c:pt>
                <c:pt idx="16">
                  <c:v>1.0158566498008015</c:v>
                </c:pt>
                <c:pt idx="17">
                  <c:v>1.0095888542864462</c:v>
                </c:pt>
                <c:pt idx="18">
                  <c:v>0.98917217944558533</c:v>
                </c:pt>
                <c:pt idx="19">
                  <c:v>1.0053636400017902</c:v>
                </c:pt>
                <c:pt idx="20">
                  <c:v>1.0092360478242757</c:v>
                </c:pt>
                <c:pt idx="21">
                  <c:v>0.99985258108570241</c:v>
                </c:pt>
                <c:pt idx="22">
                  <c:v>1.0736930347925644</c:v>
                </c:pt>
              </c:numCache>
            </c:numRef>
          </c:val>
          <c:smooth val="0"/>
          <c:extLst>
            <c:ext xmlns:c16="http://schemas.microsoft.com/office/drawing/2014/chart" uri="{C3380CC4-5D6E-409C-BE32-E72D297353CC}">
              <c16:uniqueId val="{00000002-E604-444E-A9FA-900A0B54A845}"/>
            </c:ext>
          </c:extLst>
        </c:ser>
        <c:ser>
          <c:idx val="3"/>
          <c:order val="3"/>
          <c:tx>
            <c:v> MISO</c:v>
          </c:tx>
          <c:spPr>
            <a:ln w="19050" cap="rnd">
              <a:solidFill>
                <a:schemeClr val="accent3">
                  <a:lumMod val="75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Variability'!$F$26:$F$48</c:f>
              <c:numCache>
                <c:formatCode>0.00</c:formatCode>
                <c:ptCount val="23"/>
                <c:pt idx="0">
                  <c:v>0.96289747726931274</c:v>
                </c:pt>
                <c:pt idx="1">
                  <c:v>1.0826285456854856</c:v>
                </c:pt>
                <c:pt idx="2">
                  <c:v>0.99864185690840279</c:v>
                </c:pt>
                <c:pt idx="3">
                  <c:v>0.94476573779957529</c:v>
                </c:pt>
                <c:pt idx="4">
                  <c:v>0.98953888763880538</c:v>
                </c:pt>
                <c:pt idx="5">
                  <c:v>0.9327669624076379</c:v>
                </c:pt>
                <c:pt idx="6">
                  <c:v>0.95663423871913378</c:v>
                </c:pt>
                <c:pt idx="7">
                  <c:v>1.0802085761788698</c:v>
                </c:pt>
                <c:pt idx="8">
                  <c:v>1.0303910588640035</c:v>
                </c:pt>
                <c:pt idx="9">
                  <c:v>0.97785733914513684</c:v>
                </c:pt>
                <c:pt idx="10">
                  <c:v>1.000994504170938</c:v>
                </c:pt>
                <c:pt idx="11">
                  <c:v>1.0288735580184518</c:v>
                </c:pt>
                <c:pt idx="12">
                  <c:v>0.99143991465221004</c:v>
                </c:pt>
                <c:pt idx="13">
                  <c:v>1.0151436159316931</c:v>
                </c:pt>
                <c:pt idx="14">
                  <c:v>1.0822324144225359</c:v>
                </c:pt>
                <c:pt idx="15">
                  <c:v>1.0082371390279243</c:v>
                </c:pt>
                <c:pt idx="16">
                  <c:v>1.0173029583932656</c:v>
                </c:pt>
                <c:pt idx="17">
                  <c:v>0.99651357223233894</c:v>
                </c:pt>
                <c:pt idx="18">
                  <c:v>0.91682632282896337</c:v>
                </c:pt>
                <c:pt idx="19">
                  <c:v>0.99124737194323331</c:v>
                </c:pt>
                <c:pt idx="20">
                  <c:v>1.0010201270277379</c:v>
                </c:pt>
                <c:pt idx="21">
                  <c:v>0.95585472488441814</c:v>
                </c:pt>
                <c:pt idx="22">
                  <c:v>1.1258877336271234</c:v>
                </c:pt>
              </c:numCache>
            </c:numRef>
          </c:val>
          <c:smooth val="0"/>
          <c:extLst>
            <c:ext xmlns:c16="http://schemas.microsoft.com/office/drawing/2014/chart" uri="{C3380CC4-5D6E-409C-BE32-E72D297353CC}">
              <c16:uniqueId val="{00000003-E604-444E-A9FA-900A0B54A845}"/>
            </c:ext>
          </c:extLst>
        </c:ser>
        <c:ser>
          <c:idx val="5"/>
          <c:order val="4"/>
          <c:tx>
            <c:v> ERCOT</c:v>
          </c:tx>
          <c:spPr>
            <a:ln w="19050" cap="rnd">
              <a:solidFill>
                <a:schemeClr val="tx1">
                  <a:lumMod val="75000"/>
                  <a:lumOff val="25000"/>
                </a:schemeClr>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Variability'!$D$26:$D$48</c:f>
              <c:numCache>
                <c:formatCode>0.00</c:formatCode>
                <c:ptCount val="23"/>
                <c:pt idx="1">
                  <c:v>0.93842206810335904</c:v>
                </c:pt>
                <c:pt idx="2">
                  <c:v>0.9559123011202556</c:v>
                </c:pt>
                <c:pt idx="3">
                  <c:v>0.86022497992517977</c:v>
                </c:pt>
                <c:pt idx="4">
                  <c:v>0.96384351909275812</c:v>
                </c:pt>
                <c:pt idx="5">
                  <c:v>0.86470804658790101</c:v>
                </c:pt>
                <c:pt idx="6">
                  <c:v>0.98524036327440256</c:v>
                </c:pt>
                <c:pt idx="7">
                  <c:v>0.88896485876245279</c:v>
                </c:pt>
                <c:pt idx="8">
                  <c:v>1.0796069976505027</c:v>
                </c:pt>
                <c:pt idx="9">
                  <c:v>0.99569290474954542</c:v>
                </c:pt>
                <c:pt idx="10">
                  <c:v>1.0169687826446308</c:v>
                </c:pt>
                <c:pt idx="11">
                  <c:v>1.1215196068512701</c:v>
                </c:pt>
                <c:pt idx="12">
                  <c:v>1.0321818347755807</c:v>
                </c:pt>
                <c:pt idx="13">
                  <c:v>1.0073446488455473</c:v>
                </c:pt>
                <c:pt idx="14">
                  <c:v>1.0684161278557549</c:v>
                </c:pt>
                <c:pt idx="15">
                  <c:v>0.91496816506665868</c:v>
                </c:pt>
                <c:pt idx="16">
                  <c:v>0.98365819743530392</c:v>
                </c:pt>
                <c:pt idx="17">
                  <c:v>1.0196620987772407</c:v>
                </c:pt>
                <c:pt idx="18">
                  <c:v>1.0279307634977266</c:v>
                </c:pt>
                <c:pt idx="19">
                  <c:v>1.0250733339434703</c:v>
                </c:pt>
                <c:pt idx="20">
                  <c:v>1.0267155363957481</c:v>
                </c:pt>
                <c:pt idx="21">
                  <c:v>0.98683401838519036</c:v>
                </c:pt>
                <c:pt idx="22">
                  <c:v>1.0308691142967394</c:v>
                </c:pt>
              </c:numCache>
            </c:numRef>
          </c:val>
          <c:smooth val="0"/>
          <c:extLst>
            <c:ext xmlns:c16="http://schemas.microsoft.com/office/drawing/2014/chart" uri="{C3380CC4-5D6E-409C-BE32-E72D297353CC}">
              <c16:uniqueId val="{00000004-E604-444E-A9FA-900A0B54A845}"/>
            </c:ext>
          </c:extLst>
        </c:ser>
        <c:ser>
          <c:idx val="2"/>
          <c:order val="5"/>
          <c:tx>
            <c:v> PJM</c:v>
          </c:tx>
          <c:spPr>
            <a:ln w="19050" cap="rnd">
              <a:solidFill>
                <a:schemeClr val="accent6">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Variability'!$G$26:$G$48</c:f>
              <c:numCache>
                <c:formatCode>0.00</c:formatCode>
                <c:ptCount val="23"/>
                <c:pt idx="2">
                  <c:v>1.0727556650181851</c:v>
                </c:pt>
                <c:pt idx="3">
                  <c:v>1.068735373178028</c:v>
                </c:pt>
                <c:pt idx="4">
                  <c:v>0.99668175290841943</c:v>
                </c:pt>
                <c:pt idx="5">
                  <c:v>0.90761224675859298</c:v>
                </c:pt>
                <c:pt idx="6">
                  <c:v>1.0167304672729836</c:v>
                </c:pt>
                <c:pt idx="7">
                  <c:v>1.0379406701355642</c:v>
                </c:pt>
                <c:pt idx="8">
                  <c:v>1.0572710793018534</c:v>
                </c:pt>
                <c:pt idx="9">
                  <c:v>1.0039824888076674</c:v>
                </c:pt>
                <c:pt idx="10">
                  <c:v>0.98819355904877348</c:v>
                </c:pt>
                <c:pt idx="11">
                  <c:v>1.0085081022403084</c:v>
                </c:pt>
                <c:pt idx="12">
                  <c:v>0.97304303582768004</c:v>
                </c:pt>
                <c:pt idx="13">
                  <c:v>1.0028392493189544</c:v>
                </c:pt>
                <c:pt idx="14">
                  <c:v>1.0681904169969818</c:v>
                </c:pt>
                <c:pt idx="15">
                  <c:v>1.0094528426915623</c:v>
                </c:pt>
                <c:pt idx="16">
                  <c:v>0.98840510462516717</c:v>
                </c:pt>
                <c:pt idx="17">
                  <c:v>1.0484643802668727</c:v>
                </c:pt>
                <c:pt idx="18">
                  <c:v>0.95904703870954522</c:v>
                </c:pt>
                <c:pt idx="19">
                  <c:v>1.0153278753835813</c:v>
                </c:pt>
                <c:pt idx="20">
                  <c:v>0.98290128396850285</c:v>
                </c:pt>
                <c:pt idx="21">
                  <c:v>0.97424929255904524</c:v>
                </c:pt>
                <c:pt idx="22">
                  <c:v>1.082682839330726</c:v>
                </c:pt>
              </c:numCache>
            </c:numRef>
          </c:val>
          <c:smooth val="0"/>
          <c:extLst>
            <c:ext xmlns:c16="http://schemas.microsoft.com/office/drawing/2014/chart" uri="{C3380CC4-5D6E-409C-BE32-E72D297353CC}">
              <c16:uniqueId val="{00000005-E604-444E-A9FA-900A0B54A845}"/>
            </c:ext>
          </c:extLst>
        </c:ser>
        <c:ser>
          <c:idx val="1"/>
          <c:order val="6"/>
          <c:tx>
            <c:v> NYISO</c:v>
          </c:tx>
          <c:spPr>
            <a:ln w="19050" cap="rnd">
              <a:solidFill>
                <a:schemeClr val="accent5"/>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Variability'!$H$26:$H$48</c:f>
              <c:numCache>
                <c:formatCode>0.00</c:formatCode>
                <c:ptCount val="23"/>
                <c:pt idx="1">
                  <c:v>0.90907987630619669</c:v>
                </c:pt>
                <c:pt idx="2">
                  <c:v>1.026106788230835</c:v>
                </c:pt>
                <c:pt idx="3">
                  <c:v>0.97302283335646</c:v>
                </c:pt>
                <c:pt idx="4">
                  <c:v>0.96636383985017382</c:v>
                </c:pt>
                <c:pt idx="5">
                  <c:v>0.84168850011699003</c:v>
                </c:pt>
                <c:pt idx="6">
                  <c:v>1.0025435600890849</c:v>
                </c:pt>
                <c:pt idx="7">
                  <c:v>0.99418714397736385</c:v>
                </c:pt>
                <c:pt idx="8">
                  <c:v>0.99522325356267782</c:v>
                </c:pt>
                <c:pt idx="9">
                  <c:v>0.96171097139454087</c:v>
                </c:pt>
                <c:pt idx="10">
                  <c:v>0.9554236161841404</c:v>
                </c:pt>
                <c:pt idx="11">
                  <c:v>0.97677110277882528</c:v>
                </c:pt>
                <c:pt idx="12">
                  <c:v>0.93905555052956791</c:v>
                </c:pt>
                <c:pt idx="13">
                  <c:v>1.0321017552399445</c:v>
                </c:pt>
                <c:pt idx="14">
                  <c:v>1.1030513577183119</c:v>
                </c:pt>
                <c:pt idx="15">
                  <c:v>1.0184745984427093</c:v>
                </c:pt>
                <c:pt idx="16">
                  <c:v>1.0345708374699762</c:v>
                </c:pt>
                <c:pt idx="17">
                  <c:v>1.0967230683596381</c:v>
                </c:pt>
                <c:pt idx="18">
                  <c:v>1.0162256195832668</c:v>
                </c:pt>
                <c:pt idx="19">
                  <c:v>1.0758331315739578</c:v>
                </c:pt>
                <c:pt idx="20">
                  <c:v>1.0699357053386336</c:v>
                </c:pt>
                <c:pt idx="21">
                  <c:v>0.93009493194741777</c:v>
                </c:pt>
                <c:pt idx="22">
                  <c:v>1.0459030058593533</c:v>
                </c:pt>
              </c:numCache>
            </c:numRef>
          </c:val>
          <c:smooth val="0"/>
          <c:extLst>
            <c:ext xmlns:c16="http://schemas.microsoft.com/office/drawing/2014/chart" uri="{C3380CC4-5D6E-409C-BE32-E72D297353CC}">
              <c16:uniqueId val="{00000006-E604-444E-A9FA-900A0B54A845}"/>
            </c:ext>
          </c:extLst>
        </c:ser>
        <c:ser>
          <c:idx val="6"/>
          <c:order val="7"/>
          <c:tx>
            <c:v> ISO-NE</c:v>
          </c:tx>
          <c:spPr>
            <a:ln w="19050" cap="rnd">
              <a:solidFill>
                <a:schemeClr val="accent1">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Variability'!$I$26:$I$48</c:f>
              <c:numCache>
                <c:formatCode>0.00</c:formatCode>
                <c:ptCount val="23"/>
                <c:pt idx="8">
                  <c:v>0.94360708903457979</c:v>
                </c:pt>
                <c:pt idx="9">
                  <c:v>0.98800289712222267</c:v>
                </c:pt>
                <c:pt idx="10">
                  <c:v>1.0714198622543061</c:v>
                </c:pt>
                <c:pt idx="11">
                  <c:v>0.96377732554576623</c:v>
                </c:pt>
                <c:pt idx="12">
                  <c:v>0.88564870242933236</c:v>
                </c:pt>
                <c:pt idx="13">
                  <c:v>0.98503269540592842</c:v>
                </c:pt>
                <c:pt idx="14">
                  <c:v>1.0092852448510738</c:v>
                </c:pt>
                <c:pt idx="15">
                  <c:v>1.0118288436019569</c:v>
                </c:pt>
                <c:pt idx="16">
                  <c:v>0.99698646187302209</c:v>
                </c:pt>
                <c:pt idx="17">
                  <c:v>1.039762256218455</c:v>
                </c:pt>
                <c:pt idx="18">
                  <c:v>1.0358163422284163</c:v>
                </c:pt>
                <c:pt idx="19">
                  <c:v>1.0846210447156575</c:v>
                </c:pt>
                <c:pt idx="20">
                  <c:v>1.0500732400883499</c:v>
                </c:pt>
                <c:pt idx="21">
                  <c:v>0.98661394272944081</c:v>
                </c:pt>
                <c:pt idx="22">
                  <c:v>1.0873472654520366</c:v>
                </c:pt>
              </c:numCache>
            </c:numRef>
          </c:val>
          <c:smooth val="0"/>
          <c:extLst>
            <c:ext xmlns:c16="http://schemas.microsoft.com/office/drawing/2014/chart" uri="{C3380CC4-5D6E-409C-BE32-E72D297353CC}">
              <c16:uniqueId val="{00000007-E604-444E-A9FA-900A0B54A845}"/>
            </c:ext>
          </c:extLst>
        </c:ser>
        <c:ser>
          <c:idx val="9"/>
          <c:order val="8"/>
          <c:tx>
            <c:v> Southeast</c:v>
          </c:tx>
          <c:spPr>
            <a:ln w="15875" cap="rnd">
              <a:solidFill>
                <a:schemeClr val="accent3">
                  <a:lumMod val="75000"/>
                </a:schemeClr>
              </a:solidFill>
              <a:prstDash val="sysDot"/>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Variability'!$J$26:$J$48</c:f>
              <c:numCache>
                <c:formatCode>0.00</c:formatCode>
                <c:ptCount val="23"/>
                <c:pt idx="5">
                  <c:v>0.99162352212988203</c:v>
                </c:pt>
                <c:pt idx="6">
                  <c:v>0.99217861881693592</c:v>
                </c:pt>
                <c:pt idx="7">
                  <c:v>0.93750767660375001</c:v>
                </c:pt>
                <c:pt idx="8">
                  <c:v>1.2079639125586299</c:v>
                </c:pt>
                <c:pt idx="9">
                  <c:v>1.0463242061937299</c:v>
                </c:pt>
                <c:pt idx="10">
                  <c:v>0.82573966151435996</c:v>
                </c:pt>
                <c:pt idx="11">
                  <c:v>1.1286396474685001</c:v>
                </c:pt>
                <c:pt idx="12">
                  <c:v>0.98614729215844199</c:v>
                </c:pt>
                <c:pt idx="13">
                  <c:v>0.96256666815640601</c:v>
                </c:pt>
                <c:pt idx="14">
                  <c:v>1.0938166798257101</c:v>
                </c:pt>
                <c:pt idx="15">
                  <c:v>0.95136584152106396</c:v>
                </c:pt>
                <c:pt idx="16">
                  <c:v>1.0455976612851301</c:v>
                </c:pt>
                <c:pt idx="17">
                  <c:v>1.1352124037476099</c:v>
                </c:pt>
                <c:pt idx="18">
                  <c:v>0.99843303663554095</c:v>
                </c:pt>
                <c:pt idx="19">
                  <c:v>0.98786315144941095</c:v>
                </c:pt>
                <c:pt idx="20">
                  <c:v>1.04852735520792</c:v>
                </c:pt>
                <c:pt idx="21">
                  <c:v>0.97779059547857472</c:v>
                </c:pt>
                <c:pt idx="22">
                  <c:v>1.1217579483197551</c:v>
                </c:pt>
              </c:numCache>
            </c:numRef>
          </c:val>
          <c:smooth val="0"/>
          <c:extLst>
            <c:ext xmlns:c16="http://schemas.microsoft.com/office/drawing/2014/chart" uri="{C3380CC4-5D6E-409C-BE32-E72D297353CC}">
              <c16:uniqueId val="{00000008-E604-444E-A9FA-900A0B54A845}"/>
            </c:ext>
          </c:extLst>
        </c:ser>
        <c:ser>
          <c:idx val="0"/>
          <c:order val="9"/>
          <c:tx>
            <c:v> National</c:v>
          </c:tx>
          <c:spPr>
            <a:ln w="38100" cap="rnd">
              <a:solidFill>
                <a:schemeClr val="tx1"/>
              </a:solidFill>
              <a:prstDash val="solid"/>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Variability'!$B$26:$B$48</c:f>
              <c:numCache>
                <c:formatCode>0.00</c:formatCode>
                <c:ptCount val="23"/>
                <c:pt idx="0">
                  <c:v>0.95441300679116858</c:v>
                </c:pt>
                <c:pt idx="1">
                  <c:v>0.9896908358346671</c:v>
                </c:pt>
                <c:pt idx="2">
                  <c:v>0.9793492254958448</c:v>
                </c:pt>
                <c:pt idx="3">
                  <c:v>0.91687349622217784</c:v>
                </c:pt>
                <c:pt idx="4">
                  <c:v>0.95307364390889893</c:v>
                </c:pt>
                <c:pt idx="5">
                  <c:v>0.90694599123926578</c:v>
                </c:pt>
                <c:pt idx="6">
                  <c:v>0.98390716761431818</c:v>
                </c:pt>
                <c:pt idx="7">
                  <c:v>0.99920275825753513</c:v>
                </c:pt>
                <c:pt idx="8">
                  <c:v>1.0892376390912355</c:v>
                </c:pt>
                <c:pt idx="9">
                  <c:v>1.0057145919144139</c:v>
                </c:pt>
                <c:pt idx="10">
                  <c:v>1.0058290294985899</c:v>
                </c:pt>
                <c:pt idx="11">
                  <c:v>1.0790298999593906</c:v>
                </c:pt>
                <c:pt idx="12">
                  <c:v>1.0244710858862667</c:v>
                </c:pt>
                <c:pt idx="13">
                  <c:v>1.0109531541930599</c:v>
                </c:pt>
                <c:pt idx="14">
                  <c:v>1.0685766124769518</c:v>
                </c:pt>
                <c:pt idx="15">
                  <c:v>0.94919723377898468</c:v>
                </c:pt>
                <c:pt idx="16">
                  <c:v>1.0075669687787834</c:v>
                </c:pt>
                <c:pt idx="17">
                  <c:v>1.0101884077177443</c:v>
                </c:pt>
                <c:pt idx="18">
                  <c:v>0.98217339455542563</c:v>
                </c:pt>
                <c:pt idx="19">
                  <c:v>0.99648968032681029</c:v>
                </c:pt>
                <c:pt idx="20">
                  <c:v>1.0299335821664604</c:v>
                </c:pt>
                <c:pt idx="21">
                  <c:v>0.99491173133301303</c:v>
                </c:pt>
                <c:pt idx="22">
                  <c:v>1.0624285718335786</c:v>
                </c:pt>
              </c:numCache>
            </c:numRef>
          </c:val>
          <c:smooth val="0"/>
          <c:extLst>
            <c:ext xmlns:c16="http://schemas.microsoft.com/office/drawing/2014/chart" uri="{C3380CC4-5D6E-409C-BE32-E72D297353CC}">
              <c16:uniqueId val="{00000009-E604-444E-A9FA-900A0B54A845}"/>
            </c:ext>
          </c:extLst>
        </c:ser>
        <c:dLbls>
          <c:showLegendKey val="0"/>
          <c:showVal val="0"/>
          <c:showCatName val="0"/>
          <c:showSerName val="0"/>
          <c:showPercent val="0"/>
          <c:showBubbleSize val="0"/>
        </c:dLbls>
        <c:smooth val="0"/>
        <c:axId val="731336280"/>
        <c:axId val="731336608"/>
      </c:lineChart>
      <c:catAx>
        <c:axId val="731336280"/>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608"/>
        <c:crosses val="autoZero"/>
        <c:auto val="1"/>
        <c:lblAlgn val="ctr"/>
        <c:lblOffset val="50"/>
        <c:tickLblSkip val="2"/>
        <c:noMultiLvlLbl val="0"/>
      </c:catAx>
      <c:valAx>
        <c:axId val="731336608"/>
        <c:scaling>
          <c:orientation val="minMax"/>
          <c:max val="1.22"/>
          <c:min val="0.70000000000000007"/>
        </c:scaling>
        <c:delete val="0"/>
        <c:axPos val="l"/>
        <c:majorGridlines>
          <c:spPr>
            <a:ln w="3175" cap="flat" cmpd="sng" algn="ctr">
              <a:solidFill>
                <a:schemeClr val="bg1">
                  <a:lumMod val="7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280"/>
        <c:crosses val="autoZero"/>
        <c:crossBetween val="between"/>
        <c:majorUnit val="0.1"/>
      </c:valAx>
      <c:spPr>
        <a:noFill/>
        <a:ln>
          <a:noFill/>
        </a:ln>
        <a:effectLst/>
      </c:spPr>
    </c:plotArea>
    <c:legend>
      <c:legendPos val="r"/>
      <c:layout>
        <c:manualLayout>
          <c:xMode val="edge"/>
          <c:yMode val="edge"/>
          <c:x val="6.9775388653341403E-2"/>
          <c:y val="0.77093706089769087"/>
          <c:w val="0.88405982905982905"/>
          <c:h val="0.12805283809220819"/>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b="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015496088505348E-2"/>
          <c:y val="0.11063778160542433"/>
          <c:w val="0.9088033345771025"/>
          <c:h val="0.74688149332895892"/>
        </c:manualLayout>
      </c:layout>
      <c:areaChart>
        <c:grouping val="stacked"/>
        <c:varyColors val="0"/>
        <c:ser>
          <c:idx val="0"/>
          <c:order val="0"/>
          <c:spPr>
            <a:noFill/>
          </c:spP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Age'!$M$32:$M$53</c:f>
              <c:numCache>
                <c:formatCode>0.0%</c:formatCode>
                <c:ptCount val="22"/>
                <c:pt idx="0">
                  <c:v>1</c:v>
                </c:pt>
                <c:pt idx="1">
                  <c:v>0.92123946356633046</c:v>
                </c:pt>
                <c:pt idx="2">
                  <c:v>0.90398483092059556</c:v>
                </c:pt>
                <c:pt idx="3">
                  <c:v>0.88553997562372588</c:v>
                </c:pt>
                <c:pt idx="4">
                  <c:v>0.86827833312321656</c:v>
                </c:pt>
                <c:pt idx="5">
                  <c:v>0.87086855450266198</c:v>
                </c:pt>
                <c:pt idx="6">
                  <c:v>0.87032419705315145</c:v>
                </c:pt>
                <c:pt idx="7">
                  <c:v>0.87986949646058488</c:v>
                </c:pt>
                <c:pt idx="8">
                  <c:v>0.82058195539445322</c:v>
                </c:pt>
                <c:pt idx="9">
                  <c:v>0.84825339295382673</c:v>
                </c:pt>
                <c:pt idx="10">
                  <c:v>0.83688404757469836</c:v>
                </c:pt>
                <c:pt idx="11">
                  <c:v>0.77269910143446841</c:v>
                </c:pt>
                <c:pt idx="12">
                  <c:v>0.72185786521849538</c:v>
                </c:pt>
                <c:pt idx="13">
                  <c:v>0.75625822823937283</c:v>
                </c:pt>
                <c:pt idx="14">
                  <c:v>0.6762559168990131</c:v>
                </c:pt>
                <c:pt idx="15">
                  <c:v>0.62947702313994947</c:v>
                </c:pt>
                <c:pt idx="16">
                  <c:v>0.52572897900906479</c:v>
                </c:pt>
                <c:pt idx="17">
                  <c:v>0.52109842190469668</c:v>
                </c:pt>
                <c:pt idx="18">
                  <c:v>0.66395526298353635</c:v>
                </c:pt>
                <c:pt idx="19">
                  <c:v>0.61226395385659182</c:v>
                </c:pt>
                <c:pt idx="20">
                  <c:v>0.57853777084432023</c:v>
                </c:pt>
                <c:pt idx="21">
                  <c:v>0.5619857676087201</c:v>
                </c:pt>
              </c:numCache>
            </c:numRef>
          </c:val>
          <c:extLst>
            <c:ext xmlns:c16="http://schemas.microsoft.com/office/drawing/2014/chart" uri="{C3380CC4-5D6E-409C-BE32-E72D297353CC}">
              <c16:uniqueId val="{00000000-1B4F-442F-9B8F-4186AD3E0B32}"/>
            </c:ext>
          </c:extLst>
        </c:ser>
        <c:ser>
          <c:idx val="1"/>
          <c:order val="1"/>
          <c:spPr>
            <a:solidFill>
              <a:schemeClr val="accent1">
                <a:lumMod val="20000"/>
                <a:lumOff val="80000"/>
              </a:schemeClr>
            </a:solidFill>
            <a:ln w="25400">
              <a:noFill/>
            </a:ln>
          </c:spP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Age'!$P$32:$P$53</c:f>
              <c:numCache>
                <c:formatCode>0.0%</c:formatCode>
                <c:ptCount val="22"/>
                <c:pt idx="0">
                  <c:v>0</c:v>
                </c:pt>
                <c:pt idx="1">
                  <c:v>0.10316983383687239</c:v>
                </c:pt>
                <c:pt idx="2">
                  <c:v>0.11709538007258247</c:v>
                </c:pt>
                <c:pt idx="3">
                  <c:v>0.15040692812318168</c:v>
                </c:pt>
                <c:pt idx="4">
                  <c:v>0.17037557750819865</c:v>
                </c:pt>
                <c:pt idx="5">
                  <c:v>0.13456727111281674</c:v>
                </c:pt>
                <c:pt idx="6">
                  <c:v>0.14849558950041564</c:v>
                </c:pt>
                <c:pt idx="7">
                  <c:v>0.14493600406857521</c:v>
                </c:pt>
                <c:pt idx="8">
                  <c:v>0.1899695297068732</c:v>
                </c:pt>
                <c:pt idx="9">
                  <c:v>0.13628322792459036</c:v>
                </c:pt>
                <c:pt idx="10">
                  <c:v>0.13760563268259907</c:v>
                </c:pt>
                <c:pt idx="11">
                  <c:v>0.18586147953095411</c:v>
                </c:pt>
                <c:pt idx="12">
                  <c:v>0.24003746856011854</c:v>
                </c:pt>
                <c:pt idx="13">
                  <c:v>0.18556813231714298</c:v>
                </c:pt>
                <c:pt idx="14">
                  <c:v>0.24923883533575675</c:v>
                </c:pt>
                <c:pt idx="15">
                  <c:v>0.24534324242541861</c:v>
                </c:pt>
                <c:pt idx="16">
                  <c:v>0.2606349761936283</c:v>
                </c:pt>
                <c:pt idx="17">
                  <c:v>0.30288589468352511</c:v>
                </c:pt>
                <c:pt idx="18">
                  <c:v>0.23201178569406133</c:v>
                </c:pt>
                <c:pt idx="19">
                  <c:v>0.15224441281911782</c:v>
                </c:pt>
                <c:pt idx="20">
                  <c:v>0.26040517076921643</c:v>
                </c:pt>
                <c:pt idx="21">
                  <c:v>0.21807361799776948</c:v>
                </c:pt>
              </c:numCache>
            </c:numRef>
          </c:val>
          <c:extLst>
            <c:ext xmlns:c16="http://schemas.microsoft.com/office/drawing/2014/chart" uri="{C3380CC4-5D6E-409C-BE32-E72D297353CC}">
              <c16:uniqueId val="{00000001-1B4F-442F-9B8F-4186AD3E0B32}"/>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Age'!$V$32:$V$44</c:f>
              <c:numCache>
                <c:formatCode>0.0%</c:formatCode>
                <c:ptCount val="13"/>
                <c:pt idx="0">
                  <c:v>1</c:v>
                </c:pt>
                <c:pt idx="1">
                  <c:v>0.95624826553916509</c:v>
                </c:pt>
                <c:pt idx="2">
                  <c:v>0.94823667727667338</c:v>
                </c:pt>
                <c:pt idx="3">
                  <c:v>0.92877944004160584</c:v>
                </c:pt>
                <c:pt idx="4">
                  <c:v>0.91414161012432404</c:v>
                </c:pt>
                <c:pt idx="5">
                  <c:v>0.90598130641080765</c:v>
                </c:pt>
                <c:pt idx="6">
                  <c:v>0.90692109123851461</c:v>
                </c:pt>
                <c:pt idx="7">
                  <c:v>0.88109939643438595</c:v>
                </c:pt>
                <c:pt idx="8">
                  <c:v>0.84782933507074676</c:v>
                </c:pt>
                <c:pt idx="9">
                  <c:v>0.82032416378432083</c:v>
                </c:pt>
                <c:pt idx="10">
                  <c:v>0.76606263515115192</c:v>
                </c:pt>
                <c:pt idx="11">
                  <c:v>0.68394817729122881</c:v>
                </c:pt>
                <c:pt idx="12">
                  <c:v>0.57716395821238431</c:v>
                </c:pt>
              </c:numCache>
            </c:numRef>
          </c:val>
          <c:extLst>
            <c:ext xmlns:c16="http://schemas.microsoft.com/office/drawing/2014/chart" uri="{C3380CC4-5D6E-409C-BE32-E72D297353CC}">
              <c16:uniqueId val="{00000002-1B4F-442F-9B8F-4186AD3E0B32}"/>
            </c:ext>
          </c:extLst>
        </c:ser>
        <c:ser>
          <c:idx val="5"/>
          <c:order val="5"/>
          <c:spPr>
            <a:solidFill>
              <a:schemeClr val="accent3">
                <a:lumMod val="60000"/>
                <a:lumOff val="40000"/>
                <a:alpha val="50196"/>
              </a:schemeClr>
            </a:solidFill>
          </c:spP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Age'!$Y$32:$Y$44</c:f>
              <c:numCache>
                <c:formatCode>0.0%</c:formatCode>
                <c:ptCount val="13"/>
                <c:pt idx="0">
                  <c:v>0</c:v>
                </c:pt>
                <c:pt idx="1">
                  <c:v>8.8732412292623408E-2</c:v>
                </c:pt>
                <c:pt idx="2">
                  <c:v>0.10832280350379231</c:v>
                </c:pt>
                <c:pt idx="3">
                  <c:v>0.11375908650502797</c:v>
                </c:pt>
                <c:pt idx="4">
                  <c:v>0.13501802968166077</c:v>
                </c:pt>
                <c:pt idx="5">
                  <c:v>0.1425407188347031</c:v>
                </c:pt>
                <c:pt idx="6">
                  <c:v>0.13078611335690793</c:v>
                </c:pt>
                <c:pt idx="7">
                  <c:v>0.16698306764297122</c:v>
                </c:pt>
                <c:pt idx="8">
                  <c:v>0.19308607727341698</c:v>
                </c:pt>
                <c:pt idx="9">
                  <c:v>0.17089685793473519</c:v>
                </c:pt>
                <c:pt idx="10">
                  <c:v>0.22883170421997667</c:v>
                </c:pt>
                <c:pt idx="11">
                  <c:v>0.29484396129538737</c:v>
                </c:pt>
                <c:pt idx="12">
                  <c:v>0.29140964007020198</c:v>
                </c:pt>
              </c:numCache>
            </c:numRef>
          </c:val>
          <c:extLst>
            <c:ext xmlns:c16="http://schemas.microsoft.com/office/drawing/2014/chart" uri="{C3380CC4-5D6E-409C-BE32-E72D297353CC}">
              <c16:uniqueId val="{00000003-1B4F-442F-9B8F-4186AD3E0B32}"/>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Age'!$N$32:$N$53</c:f>
              <c:numCache>
                <c:formatCode>0.0%</c:formatCode>
                <c:ptCount val="22"/>
                <c:pt idx="0">
                  <c:v>1</c:v>
                </c:pt>
                <c:pt idx="1">
                  <c:v>0.97441586340396835</c:v>
                </c:pt>
                <c:pt idx="2">
                  <c:v>0.96693241115804351</c:v>
                </c:pt>
                <c:pt idx="3">
                  <c:v>0.9683700657866422</c:v>
                </c:pt>
                <c:pt idx="4">
                  <c:v>0.93973035622619694</c:v>
                </c:pt>
                <c:pt idx="5">
                  <c:v>0.94077129381301305</c:v>
                </c:pt>
                <c:pt idx="6">
                  <c:v>0.9440079328873352</c:v>
                </c:pt>
                <c:pt idx="7">
                  <c:v>0.94983144555420229</c:v>
                </c:pt>
                <c:pt idx="8">
                  <c:v>0.92831714400822107</c:v>
                </c:pt>
                <c:pt idx="9">
                  <c:v>0.9175250038860252</c:v>
                </c:pt>
                <c:pt idx="10">
                  <c:v>0.8978228259738974</c:v>
                </c:pt>
                <c:pt idx="11">
                  <c:v>0.88457243128733065</c:v>
                </c:pt>
                <c:pt idx="12">
                  <c:v>0.86752468137392991</c:v>
                </c:pt>
                <c:pt idx="13">
                  <c:v>0.83432445500270436</c:v>
                </c:pt>
                <c:pt idx="14">
                  <c:v>0.8083755313320431</c:v>
                </c:pt>
                <c:pt idx="15">
                  <c:v>0.77890469643295956</c:v>
                </c:pt>
                <c:pt idx="16">
                  <c:v>0.67518616570857071</c:v>
                </c:pt>
                <c:pt idx="17">
                  <c:v>0.6790677693516104</c:v>
                </c:pt>
                <c:pt idx="18">
                  <c:v>0.8106025765310545</c:v>
                </c:pt>
                <c:pt idx="19">
                  <c:v>0.70495238714424402</c:v>
                </c:pt>
                <c:pt idx="20">
                  <c:v>0.73266221693135825</c:v>
                </c:pt>
                <c:pt idx="21">
                  <c:v>0.679526580904799</c:v>
                </c:pt>
              </c:numCache>
            </c:numRef>
          </c:val>
          <c:smooth val="0"/>
          <c:extLst>
            <c:ext xmlns:c16="http://schemas.microsoft.com/office/drawing/2014/chart" uri="{C3380CC4-5D6E-409C-BE32-E72D297353CC}">
              <c16:uniqueId val="{00000004-1B4F-442F-9B8F-4186AD3E0B32}"/>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Age'!$W$32:$W$44</c:f>
              <c:numCache>
                <c:formatCode>0.0%</c:formatCode>
                <c:ptCount val="13"/>
                <c:pt idx="0">
                  <c:v>1</c:v>
                </c:pt>
                <c:pt idx="1">
                  <c:v>0.9983195773034228</c:v>
                </c:pt>
                <c:pt idx="2">
                  <c:v>0.9955450769368881</c:v>
                </c:pt>
                <c:pt idx="3">
                  <c:v>0.98631398381960111</c:v>
                </c:pt>
                <c:pt idx="4">
                  <c:v>0.97939649818166452</c:v>
                </c:pt>
                <c:pt idx="5">
                  <c:v>0.97527981693427523</c:v>
                </c:pt>
                <c:pt idx="6">
                  <c:v>0.9663678261319234</c:v>
                </c:pt>
                <c:pt idx="7">
                  <c:v>0.96871981912442606</c:v>
                </c:pt>
                <c:pt idx="8">
                  <c:v>0.93537454933729847</c:v>
                </c:pt>
                <c:pt idx="9">
                  <c:v>0.92515140184396594</c:v>
                </c:pt>
                <c:pt idx="10">
                  <c:v>0.89764892857458345</c:v>
                </c:pt>
                <c:pt idx="11">
                  <c:v>0.87276280404597251</c:v>
                </c:pt>
                <c:pt idx="12">
                  <c:v>0.77207054152101429</c:v>
                </c:pt>
              </c:numCache>
            </c:numRef>
          </c:val>
          <c:smooth val="0"/>
          <c:extLst>
            <c:ext xmlns:c16="http://schemas.microsoft.com/office/drawing/2014/chart" uri="{C3380CC4-5D6E-409C-BE32-E72D297353CC}">
              <c16:uniqueId val="{00000005-1B4F-442F-9B8F-4186AD3E0B32}"/>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1"/>
        <c:noMultiLvlLbl val="0"/>
      </c:catAx>
      <c:valAx>
        <c:axId val="376358400"/>
        <c:scaling>
          <c:orientation val="minMax"/>
          <c:max val="1.1200000000000001"/>
          <c:min val="0.5"/>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1.1200000000000001"/>
          <c:min val="0.5"/>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011635089311605E-2"/>
          <c:y val="6.5761935838215227E-2"/>
          <c:w val="0.88997438235421822"/>
          <c:h val="0.8727403657811305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1-8226-4AA6-B758-87EE4481737C}"/>
              </c:ext>
            </c:extLst>
          </c:dPt>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3-8226-4AA6-B758-87EE4481737C}"/>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8226-4AA6-B758-87EE4481737C}"/>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8226-4AA6-B758-87EE4481737C}"/>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8226-4AA6-B758-87EE4481737C}"/>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8226-4AA6-B758-87EE4481737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8226-4AA6-B758-87EE4481737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'Recent CapEx by Region'!$A$30:$A$33</c:f>
              <c:strCache>
                <c:ptCount val="4"/>
                <c:pt idx="0">
                  <c:v>ERCOT</c:v>
                </c:pt>
                <c:pt idx="1">
                  <c:v>SPP</c:v>
                </c:pt>
                <c:pt idx="2">
                  <c:v>West (non-ISO)</c:v>
                </c:pt>
                <c:pt idx="3">
                  <c:v>MISO</c:v>
                </c:pt>
              </c:strCache>
            </c:strRef>
          </c:cat>
          <c:val>
            <c:numRef>
              <c:f>'Recent CapEx by Region'!$B$30:$B$33</c:f>
              <c:numCache>
                <c:formatCode>"$"#,##0_);\("$"#,##0\)</c:formatCode>
                <c:ptCount val="4"/>
                <c:pt idx="0">
                  <c:v>1362.9446909548255</c:v>
                </c:pt>
                <c:pt idx="1">
                  <c:v>1468.3732663681728</c:v>
                </c:pt>
                <c:pt idx="2">
                  <c:v>1510.5390398310446</c:v>
                </c:pt>
                <c:pt idx="3">
                  <c:v>1725.0877055397284</c:v>
                </c:pt>
              </c:numCache>
            </c:numRef>
          </c:val>
          <c:extLst>
            <c:ext xmlns:c16="http://schemas.microsoft.com/office/drawing/2014/chart" uri="{C3380CC4-5D6E-409C-BE32-E72D297353CC}">
              <c16:uniqueId val="{0000000C-8226-4AA6-B758-87EE4481737C}"/>
            </c:ext>
          </c:extLst>
        </c:ser>
        <c:dLbls>
          <c:showLegendKey val="0"/>
          <c:showVal val="0"/>
          <c:showCatName val="0"/>
          <c:showSerName val="0"/>
          <c:showPercent val="0"/>
          <c:showBubbleSize val="0"/>
        </c:dLbls>
        <c:gapWidth val="80"/>
        <c:axId val="748320480"/>
        <c:axId val="748317528"/>
      </c:barChart>
      <c:catAx>
        <c:axId val="748320480"/>
        <c:scaling>
          <c:orientation val="minMax"/>
        </c:scaling>
        <c:delete val="0"/>
        <c:axPos val="b"/>
        <c:numFmt formatCode="General" sourceLinked="1"/>
        <c:majorTickMark val="none"/>
        <c:minorTickMark val="none"/>
        <c:tickLblPos val="nextTo"/>
        <c:spPr>
          <a:noFill/>
          <a:ln w="6350"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17528"/>
        <c:crosses val="autoZero"/>
        <c:auto val="1"/>
        <c:lblAlgn val="ctr"/>
        <c:lblOffset val="0"/>
        <c:noMultiLvlLbl val="0"/>
      </c:catAx>
      <c:valAx>
        <c:axId val="748317528"/>
        <c:scaling>
          <c:orientation val="minMax"/>
          <c:max val="220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one"/>
        <c:spPr>
          <a:noFill/>
          <a:ln w="3175">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204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64351395199601E-2"/>
          <c:y val="0.10409216072310513"/>
          <c:w val="0.90376174196786496"/>
          <c:h val="0.87190322515171814"/>
        </c:manualLayout>
      </c:layout>
      <c:bubbleChart>
        <c:varyColors val="0"/>
        <c:ser>
          <c:idx val="0"/>
          <c:order val="0"/>
          <c:spPr>
            <a:noFill/>
            <a:ln w="6350">
              <a:solidFill>
                <a:schemeClr val="tx1"/>
              </a:solidFill>
              <a:prstDash val="solid"/>
            </a:ln>
          </c:spPr>
          <c:invertIfNegative val="1"/>
          <c:xVal>
            <c:numRef>
              <c:f>'Recent CapEx by Region'!$G$30:$G$91</c:f>
              <c:numCache>
                <c:formatCode>General</c:formatCode>
                <c:ptCount val="62"/>
                <c:pt idx="0">
                  <c:v>1</c:v>
                </c:pt>
                <c:pt idx="1">
                  <c:v>1</c:v>
                </c:pt>
                <c:pt idx="2">
                  <c:v>1</c:v>
                </c:pt>
                <c:pt idx="3">
                  <c:v>1</c:v>
                </c:pt>
                <c:pt idx="4">
                  <c:v>1</c:v>
                </c:pt>
                <c:pt idx="5">
                  <c:v>1</c:v>
                </c:pt>
                <c:pt idx="6">
                  <c:v>1</c:v>
                </c:pt>
                <c:pt idx="7">
                  <c:v>2</c:v>
                </c:pt>
                <c:pt idx="8">
                  <c:v>2</c:v>
                </c:pt>
                <c:pt idx="9">
                  <c:v>2</c:v>
                </c:pt>
                <c:pt idx="10">
                  <c:v>2</c:v>
                </c:pt>
                <c:pt idx="11">
                  <c:v>2</c:v>
                </c:pt>
                <c:pt idx="12">
                  <c:v>2</c:v>
                </c:pt>
                <c:pt idx="13">
                  <c:v>2</c:v>
                </c:pt>
                <c:pt idx="14">
                  <c:v>2</c:v>
                </c:pt>
                <c:pt idx="15">
                  <c:v>2</c:v>
                </c:pt>
                <c:pt idx="16">
                  <c:v>2</c:v>
                </c:pt>
                <c:pt idx="17">
                  <c:v>2</c:v>
                </c:pt>
                <c:pt idx="18">
                  <c:v>2</c:v>
                </c:pt>
                <c:pt idx="19">
                  <c:v>2</c:v>
                </c:pt>
                <c:pt idx="20">
                  <c:v>3</c:v>
                </c:pt>
                <c:pt idx="21">
                  <c:v>3</c:v>
                </c:pt>
                <c:pt idx="22">
                  <c:v>3</c:v>
                </c:pt>
                <c:pt idx="23">
                  <c:v>3</c:v>
                </c:pt>
                <c:pt idx="24">
                  <c:v>3</c:v>
                </c:pt>
                <c:pt idx="25">
                  <c:v>3</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numCache>
            </c:numRef>
          </c:xVal>
          <c:yVal>
            <c:numRef>
              <c:f>'Recent CapEx by Region'!$E$30:$E$91</c:f>
              <c:numCache>
                <c:formatCode>"$"#,##0_);\("$"#,##0\)</c:formatCode>
                <c:ptCount val="62"/>
                <c:pt idx="0">
                  <c:v>1350.373250848013</c:v>
                </c:pt>
                <c:pt idx="1">
                  <c:v>1497.7681662963555</c:v>
                </c:pt>
                <c:pt idx="2">
                  <c:v>1497.4508340100176</c:v>
                </c:pt>
                <c:pt idx="3">
                  <c:v>1236.8618203425231</c:v>
                </c:pt>
                <c:pt idx="4">
                  <c:v>1514.1188567812701</c:v>
                </c:pt>
                <c:pt idx="5">
                  <c:v>1294.1186810096306</c:v>
                </c:pt>
                <c:pt idx="6">
                  <c:v>1249.4127629383904</c:v>
                </c:pt>
                <c:pt idx="7">
                  <c:v>1530.4063135317076</c:v>
                </c:pt>
                <c:pt idx="8">
                  <c:v>1705.8922847500332</c:v>
                </c:pt>
                <c:pt idx="9">
                  <c:v>1899.2301115229779</c:v>
                </c:pt>
                <c:pt idx="10">
                  <c:v>1429.8738938101985</c:v>
                </c:pt>
                <c:pt idx="11">
                  <c:v>1448.9188580080629</c:v>
                </c:pt>
                <c:pt idx="12">
                  <c:v>1637.0624587529724</c:v>
                </c:pt>
                <c:pt idx="13">
                  <c:v>1474.8860378567997</c:v>
                </c:pt>
                <c:pt idx="14">
                  <c:v>1857.3069875580497</c:v>
                </c:pt>
                <c:pt idx="15">
                  <c:v>1304.4716304577094</c:v>
                </c:pt>
                <c:pt idx="16">
                  <c:v>1782.2686347708095</c:v>
                </c:pt>
                <c:pt idx="17">
                  <c:v>1204.3356081894822</c:v>
                </c:pt>
                <c:pt idx="18">
                  <c:v>1378.1200789473669</c:v>
                </c:pt>
                <c:pt idx="19">
                  <c:v>1414.12791733476</c:v>
                </c:pt>
                <c:pt idx="20">
                  <c:v>1283.3968484937914</c:v>
                </c:pt>
                <c:pt idx="21">
                  <c:v>1747.2260788819874</c:v>
                </c:pt>
                <c:pt idx="22">
                  <c:v>1406.7831308857646</c:v>
                </c:pt>
                <c:pt idx="23">
                  <c:v>1608.296706116721</c:v>
                </c:pt>
                <c:pt idx="24">
                  <c:v>1412.9010849299877</c:v>
                </c:pt>
                <c:pt idx="25">
                  <c:v>1674.11823149528</c:v>
                </c:pt>
                <c:pt idx="26">
                  <c:v>1685.0467758533275</c:v>
                </c:pt>
                <c:pt idx="27">
                  <c:v>1811.0229313980526</c:v>
                </c:pt>
                <c:pt idx="28">
                  <c:v>1504.5659521472032</c:v>
                </c:pt>
                <c:pt idx="29">
                  <c:v>1886.5807219442336</c:v>
                </c:pt>
                <c:pt idx="30">
                  <c:v>1770.4583984360575</c:v>
                </c:pt>
                <c:pt idx="31">
                  <c:v>1924.8692789528654</c:v>
                </c:pt>
                <c:pt idx="32">
                  <c:v>1684.6724239878638</c:v>
                </c:pt>
                <c:pt idx="33">
                  <c:v>1636.9072391256157</c:v>
                </c:pt>
                <c:pt idx="34">
                  <c:v>1578.4896454708953</c:v>
                </c:pt>
                <c:pt idx="35">
                  <c:v>1578.1000698948947</c:v>
                </c:pt>
                <c:pt idx="36">
                  <c:v>1765.588123974936</c:v>
                </c:pt>
                <c:pt idx="37">
                  <c:v>1702.6578073089711</c:v>
                </c:pt>
                <c:pt idx="38">
                  <c:v>2143.1013802622488</c:v>
                </c:pt>
                <c:pt idx="39">
                  <c:v>1655.2784926470588</c:v>
                </c:pt>
              </c:numCache>
            </c:numRef>
          </c:yVal>
          <c:bubbleSize>
            <c:numRef>
              <c:f>'Recent CapEx by Region'!$F$30:$F$91</c:f>
              <c:numCache>
                <c:formatCode>#,##0</c:formatCode>
                <c:ptCount val="62"/>
                <c:pt idx="0">
                  <c:v>225.6</c:v>
                </c:pt>
                <c:pt idx="1">
                  <c:v>209.4</c:v>
                </c:pt>
                <c:pt idx="2">
                  <c:v>180.07499999999999</c:v>
                </c:pt>
                <c:pt idx="3">
                  <c:v>393.6</c:v>
                </c:pt>
                <c:pt idx="4">
                  <c:v>335.99999999999989</c:v>
                </c:pt>
                <c:pt idx="5">
                  <c:v>302.40000000000038</c:v>
                </c:pt>
                <c:pt idx="6">
                  <c:v>264</c:v>
                </c:pt>
                <c:pt idx="7">
                  <c:v>303.2</c:v>
                </c:pt>
                <c:pt idx="8">
                  <c:v>298.8</c:v>
                </c:pt>
                <c:pt idx="9">
                  <c:v>298.60000000000002</c:v>
                </c:pt>
                <c:pt idx="10">
                  <c:v>286.62</c:v>
                </c:pt>
                <c:pt idx="11">
                  <c:v>199.4</c:v>
                </c:pt>
                <c:pt idx="12">
                  <c:v>197.4</c:v>
                </c:pt>
                <c:pt idx="13">
                  <c:v>153.6</c:v>
                </c:pt>
                <c:pt idx="14">
                  <c:v>140</c:v>
                </c:pt>
                <c:pt idx="15">
                  <c:v>137.75</c:v>
                </c:pt>
                <c:pt idx="16">
                  <c:v>118.1</c:v>
                </c:pt>
                <c:pt idx="17">
                  <c:v>996.4</c:v>
                </c:pt>
                <c:pt idx="18">
                  <c:v>304.00000000000034</c:v>
                </c:pt>
                <c:pt idx="19">
                  <c:v>299.35999999999967</c:v>
                </c:pt>
                <c:pt idx="20">
                  <c:v>301.10000000000002</c:v>
                </c:pt>
                <c:pt idx="21">
                  <c:v>239.8</c:v>
                </c:pt>
                <c:pt idx="22">
                  <c:v>212.8</c:v>
                </c:pt>
                <c:pt idx="23">
                  <c:v>99.8</c:v>
                </c:pt>
                <c:pt idx="24">
                  <c:v>91.875</c:v>
                </c:pt>
                <c:pt idx="25">
                  <c:v>201.30000000000007</c:v>
                </c:pt>
                <c:pt idx="26">
                  <c:v>383.52</c:v>
                </c:pt>
                <c:pt idx="27">
                  <c:v>302.39999999999998</c:v>
                </c:pt>
                <c:pt idx="28">
                  <c:v>301.14</c:v>
                </c:pt>
                <c:pt idx="29">
                  <c:v>218</c:v>
                </c:pt>
                <c:pt idx="30">
                  <c:v>218</c:v>
                </c:pt>
                <c:pt idx="31">
                  <c:v>202.74</c:v>
                </c:pt>
                <c:pt idx="32">
                  <c:v>184.9</c:v>
                </c:pt>
                <c:pt idx="33">
                  <c:v>166.08</c:v>
                </c:pt>
                <c:pt idx="34">
                  <c:v>155</c:v>
                </c:pt>
                <c:pt idx="35">
                  <c:v>100.8</c:v>
                </c:pt>
                <c:pt idx="36">
                  <c:v>93.06</c:v>
                </c:pt>
                <c:pt idx="37">
                  <c:v>120.39999999999992</c:v>
                </c:pt>
                <c:pt idx="38">
                  <c:v>72.450000000000031</c:v>
                </c:pt>
                <c:pt idx="39">
                  <c:v>21.76</c:v>
                </c:pt>
              </c:numCache>
            </c:numRef>
          </c:bubbleSize>
          <c:bubble3D val="0"/>
          <c:extLst>
            <c:ext xmlns:c16="http://schemas.microsoft.com/office/drawing/2014/chart" uri="{C3380CC4-5D6E-409C-BE32-E72D297353CC}">
              <c16:uniqueId val="{00000000-98D8-486E-93F5-A3CF7C8F1BF4}"/>
            </c:ext>
          </c:extLst>
        </c:ser>
        <c:dLbls>
          <c:showLegendKey val="0"/>
          <c:showVal val="0"/>
          <c:showCatName val="0"/>
          <c:showSerName val="0"/>
          <c:showPercent val="0"/>
          <c:showBubbleSize val="0"/>
        </c:dLbls>
        <c:bubbleScale val="75"/>
        <c:showNegBubbles val="0"/>
        <c:axId val="358385920"/>
        <c:axId val="358531456"/>
      </c:bubbleChart>
      <c:valAx>
        <c:axId val="358385920"/>
        <c:scaling>
          <c:orientation val="minMax"/>
          <c:max val="4.5"/>
          <c:min val="0.5"/>
        </c:scaling>
        <c:delete val="0"/>
        <c:axPos val="b"/>
        <c:numFmt formatCode="General" sourceLinked="0"/>
        <c:majorTickMark val="out"/>
        <c:minorTickMark val="none"/>
        <c:tickLblPos val="none"/>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1"/>
      </c:valAx>
      <c:valAx>
        <c:axId val="358531456"/>
        <c:scaling>
          <c:orientation val="minMax"/>
          <c:max val="2200"/>
          <c:min val="0"/>
        </c:scaling>
        <c:delete val="0"/>
        <c:axPos val="l"/>
        <c:majorGridlines>
          <c:spPr>
            <a:ln>
              <a:no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majorUnit val="500"/>
      </c:valAx>
      <c:spPr>
        <a:noFill/>
        <a:ln w="25400">
          <a:noFill/>
        </a:ln>
      </c:spPr>
    </c:plotArea>
    <c:plotVisOnly val="1"/>
    <c:dispBlanksAs val="gap"/>
    <c:showDLblsOverMax val="0"/>
  </c:chart>
  <c:spPr>
    <a:no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307793256612151E-2"/>
          <c:y val="9.4394206583552062E-2"/>
          <c:w val="0.90849425570367837"/>
          <c:h val="0.76522715910511185"/>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strRef>
              <c:f>'CapEx by Project Capacity'!$A$27:$A$32</c:f>
              <c:strCache>
                <c:ptCount val="6"/>
                <c:pt idx="0">
                  <c:v>≤5 MW</c:v>
                </c:pt>
                <c:pt idx="1">
                  <c:v>5-20 MW</c:v>
                </c:pt>
                <c:pt idx="2">
                  <c:v>20-50 MW</c:v>
                </c:pt>
                <c:pt idx="3">
                  <c:v>50-100 MW</c:v>
                </c:pt>
                <c:pt idx="4">
                  <c:v>100-200 MW</c:v>
                </c:pt>
                <c:pt idx="5">
                  <c:v>&gt;200 MW</c:v>
                </c:pt>
              </c:strCache>
            </c:strRef>
          </c:cat>
          <c:val>
            <c:numRef>
              <c:f>'CapEx by Project Capacity'!$D$27:$D$32</c:f>
              <c:numCache>
                <c:formatCode>"$"#,##0_);\("$"#,##0\)</c:formatCode>
                <c:ptCount val="6"/>
                <c:pt idx="0">
                  <c:v>#N/A</c:v>
                </c:pt>
                <c:pt idx="1">
                  <c:v>2692.5315321699563</c:v>
                </c:pt>
                <c:pt idx="2">
                  <c:v>1655.2784926470588</c:v>
                </c:pt>
                <c:pt idx="3">
                  <c:v>1707.4950635259006</c:v>
                </c:pt>
                <c:pt idx="4">
                  <c:v>1605.424931825622</c:v>
                </c:pt>
                <c:pt idx="5">
                  <c:v>1488.0126568733085</c:v>
                </c:pt>
              </c:numCache>
            </c:numRef>
          </c:val>
          <c:extLst>
            <c:ext xmlns:c16="http://schemas.microsoft.com/office/drawing/2014/chart" uri="{C3380CC4-5D6E-409C-BE32-E72D297353CC}">
              <c16:uniqueId val="{00000000-B28D-4BE7-BF74-C5E7E5978CF6}"/>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6"/>
            <c:spPr>
              <a:solidFill>
                <a:schemeClr val="accent6">
                  <a:lumMod val="20000"/>
                  <a:lumOff val="80000"/>
                </a:schemeClr>
              </a:solidFill>
              <a:ln w="3175">
                <a:solidFill>
                  <a:schemeClr val="accent6">
                    <a:lumMod val="50000"/>
                  </a:schemeClr>
                </a:solidFill>
                <a:prstDash val="solid"/>
              </a:ln>
            </c:spPr>
          </c:marker>
          <c:xVal>
            <c:numRef>
              <c:f>'CapEx by Project Capacity'!$G$27:$G$140</c:f>
              <c:numCache>
                <c:formatCode>General</c:formatCode>
                <c:ptCount val="114"/>
                <c:pt idx="0">
                  <c:v>2</c:v>
                </c:pt>
                <c:pt idx="1">
                  <c:v>2</c:v>
                </c:pt>
                <c:pt idx="2">
                  <c:v>3</c:v>
                </c:pt>
                <c:pt idx="3">
                  <c:v>4</c:v>
                </c:pt>
                <c:pt idx="4">
                  <c:v>4</c:v>
                </c:pt>
                <c:pt idx="5">
                  <c:v>4</c:v>
                </c:pt>
                <c:pt idx="6">
                  <c:v>4</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numCache>
            </c:numRef>
          </c:xVal>
          <c:yVal>
            <c:numRef>
              <c:f>'CapEx by Project Capacity'!$F$27:$F$140</c:f>
              <c:numCache>
                <c:formatCode>"$"#,##0_);\("$"#,##0\)</c:formatCode>
                <c:ptCount val="114"/>
                <c:pt idx="0">
                  <c:v>3347.5177304964541</c:v>
                </c:pt>
                <c:pt idx="1">
                  <c:v>2507.8254242418848</c:v>
                </c:pt>
                <c:pt idx="2">
                  <c:v>1655.2784926470588</c:v>
                </c:pt>
                <c:pt idx="3">
                  <c:v>2143.1013802622488</c:v>
                </c:pt>
                <c:pt idx="4">
                  <c:v>1765.588123974936</c:v>
                </c:pt>
                <c:pt idx="5">
                  <c:v>1608.296706116721</c:v>
                </c:pt>
                <c:pt idx="6">
                  <c:v>1412.9010849299877</c:v>
                </c:pt>
                <c:pt idx="7">
                  <c:v>1857.3069875580497</c:v>
                </c:pt>
                <c:pt idx="8">
                  <c:v>1782.2686347708095</c:v>
                </c:pt>
                <c:pt idx="9">
                  <c:v>1716.2310258697305</c:v>
                </c:pt>
                <c:pt idx="10">
                  <c:v>1702.6578073089711</c:v>
                </c:pt>
                <c:pt idx="11">
                  <c:v>1684.6724239878638</c:v>
                </c:pt>
                <c:pt idx="12">
                  <c:v>1637.0624587529724</c:v>
                </c:pt>
                <c:pt idx="13">
                  <c:v>1636.9072391256157</c:v>
                </c:pt>
                <c:pt idx="14">
                  <c:v>1630.6513830395843</c:v>
                </c:pt>
                <c:pt idx="15">
                  <c:v>1578.4896454708953</c:v>
                </c:pt>
                <c:pt idx="16">
                  <c:v>1578.1000698948947</c:v>
                </c:pt>
                <c:pt idx="17">
                  <c:v>1497.4508340100176</c:v>
                </c:pt>
                <c:pt idx="18">
                  <c:v>1474.8860378567997</c:v>
                </c:pt>
                <c:pt idx="19">
                  <c:v>1448.9188580080629</c:v>
                </c:pt>
                <c:pt idx="20">
                  <c:v>1304.4716304577094</c:v>
                </c:pt>
                <c:pt idx="21">
                  <c:v>1924.8692789528654</c:v>
                </c:pt>
                <c:pt idx="22">
                  <c:v>1899.2301115229779</c:v>
                </c:pt>
                <c:pt idx="23">
                  <c:v>1886.5807219442336</c:v>
                </c:pt>
                <c:pt idx="24">
                  <c:v>1811.0229313980526</c:v>
                </c:pt>
                <c:pt idx="25">
                  <c:v>1770.4583984360575</c:v>
                </c:pt>
                <c:pt idx="26">
                  <c:v>1747.2260788819874</c:v>
                </c:pt>
                <c:pt idx="27">
                  <c:v>1705.8922847500332</c:v>
                </c:pt>
                <c:pt idx="28">
                  <c:v>1685.0467758533275</c:v>
                </c:pt>
                <c:pt idx="29">
                  <c:v>1674.11823149528</c:v>
                </c:pt>
                <c:pt idx="30">
                  <c:v>1530.4063135317076</c:v>
                </c:pt>
                <c:pt idx="31">
                  <c:v>1514.1188567812701</c:v>
                </c:pt>
                <c:pt idx="32">
                  <c:v>1504.5659521472032</c:v>
                </c:pt>
                <c:pt idx="33">
                  <c:v>1497.7681662963555</c:v>
                </c:pt>
                <c:pt idx="34">
                  <c:v>1429.8738938101985</c:v>
                </c:pt>
                <c:pt idx="35">
                  <c:v>1414.12791733476</c:v>
                </c:pt>
                <c:pt idx="36">
                  <c:v>1406.7831308857646</c:v>
                </c:pt>
                <c:pt idx="37">
                  <c:v>1378.1200789473669</c:v>
                </c:pt>
                <c:pt idx="38">
                  <c:v>1350.373250848013</c:v>
                </c:pt>
                <c:pt idx="39">
                  <c:v>1321.3210104584848</c:v>
                </c:pt>
                <c:pt idx="40">
                  <c:v>1294.1186810096306</c:v>
                </c:pt>
                <c:pt idx="41">
                  <c:v>1283.3968484937914</c:v>
                </c:pt>
                <c:pt idx="42">
                  <c:v>1249.4127629383904</c:v>
                </c:pt>
                <c:pt idx="43">
                  <c:v>1236.8618203425231</c:v>
                </c:pt>
                <c:pt idx="44">
                  <c:v>1204.3356081894822</c:v>
                </c:pt>
              </c:numCache>
            </c:numRef>
          </c:yVal>
          <c:smooth val="0"/>
          <c:extLst>
            <c:ext xmlns:c16="http://schemas.microsoft.com/office/drawing/2014/chart" uri="{C3380CC4-5D6E-409C-BE32-E72D297353CC}">
              <c16:uniqueId val="{00000001-B28D-4BE7-BF74-C5E7E5978CF6}"/>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1"/>
        <c:tickMarkSkip val="1"/>
        <c:noMultiLvlLbl val="1"/>
      </c:catAx>
      <c:valAx>
        <c:axId val="1"/>
        <c:scaling>
          <c:orientation val="minMax"/>
          <c:max val="350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majorUnit val="100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918433272763978E-2"/>
          <c:y val="0.1109814168073508"/>
          <c:w val="0.89600524989691854"/>
          <c:h val="0.75018460765235784"/>
        </c:manualLayout>
      </c:layout>
      <c:scatterChart>
        <c:scatterStyle val="lineMarker"/>
        <c:varyColors val="0"/>
        <c:ser>
          <c:idx val="0"/>
          <c:order val="0"/>
          <c:tx>
            <c:v>Projects with no 2022 O&amp;M data</c:v>
          </c:tx>
          <c:spPr>
            <a:ln w="28575">
              <a:noFill/>
            </a:ln>
          </c:spPr>
          <c:marker>
            <c:symbol val="circle"/>
            <c:size val="8"/>
            <c:spPr>
              <a:noFill/>
              <a:ln>
                <a:solidFill>
                  <a:srgbClr val="000080"/>
                </a:solidFill>
                <a:prstDash val="solid"/>
              </a:ln>
            </c:spPr>
          </c:marker>
          <c:dPt>
            <c:idx val="9"/>
            <c:bubble3D val="0"/>
            <c:extLst>
              <c:ext xmlns:c16="http://schemas.microsoft.com/office/drawing/2014/chart" uri="{C3380CC4-5D6E-409C-BE32-E72D297353CC}">
                <c16:uniqueId val="{00000000-EBF0-4CA6-8F17-4F13AA5B9558}"/>
              </c:ext>
            </c:extLst>
          </c:dPt>
          <c:dPt>
            <c:idx val="10"/>
            <c:bubble3D val="0"/>
            <c:extLst>
              <c:ext xmlns:c16="http://schemas.microsoft.com/office/drawing/2014/chart" uri="{C3380CC4-5D6E-409C-BE32-E72D297353CC}">
                <c16:uniqueId val="{00000001-EBF0-4CA6-8F17-4F13AA5B9558}"/>
              </c:ext>
            </c:extLst>
          </c:dPt>
          <c:dPt>
            <c:idx val="11"/>
            <c:bubble3D val="0"/>
            <c:extLst>
              <c:ext xmlns:c16="http://schemas.microsoft.com/office/drawing/2014/chart" uri="{C3380CC4-5D6E-409C-BE32-E72D297353CC}">
                <c16:uniqueId val="{00000002-EBF0-4CA6-8F17-4F13AA5B9558}"/>
              </c:ext>
            </c:extLst>
          </c:dPt>
          <c:dPt>
            <c:idx val="12"/>
            <c:bubble3D val="0"/>
            <c:extLst>
              <c:ext xmlns:c16="http://schemas.microsoft.com/office/drawing/2014/chart" uri="{C3380CC4-5D6E-409C-BE32-E72D297353CC}">
                <c16:uniqueId val="{00000003-EBF0-4CA6-8F17-4F13AA5B9558}"/>
              </c:ext>
            </c:extLst>
          </c:dPt>
          <c:dPt>
            <c:idx val="29"/>
            <c:bubble3D val="0"/>
            <c:extLst>
              <c:ext xmlns:c16="http://schemas.microsoft.com/office/drawing/2014/chart" uri="{C3380CC4-5D6E-409C-BE32-E72D297353CC}">
                <c16:uniqueId val="{00000004-EBF0-4CA6-8F17-4F13AA5B9558}"/>
              </c:ext>
            </c:extLst>
          </c:dPt>
          <c:dPt>
            <c:idx val="30"/>
            <c:bubble3D val="0"/>
            <c:extLst>
              <c:ext xmlns:c16="http://schemas.microsoft.com/office/drawing/2014/chart" uri="{C3380CC4-5D6E-409C-BE32-E72D297353CC}">
                <c16:uniqueId val="{00000005-EBF0-4CA6-8F17-4F13AA5B9558}"/>
              </c:ext>
            </c:extLst>
          </c:dPt>
          <c:dPt>
            <c:idx val="31"/>
            <c:bubble3D val="0"/>
            <c:extLst>
              <c:ext xmlns:c16="http://schemas.microsoft.com/office/drawing/2014/chart" uri="{C3380CC4-5D6E-409C-BE32-E72D297353CC}">
                <c16:uniqueId val="{00000006-EBF0-4CA6-8F17-4F13AA5B9558}"/>
              </c:ext>
            </c:extLst>
          </c:dPt>
          <c:dPt>
            <c:idx val="38"/>
            <c:bubble3D val="0"/>
            <c:extLst>
              <c:ext xmlns:c16="http://schemas.microsoft.com/office/drawing/2014/chart" uri="{C3380CC4-5D6E-409C-BE32-E72D297353CC}">
                <c16:uniqueId val="{00000007-EBF0-4CA6-8F17-4F13AA5B9558}"/>
              </c:ext>
            </c:extLst>
          </c:dPt>
          <c:dPt>
            <c:idx val="39"/>
            <c:bubble3D val="0"/>
            <c:extLst>
              <c:ext xmlns:c16="http://schemas.microsoft.com/office/drawing/2014/chart" uri="{C3380CC4-5D6E-409C-BE32-E72D297353CC}">
                <c16:uniqueId val="{00000008-EBF0-4CA6-8F17-4F13AA5B9558}"/>
              </c:ext>
            </c:extLst>
          </c:dPt>
          <c:dPt>
            <c:idx val="40"/>
            <c:bubble3D val="0"/>
            <c:extLst>
              <c:ext xmlns:c16="http://schemas.microsoft.com/office/drawing/2014/chart" uri="{C3380CC4-5D6E-409C-BE32-E72D297353CC}">
                <c16:uniqueId val="{00000009-EBF0-4CA6-8F17-4F13AA5B9558}"/>
              </c:ext>
            </c:extLst>
          </c:dPt>
          <c:dPt>
            <c:idx val="43"/>
            <c:bubble3D val="0"/>
            <c:extLst>
              <c:ext xmlns:c16="http://schemas.microsoft.com/office/drawing/2014/chart" uri="{C3380CC4-5D6E-409C-BE32-E72D297353CC}">
                <c16:uniqueId val="{0000000A-EBF0-4CA6-8F17-4F13AA5B9558}"/>
              </c:ext>
            </c:extLst>
          </c:dPt>
          <c:dPt>
            <c:idx val="44"/>
            <c:bubble3D val="0"/>
            <c:extLst>
              <c:ext xmlns:c16="http://schemas.microsoft.com/office/drawing/2014/chart" uri="{C3380CC4-5D6E-409C-BE32-E72D297353CC}">
                <c16:uniqueId val="{0000000B-EBF0-4CA6-8F17-4F13AA5B9558}"/>
              </c:ext>
            </c:extLst>
          </c:dPt>
          <c:dPt>
            <c:idx val="45"/>
            <c:bubble3D val="0"/>
            <c:extLst>
              <c:ext xmlns:c16="http://schemas.microsoft.com/office/drawing/2014/chart" uri="{C3380CC4-5D6E-409C-BE32-E72D297353CC}">
                <c16:uniqueId val="{0000000C-EBF0-4CA6-8F17-4F13AA5B9558}"/>
              </c:ext>
            </c:extLst>
          </c:dPt>
          <c:dPt>
            <c:idx val="46"/>
            <c:bubble3D val="0"/>
            <c:extLst>
              <c:ext xmlns:c16="http://schemas.microsoft.com/office/drawing/2014/chart" uri="{C3380CC4-5D6E-409C-BE32-E72D297353CC}">
                <c16:uniqueId val="{0000000D-EBF0-4CA6-8F17-4F13AA5B9558}"/>
              </c:ext>
            </c:extLst>
          </c:dPt>
          <c:dPt>
            <c:idx val="47"/>
            <c:bubble3D val="0"/>
            <c:extLst>
              <c:ext xmlns:c16="http://schemas.microsoft.com/office/drawing/2014/chart" uri="{C3380CC4-5D6E-409C-BE32-E72D297353CC}">
                <c16:uniqueId val="{0000000E-EBF0-4CA6-8F17-4F13AA5B9558}"/>
              </c:ext>
            </c:extLst>
          </c:dPt>
          <c:dPt>
            <c:idx val="50"/>
            <c:marker>
              <c:symbol val="none"/>
            </c:marker>
            <c:bubble3D val="0"/>
            <c:extLst>
              <c:ext xmlns:c16="http://schemas.microsoft.com/office/drawing/2014/chart" uri="{C3380CC4-5D6E-409C-BE32-E72D297353CC}">
                <c16:uniqueId val="{0000000F-EBF0-4CA6-8F17-4F13AA5B9558}"/>
              </c:ext>
            </c:extLst>
          </c:dPt>
          <c:dPt>
            <c:idx val="51"/>
            <c:marker>
              <c:symbol val="none"/>
            </c:marker>
            <c:bubble3D val="0"/>
            <c:extLst>
              <c:ext xmlns:c16="http://schemas.microsoft.com/office/drawing/2014/chart" uri="{C3380CC4-5D6E-409C-BE32-E72D297353CC}">
                <c16:uniqueId val="{00000010-EBF0-4CA6-8F17-4F13AA5B9558}"/>
              </c:ext>
            </c:extLst>
          </c:dPt>
          <c:dPt>
            <c:idx val="54"/>
            <c:marker>
              <c:symbol val="none"/>
            </c:marker>
            <c:bubble3D val="0"/>
            <c:extLst>
              <c:ext xmlns:c16="http://schemas.microsoft.com/office/drawing/2014/chart" uri="{C3380CC4-5D6E-409C-BE32-E72D297353CC}">
                <c16:uniqueId val="{00000011-EBF0-4CA6-8F17-4F13AA5B9558}"/>
              </c:ext>
            </c:extLst>
          </c:dPt>
          <c:dPt>
            <c:idx val="55"/>
            <c:marker>
              <c:symbol val="none"/>
            </c:marker>
            <c:bubble3D val="0"/>
            <c:extLst>
              <c:ext xmlns:c16="http://schemas.microsoft.com/office/drawing/2014/chart" uri="{C3380CC4-5D6E-409C-BE32-E72D297353CC}">
                <c16:uniqueId val="{00000012-EBF0-4CA6-8F17-4F13AA5B9558}"/>
              </c:ext>
            </c:extLst>
          </c:dPt>
          <c:dPt>
            <c:idx val="70"/>
            <c:marker>
              <c:symbol val="none"/>
            </c:marker>
            <c:bubble3D val="0"/>
            <c:extLst>
              <c:ext xmlns:c16="http://schemas.microsoft.com/office/drawing/2014/chart" uri="{C3380CC4-5D6E-409C-BE32-E72D297353CC}">
                <c16:uniqueId val="{00000013-EBF0-4CA6-8F17-4F13AA5B9558}"/>
              </c:ext>
            </c:extLst>
          </c:dPt>
          <c:dPt>
            <c:idx val="73"/>
            <c:bubble3D val="0"/>
            <c:extLst>
              <c:ext xmlns:c16="http://schemas.microsoft.com/office/drawing/2014/chart" uri="{C3380CC4-5D6E-409C-BE32-E72D297353CC}">
                <c16:uniqueId val="{00000014-EBF0-4CA6-8F17-4F13AA5B9558}"/>
              </c:ext>
            </c:extLst>
          </c:dPt>
          <c:dPt>
            <c:idx val="74"/>
            <c:bubble3D val="0"/>
            <c:extLst>
              <c:ext xmlns:c16="http://schemas.microsoft.com/office/drawing/2014/chart" uri="{C3380CC4-5D6E-409C-BE32-E72D297353CC}">
                <c16:uniqueId val="{00000015-EBF0-4CA6-8F17-4F13AA5B9558}"/>
              </c:ext>
            </c:extLst>
          </c:dPt>
          <c:dPt>
            <c:idx val="79"/>
            <c:marker>
              <c:symbol val="none"/>
            </c:marker>
            <c:bubble3D val="0"/>
            <c:extLst>
              <c:ext xmlns:c16="http://schemas.microsoft.com/office/drawing/2014/chart" uri="{C3380CC4-5D6E-409C-BE32-E72D297353CC}">
                <c16:uniqueId val="{00000016-EBF0-4CA6-8F17-4F13AA5B9558}"/>
              </c:ext>
            </c:extLst>
          </c:dPt>
          <c:dPt>
            <c:idx val="83"/>
            <c:marker>
              <c:symbol val="none"/>
            </c:marker>
            <c:bubble3D val="0"/>
            <c:extLst>
              <c:ext xmlns:c16="http://schemas.microsoft.com/office/drawing/2014/chart" uri="{C3380CC4-5D6E-409C-BE32-E72D297353CC}">
                <c16:uniqueId val="{00000017-EBF0-4CA6-8F17-4F13AA5B9558}"/>
              </c:ext>
            </c:extLst>
          </c:dPt>
          <c:dPt>
            <c:idx val="84"/>
            <c:bubble3D val="0"/>
            <c:extLst>
              <c:ext xmlns:c16="http://schemas.microsoft.com/office/drawing/2014/chart" uri="{C3380CC4-5D6E-409C-BE32-E72D297353CC}">
                <c16:uniqueId val="{00000018-EBF0-4CA6-8F17-4F13AA5B9558}"/>
              </c:ext>
            </c:extLst>
          </c:dPt>
          <c:dPt>
            <c:idx val="85"/>
            <c:marker>
              <c:symbol val="none"/>
            </c:marker>
            <c:bubble3D val="0"/>
            <c:extLst>
              <c:ext xmlns:c16="http://schemas.microsoft.com/office/drawing/2014/chart" uri="{C3380CC4-5D6E-409C-BE32-E72D297353CC}">
                <c16:uniqueId val="{00000019-EBF0-4CA6-8F17-4F13AA5B9558}"/>
              </c:ext>
            </c:extLst>
          </c:dPt>
          <c:dPt>
            <c:idx val="86"/>
            <c:bubble3D val="0"/>
            <c:extLst>
              <c:ext xmlns:c16="http://schemas.microsoft.com/office/drawing/2014/chart" uri="{C3380CC4-5D6E-409C-BE32-E72D297353CC}">
                <c16:uniqueId val="{0000001A-EBF0-4CA6-8F17-4F13AA5B9558}"/>
              </c:ext>
            </c:extLst>
          </c:dPt>
          <c:dPt>
            <c:idx val="88"/>
            <c:marker>
              <c:symbol val="none"/>
            </c:marker>
            <c:bubble3D val="0"/>
            <c:extLst>
              <c:ext xmlns:c16="http://schemas.microsoft.com/office/drawing/2014/chart" uri="{C3380CC4-5D6E-409C-BE32-E72D297353CC}">
                <c16:uniqueId val="{0000001B-EBF0-4CA6-8F17-4F13AA5B9558}"/>
              </c:ext>
            </c:extLst>
          </c:dPt>
          <c:dPt>
            <c:idx val="89"/>
            <c:marker>
              <c:symbol val="none"/>
            </c:marker>
            <c:bubble3D val="0"/>
            <c:extLst>
              <c:ext xmlns:c16="http://schemas.microsoft.com/office/drawing/2014/chart" uri="{C3380CC4-5D6E-409C-BE32-E72D297353CC}">
                <c16:uniqueId val="{0000001C-EBF0-4CA6-8F17-4F13AA5B9558}"/>
              </c:ext>
            </c:extLst>
          </c:dPt>
          <c:dPt>
            <c:idx val="90"/>
            <c:marker>
              <c:symbol val="none"/>
            </c:marker>
            <c:bubble3D val="0"/>
            <c:extLst>
              <c:ext xmlns:c16="http://schemas.microsoft.com/office/drawing/2014/chart" uri="{C3380CC4-5D6E-409C-BE32-E72D297353CC}">
                <c16:uniqueId val="{0000001D-EBF0-4CA6-8F17-4F13AA5B9558}"/>
              </c:ext>
            </c:extLst>
          </c:dPt>
          <c:dPt>
            <c:idx val="93"/>
            <c:bubble3D val="0"/>
            <c:extLst>
              <c:ext xmlns:c16="http://schemas.microsoft.com/office/drawing/2014/chart" uri="{C3380CC4-5D6E-409C-BE32-E72D297353CC}">
                <c16:uniqueId val="{0000001E-EBF0-4CA6-8F17-4F13AA5B9558}"/>
              </c:ext>
            </c:extLst>
          </c:dPt>
          <c:dPt>
            <c:idx val="102"/>
            <c:bubble3D val="0"/>
            <c:extLst>
              <c:ext xmlns:c16="http://schemas.microsoft.com/office/drawing/2014/chart" uri="{C3380CC4-5D6E-409C-BE32-E72D297353CC}">
                <c16:uniqueId val="{0000001F-EBF0-4CA6-8F17-4F13AA5B9558}"/>
              </c:ext>
            </c:extLst>
          </c:dPt>
          <c:dPt>
            <c:idx val="107"/>
            <c:bubble3D val="0"/>
            <c:extLst>
              <c:ext xmlns:c16="http://schemas.microsoft.com/office/drawing/2014/chart" uri="{C3380CC4-5D6E-409C-BE32-E72D297353CC}">
                <c16:uniqueId val="{00000020-EBF0-4CA6-8F17-4F13AA5B9558}"/>
              </c:ext>
            </c:extLst>
          </c:dPt>
          <c:dPt>
            <c:idx val="108"/>
            <c:bubble3D val="0"/>
            <c:extLst>
              <c:ext xmlns:c16="http://schemas.microsoft.com/office/drawing/2014/chart" uri="{C3380CC4-5D6E-409C-BE32-E72D297353CC}">
                <c16:uniqueId val="{00000021-EBF0-4CA6-8F17-4F13AA5B9558}"/>
              </c:ext>
            </c:extLst>
          </c:dPt>
          <c:dPt>
            <c:idx val="109"/>
            <c:bubble3D val="0"/>
            <c:extLst>
              <c:ext xmlns:c16="http://schemas.microsoft.com/office/drawing/2014/chart" uri="{C3380CC4-5D6E-409C-BE32-E72D297353CC}">
                <c16:uniqueId val="{00000022-EBF0-4CA6-8F17-4F13AA5B9558}"/>
              </c:ext>
            </c:extLst>
          </c:dPt>
          <c:xVal>
            <c:numRef>
              <c:f>'O&amp;M Over Time'!$A$146:$A$226</c:f>
              <c:numCache>
                <c:formatCode>General</c:formatCode>
                <c:ptCount val="81"/>
                <c:pt idx="0">
                  <c:v>2012</c:v>
                </c:pt>
                <c:pt idx="1">
                  <c:v>2008</c:v>
                </c:pt>
                <c:pt idx="2">
                  <c:v>2007</c:v>
                </c:pt>
                <c:pt idx="3">
                  <c:v>1999</c:v>
                </c:pt>
                <c:pt idx="4">
                  <c:v>2004</c:v>
                </c:pt>
                <c:pt idx="5">
                  <c:v>1999</c:v>
                </c:pt>
                <c:pt idx="6">
                  <c:v>1999</c:v>
                </c:pt>
                <c:pt idx="7">
                  <c:v>1999</c:v>
                </c:pt>
                <c:pt idx="8">
                  <c:v>1998</c:v>
                </c:pt>
                <c:pt idx="9">
                  <c:v>1999</c:v>
                </c:pt>
                <c:pt idx="10">
                  <c:v>2006</c:v>
                </c:pt>
                <c:pt idx="11">
                  <c:v>2007</c:v>
                </c:pt>
                <c:pt idx="12">
                  <c:v>2000</c:v>
                </c:pt>
                <c:pt idx="13">
                  <c:v>2002</c:v>
                </c:pt>
                <c:pt idx="14">
                  <c:v>1994</c:v>
                </c:pt>
                <c:pt idx="15">
                  <c:v>1984</c:v>
                </c:pt>
                <c:pt idx="16">
                  <c:v>1984</c:v>
                </c:pt>
                <c:pt idx="17">
                  <c:v>1984</c:v>
                </c:pt>
                <c:pt idx="18">
                  <c:v>1984</c:v>
                </c:pt>
                <c:pt idx="19">
                  <c:v>1985</c:v>
                </c:pt>
                <c:pt idx="20">
                  <c:v>1985</c:v>
                </c:pt>
                <c:pt idx="21">
                  <c:v>1985</c:v>
                </c:pt>
                <c:pt idx="22">
                  <c:v>1985</c:v>
                </c:pt>
                <c:pt idx="23">
                  <c:v>1985</c:v>
                </c:pt>
                <c:pt idx="24">
                  <c:v>1985</c:v>
                </c:pt>
                <c:pt idx="25">
                  <c:v>1987</c:v>
                </c:pt>
                <c:pt idx="26">
                  <c:v>1987</c:v>
                </c:pt>
                <c:pt idx="27">
                  <c:v>1987</c:v>
                </c:pt>
                <c:pt idx="28">
                  <c:v>1987</c:v>
                </c:pt>
                <c:pt idx="29">
                  <c:v>1987</c:v>
                </c:pt>
                <c:pt idx="30">
                  <c:v>1987</c:v>
                </c:pt>
                <c:pt idx="31">
                  <c:v>1989</c:v>
                </c:pt>
                <c:pt idx="32">
                  <c:v>1989</c:v>
                </c:pt>
                <c:pt idx="33">
                  <c:v>1989</c:v>
                </c:pt>
                <c:pt idx="34">
                  <c:v>1990</c:v>
                </c:pt>
                <c:pt idx="35">
                  <c:v>1990</c:v>
                </c:pt>
                <c:pt idx="36">
                  <c:v>1990</c:v>
                </c:pt>
                <c:pt idx="37">
                  <c:v>1990</c:v>
                </c:pt>
                <c:pt idx="38">
                  <c:v>1990</c:v>
                </c:pt>
                <c:pt idx="39">
                  <c:v>1994</c:v>
                </c:pt>
                <c:pt idx="40">
                  <c:v>1994</c:v>
                </c:pt>
                <c:pt idx="41">
                  <c:v>1994</c:v>
                </c:pt>
                <c:pt idx="42">
                  <c:v>1994</c:v>
                </c:pt>
                <c:pt idx="43">
                  <c:v>1998</c:v>
                </c:pt>
                <c:pt idx="44">
                  <c:v>1998</c:v>
                </c:pt>
                <c:pt idx="45">
                  <c:v>1998</c:v>
                </c:pt>
                <c:pt idx="46">
                  <c:v>1999</c:v>
                </c:pt>
                <c:pt idx="47">
                  <c:v>1999</c:v>
                </c:pt>
                <c:pt idx="48">
                  <c:v>1999</c:v>
                </c:pt>
                <c:pt idx="49">
                  <c:v>1999</c:v>
                </c:pt>
                <c:pt idx="50">
                  <c:v>1999</c:v>
                </c:pt>
                <c:pt idx="51">
                  <c:v>1999</c:v>
                </c:pt>
                <c:pt idx="52">
                  <c:v>1999</c:v>
                </c:pt>
                <c:pt idx="53">
                  <c:v>1999</c:v>
                </c:pt>
                <c:pt idx="54">
                  <c:v>1999</c:v>
                </c:pt>
                <c:pt idx="55">
                  <c:v>1999</c:v>
                </c:pt>
                <c:pt idx="56">
                  <c:v>1999</c:v>
                </c:pt>
                <c:pt idx="57">
                  <c:v>1999</c:v>
                </c:pt>
                <c:pt idx="58">
                  <c:v>1999</c:v>
                </c:pt>
                <c:pt idx="59">
                  <c:v>2000</c:v>
                </c:pt>
                <c:pt idx="60">
                  <c:v>2000</c:v>
                </c:pt>
                <c:pt idx="61">
                  <c:v>2000</c:v>
                </c:pt>
                <c:pt idx="62">
                  <c:v>2000</c:v>
                </c:pt>
                <c:pt idx="63">
                  <c:v>2000</c:v>
                </c:pt>
                <c:pt idx="64">
                  <c:v>2001</c:v>
                </c:pt>
                <c:pt idx="65">
                  <c:v>2001</c:v>
                </c:pt>
                <c:pt idx="66">
                  <c:v>2001</c:v>
                </c:pt>
                <c:pt idx="67">
                  <c:v>2001</c:v>
                </c:pt>
                <c:pt idx="68">
                  <c:v>2001</c:v>
                </c:pt>
                <c:pt idx="69">
                  <c:v>2001</c:v>
                </c:pt>
                <c:pt idx="70">
                  <c:v>2001</c:v>
                </c:pt>
                <c:pt idx="71">
                  <c:v>2001</c:v>
                </c:pt>
                <c:pt idx="72">
                  <c:v>2001</c:v>
                </c:pt>
                <c:pt idx="73">
                  <c:v>2002</c:v>
                </c:pt>
                <c:pt idx="74">
                  <c:v>2002</c:v>
                </c:pt>
                <c:pt idx="75">
                  <c:v>2002</c:v>
                </c:pt>
                <c:pt idx="76">
                  <c:v>2002</c:v>
                </c:pt>
                <c:pt idx="77">
                  <c:v>2002</c:v>
                </c:pt>
                <c:pt idx="78">
                  <c:v>2002</c:v>
                </c:pt>
                <c:pt idx="79">
                  <c:v>2002</c:v>
                </c:pt>
                <c:pt idx="80">
                  <c:v>2002</c:v>
                </c:pt>
              </c:numCache>
            </c:numRef>
          </c:xVal>
          <c:yVal>
            <c:numRef>
              <c:f>'O&amp;M Over Time'!$C$146:$C$226</c:f>
              <c:numCache>
                <c:formatCode>"$"#,##0</c:formatCode>
                <c:ptCount val="81"/>
                <c:pt idx="0">
                  <c:v>72.84392047852424</c:v>
                </c:pt>
                <c:pt idx="1">
                  <c:v>34.593753798258319</c:v>
                </c:pt>
                <c:pt idx="2">
                  <c:v>36.174883084844772</c:v>
                </c:pt>
                <c:pt idx="3">
                  <c:v>65.683003421557416</c:v>
                </c:pt>
                <c:pt idx="4">
                  <c:v>62.761309742470466</c:v>
                </c:pt>
                <c:pt idx="5">
                  <c:v>50.258770052458068</c:v>
                </c:pt>
                <c:pt idx="6">
                  <c:v>157.12302276635927</c:v>
                </c:pt>
                <c:pt idx="7">
                  <c:v>77.287143283291002</c:v>
                </c:pt>
                <c:pt idx="8">
                  <c:v>64.858978391447693</c:v>
                </c:pt>
                <c:pt idx="9">
                  <c:v>48.198918341769996</c:v>
                </c:pt>
                <c:pt idx="10">
                  <c:v>141.11681809603166</c:v>
                </c:pt>
                <c:pt idx="11">
                  <c:v>107.92415094053743</c:v>
                </c:pt>
                <c:pt idx="12">
                  <c:v>59.001101566423088</c:v>
                </c:pt>
                <c:pt idx="13">
                  <c:v>8.8013600854128491</c:v>
                </c:pt>
                <c:pt idx="14">
                  <c:v>42.294325852367933</c:v>
                </c:pt>
                <c:pt idx="15">
                  <c:v>174.57573326786147</c:v>
                </c:pt>
                <c:pt idx="16">
                  <c:v>96.78918634976651</c:v>
                </c:pt>
                <c:pt idx="17">
                  <c:v>95.875461125488343</c:v>
                </c:pt>
                <c:pt idx="18">
                  <c:v>78.182992654349277</c:v>
                </c:pt>
                <c:pt idx="19">
                  <c:v>68.567400459211214</c:v>
                </c:pt>
                <c:pt idx="20">
                  <c:v>65.489649376094704</c:v>
                </c:pt>
                <c:pt idx="21">
                  <c:v>101.04694000907978</c:v>
                </c:pt>
                <c:pt idx="22">
                  <c:v>132.29225047582059</c:v>
                </c:pt>
                <c:pt idx="23">
                  <c:v>116.55120827540073</c:v>
                </c:pt>
                <c:pt idx="24">
                  <c:v>124.84923007406159</c:v>
                </c:pt>
                <c:pt idx="25">
                  <c:v>78.755110310560141</c:v>
                </c:pt>
                <c:pt idx="26">
                  <c:v>89.366220153533774</c:v>
                </c:pt>
                <c:pt idx="27">
                  <c:v>97.80895541455213</c:v>
                </c:pt>
                <c:pt idx="28">
                  <c:v>103.43916321672771</c:v>
                </c:pt>
                <c:pt idx="29">
                  <c:v>109.67201425607232</c:v>
                </c:pt>
                <c:pt idx="30">
                  <c:v>60.248593854730117</c:v>
                </c:pt>
                <c:pt idx="31">
                  <c:v>58.783780193812497</c:v>
                </c:pt>
                <c:pt idx="32">
                  <c:v>57.333502697302286</c:v>
                </c:pt>
                <c:pt idx="33">
                  <c:v>59.037964405288164</c:v>
                </c:pt>
                <c:pt idx="34">
                  <c:v>72.138305500717522</c:v>
                </c:pt>
                <c:pt idx="35">
                  <c:v>73.854326398537992</c:v>
                </c:pt>
                <c:pt idx="36">
                  <c:v>71.037740461667809</c:v>
                </c:pt>
                <c:pt idx="37">
                  <c:v>131.15631428788959</c:v>
                </c:pt>
                <c:pt idx="38">
                  <c:v>73.406606170660638</c:v>
                </c:pt>
                <c:pt idx="39">
                  <c:v>73.987763221864043</c:v>
                </c:pt>
                <c:pt idx="40">
                  <c:v>61.187929192386783</c:v>
                </c:pt>
                <c:pt idx="41">
                  <c:v>125.92803440450712</c:v>
                </c:pt>
                <c:pt idx="42">
                  <c:v>86.489645610324075</c:v>
                </c:pt>
                <c:pt idx="43">
                  <c:v>40.787226729307697</c:v>
                </c:pt>
                <c:pt idx="44">
                  <c:v>66.092723282066046</c:v>
                </c:pt>
                <c:pt idx="45">
                  <c:v>41.743256953474152</c:v>
                </c:pt>
                <c:pt idx="46">
                  <c:v>140.34057713331254</c:v>
                </c:pt>
                <c:pt idx="47">
                  <c:v>31.493696456204461</c:v>
                </c:pt>
                <c:pt idx="48">
                  <c:v>23.1218137929697</c:v>
                </c:pt>
                <c:pt idx="49">
                  <c:v>110.3716046011952</c:v>
                </c:pt>
                <c:pt idx="50">
                  <c:v>45.061469328889658</c:v>
                </c:pt>
                <c:pt idx="51">
                  <c:v>31.503057777664509</c:v>
                </c:pt>
                <c:pt idx="52">
                  <c:v>51.860162367255271</c:v>
                </c:pt>
                <c:pt idx="53">
                  <c:v>40.338362965991358</c:v>
                </c:pt>
                <c:pt idx="54">
                  <c:v>83.380327455127158</c:v>
                </c:pt>
                <c:pt idx="55">
                  <c:v>82.43922529277728</c:v>
                </c:pt>
                <c:pt idx="56">
                  <c:v>70.925185361366673</c:v>
                </c:pt>
                <c:pt idx="57">
                  <c:v>16.284182974200039</c:v>
                </c:pt>
                <c:pt idx="58">
                  <c:v>38.583648601345679</c:v>
                </c:pt>
                <c:pt idx="59">
                  <c:v>38.645618634029283</c:v>
                </c:pt>
                <c:pt idx="60">
                  <c:v>41.540234726941428</c:v>
                </c:pt>
                <c:pt idx="61">
                  <c:v>33.760424219686506</c:v>
                </c:pt>
                <c:pt idx="62">
                  <c:v>31.368147751707816</c:v>
                </c:pt>
                <c:pt idx="63">
                  <c:v>22.733092833248929</c:v>
                </c:pt>
                <c:pt idx="64">
                  <c:v>8.9642121607663263</c:v>
                </c:pt>
                <c:pt idx="65">
                  <c:v>5.2830626682171111</c:v>
                </c:pt>
                <c:pt idx="66">
                  <c:v>18.204984911409088</c:v>
                </c:pt>
                <c:pt idx="67">
                  <c:v>29.620293016160176</c:v>
                </c:pt>
                <c:pt idx="68">
                  <c:v>44.430439877553347</c:v>
                </c:pt>
                <c:pt idx="69">
                  <c:v>28.892911577414697</c:v>
                </c:pt>
                <c:pt idx="70">
                  <c:v>69.303879547539225</c:v>
                </c:pt>
                <c:pt idx="71">
                  <c:v>43.671110453365309</c:v>
                </c:pt>
                <c:pt idx="72">
                  <c:v>33.843571388495228</c:v>
                </c:pt>
                <c:pt idx="73">
                  <c:v>8.0698288202465065</c:v>
                </c:pt>
                <c:pt idx="74">
                  <c:v>41.195007087628348</c:v>
                </c:pt>
                <c:pt idx="75">
                  <c:v>45.860947287069948</c:v>
                </c:pt>
                <c:pt idx="76">
                  <c:v>40.450201612276032</c:v>
                </c:pt>
                <c:pt idx="77">
                  <c:v>20.486980596387951</c:v>
                </c:pt>
                <c:pt idx="78">
                  <c:v>35.02155208150127</c:v>
                </c:pt>
                <c:pt idx="79">
                  <c:v>25.435233819412343</c:v>
                </c:pt>
                <c:pt idx="80">
                  <c:v>41.889331953398838</c:v>
                </c:pt>
              </c:numCache>
            </c:numRef>
          </c:yVal>
          <c:smooth val="0"/>
          <c:extLst>
            <c:ext xmlns:c16="http://schemas.microsoft.com/office/drawing/2014/chart" uri="{C3380CC4-5D6E-409C-BE32-E72D297353CC}">
              <c16:uniqueId val="{00000023-EBF0-4CA6-8F17-4F13AA5B9558}"/>
            </c:ext>
          </c:extLst>
        </c:ser>
        <c:ser>
          <c:idx val="1"/>
          <c:order val="1"/>
          <c:tx>
            <c:v>Projects with 2022 O&amp;M data</c:v>
          </c:tx>
          <c:spPr>
            <a:ln w="28575">
              <a:noFill/>
            </a:ln>
          </c:spPr>
          <c:marker>
            <c:symbol val="circle"/>
            <c:size val="8"/>
            <c:spPr>
              <a:solidFill>
                <a:srgbClr val="FF9900"/>
              </a:solidFill>
              <a:ln>
                <a:solidFill>
                  <a:srgbClr val="000000"/>
                </a:solidFill>
                <a:prstDash val="solid"/>
              </a:ln>
            </c:spPr>
          </c:marker>
          <c:dPt>
            <c:idx val="45"/>
            <c:marker>
              <c:spPr>
                <a:noFill/>
                <a:ln>
                  <a:noFill/>
                  <a:prstDash val="solid"/>
                </a:ln>
              </c:spPr>
            </c:marker>
            <c:bubble3D val="0"/>
            <c:extLst>
              <c:ext xmlns:c16="http://schemas.microsoft.com/office/drawing/2014/chart" uri="{C3380CC4-5D6E-409C-BE32-E72D297353CC}">
                <c16:uniqueId val="{00000024-EBF0-4CA6-8F17-4F13AA5B9558}"/>
              </c:ext>
            </c:extLst>
          </c:dPt>
          <c:xVal>
            <c:numRef>
              <c:f>'O&amp;M Over Time'!$A$29:$A$145</c:f>
              <c:numCache>
                <c:formatCode>General</c:formatCode>
                <c:ptCount val="117"/>
                <c:pt idx="0">
                  <c:v>2021</c:v>
                </c:pt>
                <c:pt idx="1">
                  <c:v>2021</c:v>
                </c:pt>
                <c:pt idx="2">
                  <c:v>2021</c:v>
                </c:pt>
                <c:pt idx="3">
                  <c:v>2021</c:v>
                </c:pt>
                <c:pt idx="4">
                  <c:v>2021</c:v>
                </c:pt>
                <c:pt idx="5">
                  <c:v>2021</c:v>
                </c:pt>
                <c:pt idx="6">
                  <c:v>2021</c:v>
                </c:pt>
                <c:pt idx="7">
                  <c:v>2020</c:v>
                </c:pt>
                <c:pt idx="8">
                  <c:v>2020</c:v>
                </c:pt>
                <c:pt idx="9">
                  <c:v>2020</c:v>
                </c:pt>
                <c:pt idx="10">
                  <c:v>2020</c:v>
                </c:pt>
                <c:pt idx="11">
                  <c:v>2020</c:v>
                </c:pt>
                <c:pt idx="12">
                  <c:v>2020</c:v>
                </c:pt>
                <c:pt idx="13">
                  <c:v>2020</c:v>
                </c:pt>
                <c:pt idx="14">
                  <c:v>2020</c:v>
                </c:pt>
                <c:pt idx="15">
                  <c:v>2020</c:v>
                </c:pt>
                <c:pt idx="16">
                  <c:v>2020</c:v>
                </c:pt>
                <c:pt idx="17">
                  <c:v>2020</c:v>
                </c:pt>
                <c:pt idx="18">
                  <c:v>2020</c:v>
                </c:pt>
                <c:pt idx="19">
                  <c:v>2020</c:v>
                </c:pt>
                <c:pt idx="20">
                  <c:v>2020</c:v>
                </c:pt>
                <c:pt idx="21">
                  <c:v>2020</c:v>
                </c:pt>
                <c:pt idx="22">
                  <c:v>2020</c:v>
                </c:pt>
                <c:pt idx="23">
                  <c:v>2020</c:v>
                </c:pt>
                <c:pt idx="24">
                  <c:v>2012</c:v>
                </c:pt>
                <c:pt idx="25">
                  <c:v>2014</c:v>
                </c:pt>
                <c:pt idx="26">
                  <c:v>2008</c:v>
                </c:pt>
                <c:pt idx="27">
                  <c:v>2011</c:v>
                </c:pt>
                <c:pt idx="28">
                  <c:v>2005</c:v>
                </c:pt>
                <c:pt idx="29">
                  <c:v>2012</c:v>
                </c:pt>
                <c:pt idx="30">
                  <c:v>2012</c:v>
                </c:pt>
                <c:pt idx="31">
                  <c:v>2014</c:v>
                </c:pt>
                <c:pt idx="32">
                  <c:v>2015</c:v>
                </c:pt>
                <c:pt idx="33">
                  <c:v>2014</c:v>
                </c:pt>
                <c:pt idx="34">
                  <c:v>2001</c:v>
                </c:pt>
                <c:pt idx="35">
                  <c:v>2012</c:v>
                </c:pt>
                <c:pt idx="36">
                  <c:v>2012</c:v>
                </c:pt>
                <c:pt idx="37">
                  <c:v>2016</c:v>
                </c:pt>
                <c:pt idx="38">
                  <c:v>2005</c:v>
                </c:pt>
                <c:pt idx="39">
                  <c:v>2006</c:v>
                </c:pt>
                <c:pt idx="40">
                  <c:v>2011</c:v>
                </c:pt>
                <c:pt idx="41">
                  <c:v>2004</c:v>
                </c:pt>
                <c:pt idx="42">
                  <c:v>2012</c:v>
                </c:pt>
                <c:pt idx="43">
                  <c:v>2008</c:v>
                </c:pt>
                <c:pt idx="44">
                  <c:v>2014</c:v>
                </c:pt>
                <c:pt idx="45">
                  <c:v>2018</c:v>
                </c:pt>
                <c:pt idx="46">
                  <c:v>2014</c:v>
                </c:pt>
                <c:pt idx="47">
                  <c:v>2012</c:v>
                </c:pt>
                <c:pt idx="48">
                  <c:v>2012</c:v>
                </c:pt>
                <c:pt idx="49">
                  <c:v>2018</c:v>
                </c:pt>
                <c:pt idx="50">
                  <c:v>2014</c:v>
                </c:pt>
                <c:pt idx="51">
                  <c:v>2014</c:v>
                </c:pt>
                <c:pt idx="52">
                  <c:v>2012</c:v>
                </c:pt>
                <c:pt idx="53">
                  <c:v>2006</c:v>
                </c:pt>
                <c:pt idx="54">
                  <c:v>2011</c:v>
                </c:pt>
                <c:pt idx="55">
                  <c:v>2008</c:v>
                </c:pt>
                <c:pt idx="56">
                  <c:v>2007</c:v>
                </c:pt>
                <c:pt idx="57">
                  <c:v>2015</c:v>
                </c:pt>
                <c:pt idx="58">
                  <c:v>2017</c:v>
                </c:pt>
                <c:pt idx="59">
                  <c:v>2012</c:v>
                </c:pt>
                <c:pt idx="60">
                  <c:v>2008</c:v>
                </c:pt>
                <c:pt idx="61">
                  <c:v>2008</c:v>
                </c:pt>
                <c:pt idx="62">
                  <c:v>2016</c:v>
                </c:pt>
                <c:pt idx="63">
                  <c:v>2016</c:v>
                </c:pt>
                <c:pt idx="64">
                  <c:v>2019</c:v>
                </c:pt>
                <c:pt idx="65">
                  <c:v>2010</c:v>
                </c:pt>
                <c:pt idx="66">
                  <c:v>2019</c:v>
                </c:pt>
                <c:pt idx="67">
                  <c:v>2018</c:v>
                </c:pt>
                <c:pt idx="68">
                  <c:v>2016</c:v>
                </c:pt>
                <c:pt idx="69">
                  <c:v>2014</c:v>
                </c:pt>
                <c:pt idx="70">
                  <c:v>2009</c:v>
                </c:pt>
                <c:pt idx="71">
                  <c:v>2008</c:v>
                </c:pt>
                <c:pt idx="72">
                  <c:v>2015</c:v>
                </c:pt>
                <c:pt idx="73">
                  <c:v>2017</c:v>
                </c:pt>
                <c:pt idx="74">
                  <c:v>2019</c:v>
                </c:pt>
                <c:pt idx="75">
                  <c:v>2018</c:v>
                </c:pt>
                <c:pt idx="76">
                  <c:v>2007</c:v>
                </c:pt>
                <c:pt idx="77">
                  <c:v>2010</c:v>
                </c:pt>
                <c:pt idx="78">
                  <c:v>2015</c:v>
                </c:pt>
                <c:pt idx="79">
                  <c:v>2007</c:v>
                </c:pt>
                <c:pt idx="80">
                  <c:v>2015</c:v>
                </c:pt>
                <c:pt idx="81">
                  <c:v>2008</c:v>
                </c:pt>
                <c:pt idx="82">
                  <c:v>2019</c:v>
                </c:pt>
                <c:pt idx="83">
                  <c:v>2011</c:v>
                </c:pt>
                <c:pt idx="84">
                  <c:v>2006</c:v>
                </c:pt>
                <c:pt idx="85">
                  <c:v>2019</c:v>
                </c:pt>
                <c:pt idx="86">
                  <c:v>2009</c:v>
                </c:pt>
                <c:pt idx="87">
                  <c:v>2009</c:v>
                </c:pt>
                <c:pt idx="88">
                  <c:v>2016</c:v>
                </c:pt>
                <c:pt idx="89">
                  <c:v>2018</c:v>
                </c:pt>
                <c:pt idx="90">
                  <c:v>2010</c:v>
                </c:pt>
                <c:pt idx="91">
                  <c:v>2009</c:v>
                </c:pt>
                <c:pt idx="92">
                  <c:v>2019</c:v>
                </c:pt>
                <c:pt idx="93">
                  <c:v>2008</c:v>
                </c:pt>
                <c:pt idx="94">
                  <c:v>2009</c:v>
                </c:pt>
                <c:pt idx="95">
                  <c:v>2019</c:v>
                </c:pt>
                <c:pt idx="96">
                  <c:v>2019</c:v>
                </c:pt>
                <c:pt idx="97">
                  <c:v>2012</c:v>
                </c:pt>
                <c:pt idx="98">
                  <c:v>2008</c:v>
                </c:pt>
                <c:pt idx="99">
                  <c:v>2007</c:v>
                </c:pt>
                <c:pt idx="100">
                  <c:v>2008</c:v>
                </c:pt>
                <c:pt idx="101">
                  <c:v>2012</c:v>
                </c:pt>
                <c:pt idx="102">
                  <c:v>2009</c:v>
                </c:pt>
                <c:pt idx="103">
                  <c:v>2009</c:v>
                </c:pt>
                <c:pt idx="104">
                  <c:v>2010</c:v>
                </c:pt>
                <c:pt idx="105">
                  <c:v>2018</c:v>
                </c:pt>
                <c:pt idx="106">
                  <c:v>2019</c:v>
                </c:pt>
                <c:pt idx="107">
                  <c:v>2008</c:v>
                </c:pt>
                <c:pt idx="108">
                  <c:v>2008</c:v>
                </c:pt>
                <c:pt idx="109">
                  <c:v>2019</c:v>
                </c:pt>
                <c:pt idx="110">
                  <c:v>2017</c:v>
                </c:pt>
                <c:pt idx="111">
                  <c:v>2010</c:v>
                </c:pt>
                <c:pt idx="112">
                  <c:v>2009</c:v>
                </c:pt>
                <c:pt idx="113">
                  <c:v>2009</c:v>
                </c:pt>
                <c:pt idx="114">
                  <c:v>2008</c:v>
                </c:pt>
                <c:pt idx="115">
                  <c:v>2006</c:v>
                </c:pt>
                <c:pt idx="116">
                  <c:v>1999</c:v>
                </c:pt>
              </c:numCache>
            </c:numRef>
          </c:xVal>
          <c:yVal>
            <c:numRef>
              <c:f>'O&amp;M Over Time'!$B$29:$B$145</c:f>
              <c:numCache>
                <c:formatCode>"$"#,##0</c:formatCode>
                <c:ptCount val="117"/>
                <c:pt idx="0">
                  <c:v>14.510568448500653</c:v>
                </c:pt>
                <c:pt idx="1">
                  <c:v>24.701634615384616</c:v>
                </c:pt>
                <c:pt idx="2">
                  <c:v>27.581572457334516</c:v>
                </c:pt>
                <c:pt idx="3">
                  <c:v>29.283353211009175</c:v>
                </c:pt>
                <c:pt idx="4">
                  <c:v>28.238198542902282</c:v>
                </c:pt>
                <c:pt idx="5">
                  <c:v>28.238198542902282</c:v>
                </c:pt>
                <c:pt idx="6">
                  <c:v>10.769572</c:v>
                </c:pt>
                <c:pt idx="7">
                  <c:v>25.810796183812009</c:v>
                </c:pt>
                <c:pt idx="8">
                  <c:v>32.954783201417079</c:v>
                </c:pt>
                <c:pt idx="9">
                  <c:v>20.736710644199334</c:v>
                </c:pt>
                <c:pt idx="10">
                  <c:v>40.144047410004063</c:v>
                </c:pt>
                <c:pt idx="11">
                  <c:v>27.477245342789551</c:v>
                </c:pt>
                <c:pt idx="12">
                  <c:v>18.033524306791598</c:v>
                </c:pt>
                <c:pt idx="13">
                  <c:v>24.945694588678613</c:v>
                </c:pt>
                <c:pt idx="14">
                  <c:v>26.903871727618295</c:v>
                </c:pt>
                <c:pt idx="15">
                  <c:v>32.998469923283963</c:v>
                </c:pt>
                <c:pt idx="16">
                  <c:v>19.434898857410012</c:v>
                </c:pt>
                <c:pt idx="17">
                  <c:v>33.702716679869297</c:v>
                </c:pt>
                <c:pt idx="18">
                  <c:v>31.443770209701729</c:v>
                </c:pt>
                <c:pt idx="19">
                  <c:v>24.560633949480064</c:v>
                </c:pt>
                <c:pt idx="20">
                  <c:v>12.051663681078512</c:v>
                </c:pt>
                <c:pt idx="21">
                  <c:v>13.912384830613405</c:v>
                </c:pt>
                <c:pt idx="22">
                  <c:v>9.6058776787270261</c:v>
                </c:pt>
                <c:pt idx="23">
                  <c:v>19.842609885957319</c:v>
                </c:pt>
                <c:pt idx="24">
                  <c:v>60.378184635304784</c:v>
                </c:pt>
                <c:pt idx="25">
                  <c:v>57.369355430044344</c:v>
                </c:pt>
                <c:pt idx="26">
                  <c:v>54.672235535736192</c:v>
                </c:pt>
                <c:pt idx="27">
                  <c:v>29.481276437701265</c:v>
                </c:pt>
                <c:pt idx="28">
                  <c:v>45.794977608660488</c:v>
                </c:pt>
                <c:pt idx="29">
                  <c:v>63.692353884838823</c:v>
                </c:pt>
                <c:pt idx="30">
                  <c:v>50.344755946471842</c:v>
                </c:pt>
                <c:pt idx="31">
                  <c:v>41.175465090285869</c:v>
                </c:pt>
                <c:pt idx="32">
                  <c:v>47.492321348372393</c:v>
                </c:pt>
                <c:pt idx="33">
                  <c:v>41.056389294770099</c:v>
                </c:pt>
                <c:pt idx="34">
                  <c:v>50.725171357036189</c:v>
                </c:pt>
                <c:pt idx="35">
                  <c:v>41.76814606191364</c:v>
                </c:pt>
                <c:pt idx="36">
                  <c:v>42.729007188493966</c:v>
                </c:pt>
                <c:pt idx="37">
                  <c:v>29.181711198726607</c:v>
                </c:pt>
                <c:pt idx="38">
                  <c:v>32.152079568203135</c:v>
                </c:pt>
                <c:pt idx="39">
                  <c:v>48.388277511384928</c:v>
                </c:pt>
                <c:pt idx="40">
                  <c:v>38.622682698909799</c:v>
                </c:pt>
                <c:pt idx="41">
                  <c:v>29.421086742268667</c:v>
                </c:pt>
                <c:pt idx="42">
                  <c:v>33.627665385223807</c:v>
                </c:pt>
                <c:pt idx="43">
                  <c:v>31.570235890796493</c:v>
                </c:pt>
                <c:pt idx="44">
                  <c:v>31.403171788240797</c:v>
                </c:pt>
                <c:pt idx="45">
                  <c:v>27.998188431818662</c:v>
                </c:pt>
                <c:pt idx="46">
                  <c:v>43.798126855632098</c:v>
                </c:pt>
                <c:pt idx="47">
                  <c:v>28.476396432936347</c:v>
                </c:pt>
                <c:pt idx="48">
                  <c:v>32.153313553256183</c:v>
                </c:pt>
                <c:pt idx="49">
                  <c:v>26.896734023881692</c:v>
                </c:pt>
                <c:pt idx="50">
                  <c:v>30.989518684375195</c:v>
                </c:pt>
                <c:pt idx="51">
                  <c:v>30.838421799542079</c:v>
                </c:pt>
                <c:pt idx="52">
                  <c:v>23.918864720581652</c:v>
                </c:pt>
                <c:pt idx="53">
                  <c:v>29.567053731144661</c:v>
                </c:pt>
                <c:pt idx="54">
                  <c:v>25.723428311042174</c:v>
                </c:pt>
                <c:pt idx="55">
                  <c:v>28.326809612762933</c:v>
                </c:pt>
                <c:pt idx="56">
                  <c:v>24.969537962737327</c:v>
                </c:pt>
                <c:pt idx="57">
                  <c:v>30.869235293966909</c:v>
                </c:pt>
                <c:pt idx="58">
                  <c:v>27.313708823562628</c:v>
                </c:pt>
                <c:pt idx="59">
                  <c:v>24.408173477453865</c:v>
                </c:pt>
                <c:pt idx="60">
                  <c:v>26.786473593426344</c:v>
                </c:pt>
                <c:pt idx="61">
                  <c:v>37.720772064188431</c:v>
                </c:pt>
                <c:pt idx="62">
                  <c:v>27.111686000310229</c:v>
                </c:pt>
                <c:pt idx="63">
                  <c:v>27.767935844543633</c:v>
                </c:pt>
                <c:pt idx="64">
                  <c:v>22.640606901676012</c:v>
                </c:pt>
                <c:pt idx="65">
                  <c:v>25.300218402011311</c:v>
                </c:pt>
                <c:pt idx="66">
                  <c:v>23.09020631864971</c:v>
                </c:pt>
                <c:pt idx="67">
                  <c:v>25.701194244694225</c:v>
                </c:pt>
                <c:pt idx="68">
                  <c:v>31.207472890849321</c:v>
                </c:pt>
                <c:pt idx="69">
                  <c:v>41.70104656694307</c:v>
                </c:pt>
                <c:pt idx="70">
                  <c:v>31.506953001079545</c:v>
                </c:pt>
                <c:pt idx="71">
                  <c:v>23.416734809400079</c:v>
                </c:pt>
                <c:pt idx="72">
                  <c:v>33.958003636253167</c:v>
                </c:pt>
                <c:pt idx="73">
                  <c:v>28.399730588215363</c:v>
                </c:pt>
                <c:pt idx="74">
                  <c:v>15.194314102183748</c:v>
                </c:pt>
                <c:pt idx="75">
                  <c:v>22.038573303261572</c:v>
                </c:pt>
                <c:pt idx="76">
                  <c:v>21.612639749866073</c:v>
                </c:pt>
                <c:pt idx="77">
                  <c:v>23.804315233840725</c:v>
                </c:pt>
                <c:pt idx="78">
                  <c:v>27.919957908869065</c:v>
                </c:pt>
                <c:pt idx="79">
                  <c:v>26.756031390255913</c:v>
                </c:pt>
                <c:pt idx="80">
                  <c:v>27.143073084786856</c:v>
                </c:pt>
                <c:pt idx="81">
                  <c:v>26.817981421917167</c:v>
                </c:pt>
                <c:pt idx="82">
                  <c:v>21.605571903086489</c:v>
                </c:pt>
                <c:pt idx="83">
                  <c:v>29.733343630649657</c:v>
                </c:pt>
                <c:pt idx="84">
                  <c:v>33.087384341995431</c:v>
                </c:pt>
                <c:pt idx="85">
                  <c:v>18.008216280053045</c:v>
                </c:pt>
                <c:pt idx="86">
                  <c:v>31.207734600311962</c:v>
                </c:pt>
                <c:pt idx="87">
                  <c:v>31.11990395386853</c:v>
                </c:pt>
                <c:pt idx="88">
                  <c:v>25.042330792127945</c:v>
                </c:pt>
                <c:pt idx="89">
                  <c:v>20.396506147101739</c:v>
                </c:pt>
                <c:pt idx="90">
                  <c:v>34.815593671605484</c:v>
                </c:pt>
                <c:pt idx="91">
                  <c:v>32.695178996800344</c:v>
                </c:pt>
                <c:pt idx="92">
                  <c:v>15.703155983725297</c:v>
                </c:pt>
                <c:pt idx="93">
                  <c:v>22.885026802753323</c:v>
                </c:pt>
                <c:pt idx="94">
                  <c:v>23.094313853546886</c:v>
                </c:pt>
                <c:pt idx="95">
                  <c:v>23.127182211293047</c:v>
                </c:pt>
                <c:pt idx="96">
                  <c:v>13.072457611650412</c:v>
                </c:pt>
                <c:pt idx="97">
                  <c:v>18.327842806556809</c:v>
                </c:pt>
                <c:pt idx="98">
                  <c:v>24.899137982056878</c:v>
                </c:pt>
                <c:pt idx="99">
                  <c:v>22.686821102721403</c:v>
                </c:pt>
                <c:pt idx="100">
                  <c:v>26.591348527919187</c:v>
                </c:pt>
                <c:pt idx="101">
                  <c:v>16.420740199449305</c:v>
                </c:pt>
                <c:pt idx="102">
                  <c:v>17.27712864109159</c:v>
                </c:pt>
                <c:pt idx="103">
                  <c:v>9.0305847234675287</c:v>
                </c:pt>
                <c:pt idx="104">
                  <c:v>18.876940390652024</c:v>
                </c:pt>
                <c:pt idx="105">
                  <c:v>22.191044368211649</c:v>
                </c:pt>
                <c:pt idx="106">
                  <c:v>17.254762792115002</c:v>
                </c:pt>
                <c:pt idx="107">
                  <c:v>20.581091379346667</c:v>
                </c:pt>
                <c:pt idx="108">
                  <c:v>20.619611202728354</c:v>
                </c:pt>
                <c:pt idx="109">
                  <c:v>19.700141036196626</c:v>
                </c:pt>
                <c:pt idx="110">
                  <c:v>37.174177225514562</c:v>
                </c:pt>
                <c:pt idx="111">
                  <c:v>45.174169325449924</c:v>
                </c:pt>
                <c:pt idx="112">
                  <c:v>47.615729827422378</c:v>
                </c:pt>
                <c:pt idx="113">
                  <c:v>51.609170091424339</c:v>
                </c:pt>
                <c:pt idx="114">
                  <c:v>24.521842341812441</c:v>
                </c:pt>
                <c:pt idx="115">
                  <c:v>28.739766431263131</c:v>
                </c:pt>
                <c:pt idx="116">
                  <c:v>66.205848530686382</c:v>
                </c:pt>
              </c:numCache>
            </c:numRef>
          </c:yVal>
          <c:smooth val="0"/>
          <c:extLst>
            <c:ext xmlns:c16="http://schemas.microsoft.com/office/drawing/2014/chart" uri="{C3380CC4-5D6E-409C-BE32-E72D297353CC}">
              <c16:uniqueId val="{00000025-EBF0-4CA6-8F17-4F13AA5B9558}"/>
            </c:ext>
          </c:extLst>
        </c:ser>
        <c:dLbls>
          <c:showLegendKey val="0"/>
          <c:showVal val="0"/>
          <c:showCatName val="0"/>
          <c:showSerName val="0"/>
          <c:showPercent val="0"/>
          <c:showBubbleSize val="0"/>
        </c:dLbls>
        <c:axId val="105070592"/>
        <c:axId val="105072896"/>
      </c:scatterChart>
      <c:valAx>
        <c:axId val="105070592"/>
        <c:scaling>
          <c:orientation val="minMax"/>
          <c:max val="2021"/>
          <c:min val="1984"/>
        </c:scaling>
        <c:delete val="0"/>
        <c:axPos val="b"/>
        <c:title>
          <c:tx>
            <c:rich>
              <a:bodyPr/>
              <a:lstStyle/>
              <a:p>
                <a:pPr>
                  <a:defRPr/>
                </a:pPr>
                <a:r>
                  <a:rPr lang="en-US"/>
                  <a:t>Commercial Operation Date</a:t>
                </a:r>
              </a:p>
            </c:rich>
          </c:tx>
          <c:layout>
            <c:manualLayout>
              <c:xMode val="edge"/>
              <c:yMode val="edge"/>
              <c:x val="0.36827764317921796"/>
              <c:y val="0.93911201463974125"/>
            </c:manualLayout>
          </c:layout>
          <c:overlay val="0"/>
          <c:spPr>
            <a:noFill/>
            <a:ln w="25400">
              <a:noFill/>
            </a:ln>
          </c:spPr>
        </c:title>
        <c:numFmt formatCode="General" sourceLinked="1"/>
        <c:majorTickMark val="none"/>
        <c:minorTickMark val="none"/>
        <c:tickLblPos val="nextTo"/>
        <c:spPr>
          <a:ln w="3175">
            <a:solidFill>
              <a:schemeClr val="bg1">
                <a:lumMod val="75000"/>
              </a:schemeClr>
            </a:solidFill>
            <a:prstDash val="solid"/>
          </a:ln>
        </c:spPr>
        <c:txPr>
          <a:bodyPr rot="0" vert="horz"/>
          <a:lstStyle/>
          <a:p>
            <a:pPr>
              <a:defRPr/>
            </a:pPr>
            <a:endParaRPr lang="en-US"/>
          </a:p>
        </c:txPr>
        <c:crossAx val="105072896"/>
        <c:crosses val="autoZero"/>
        <c:crossBetween val="midCat"/>
        <c:majorUnit val="4"/>
      </c:valAx>
      <c:valAx>
        <c:axId val="105072896"/>
        <c:scaling>
          <c:orientation val="minMax"/>
          <c:max val="16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05070592"/>
        <c:crosses val="autoZero"/>
        <c:crossBetween val="midCat"/>
        <c:majorUnit val="40"/>
      </c:valAx>
      <c:spPr>
        <a:noFill/>
        <a:ln w="25400">
          <a:noFill/>
        </a:ln>
      </c:spPr>
    </c:plotArea>
    <c:legend>
      <c:legendPos val="r"/>
      <c:layout>
        <c:manualLayout>
          <c:xMode val="edge"/>
          <c:yMode val="edge"/>
          <c:x val="0.61986453114155227"/>
          <c:y val="0.14649847873493427"/>
          <c:w val="0.36759739458236634"/>
          <c:h val="0.13192277443742548"/>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2" r="0.750000000000002" t="1" header="0.5" footer="0.5"/>
    <c:pageSetup orientation="landscape"/>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0311595665926372E-2"/>
          <c:y val="0.10724302319352939"/>
          <c:w val="0.91953849518810149"/>
          <c:h val="0.75368150409770207"/>
        </c:manualLayout>
      </c:layout>
      <c:barChart>
        <c:barDir val="col"/>
        <c:grouping val="clustered"/>
        <c:varyColors val="0"/>
        <c:ser>
          <c:idx val="0"/>
          <c:order val="0"/>
          <c:tx>
            <c:strRef>
              <c:f>'O&amp;M by Project Age'!$A$28</c:f>
              <c:strCache>
                <c:ptCount val="1"/>
                <c:pt idx="0">
                  <c:v>1998-2005</c:v>
                </c:pt>
              </c:strCache>
            </c:strRef>
          </c:tx>
          <c:spPr>
            <a:solidFill>
              <a:sysClr val="window" lastClr="FFFFFF">
                <a:lumMod val="75000"/>
              </a:sysClr>
            </a:solidFill>
            <a:ln w="3175">
              <a:solidFill>
                <a:sysClr val="window" lastClr="FFFFFF">
                  <a:lumMod val="50000"/>
                </a:sysClr>
              </a:solid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Age'!$B$28:$U$28</c:f>
              <c:numCache>
                <c:formatCode>"$"#,##0_);\("$"#,##0\)</c:formatCode>
                <c:ptCount val="20"/>
                <c:pt idx="0">
                  <c:v>35.02155208150127</c:v>
                </c:pt>
                <c:pt idx="1">
                  <c:v>36.771494649336276</c:v>
                </c:pt>
                <c:pt idx="2">
                  <c:v>38.194756968386613</c:v>
                </c:pt>
                <c:pt idx="3">
                  <c:v>48.223521879923624</c:v>
                </c:pt>
                <c:pt idx="4">
                  <c:v>53.482253432245095</c:v>
                </c:pt>
                <c:pt idx="5">
                  <c:v>59.829231551360351</c:v>
                </c:pt>
                <c:pt idx="6">
                  <c:v>51.81022101817382</c:v>
                </c:pt>
                <c:pt idx="7">
                  <c:v>49.068968707895365</c:v>
                </c:pt>
                <c:pt idx="8">
                  <c:v>55.524299853511295</c:v>
                </c:pt>
                <c:pt idx="9">
                  <c:v>63.97712132415981</c:v>
                </c:pt>
                <c:pt idx="10">
                  <c:v>83.777179765134349</c:v>
                </c:pt>
                <c:pt idx="11">
                  <c:v>79.868023270544256</c:v>
                </c:pt>
                <c:pt idx="12">
                  <c:v>67.008607390357696</c:v>
                </c:pt>
                <c:pt idx="13">
                  <c:v>46.656466154162295</c:v>
                </c:pt>
                <c:pt idx="14">
                  <c:v>61.60381688106915</c:v>
                </c:pt>
                <c:pt idx="15">
                  <c:v>50.241595056055544</c:v>
                </c:pt>
                <c:pt idx="16">
                  <c:v>42.622596800660048</c:v>
                </c:pt>
                <c:pt idx="17">
                  <c:v>44.841208354778999</c:v>
                </c:pt>
                <c:pt idx="18">
                  <c:v>53.327369209904603</c:v>
                </c:pt>
                <c:pt idx="19">
                  <c:v>55.122988764038183</c:v>
                </c:pt>
              </c:numCache>
            </c:numRef>
          </c:val>
          <c:extLst>
            <c:ext xmlns:c16="http://schemas.microsoft.com/office/drawing/2014/chart" uri="{C3380CC4-5D6E-409C-BE32-E72D297353CC}">
              <c16:uniqueId val="{00000000-6672-4433-A4A5-881D1B860E33}"/>
            </c:ext>
          </c:extLst>
        </c:ser>
        <c:ser>
          <c:idx val="2"/>
          <c:order val="1"/>
          <c:tx>
            <c:strRef>
              <c:f>'O&amp;M by Project Age'!$A$29</c:f>
              <c:strCache>
                <c:ptCount val="1"/>
                <c:pt idx="0">
                  <c:v>2006-2013</c:v>
                </c:pt>
              </c:strCache>
            </c:strRef>
          </c:tx>
          <c:spPr>
            <a:solidFill>
              <a:srgbClr val="4F81BD">
                <a:lumMod val="60000"/>
                <a:lumOff val="40000"/>
              </a:srgbClr>
            </a:solidFill>
            <a:ln w="3175">
              <a:solidFill>
                <a:srgbClr val="4F81BD"/>
              </a:solid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Age'!$B$29:$U$29</c:f>
              <c:numCache>
                <c:formatCode>"$"#,##0_);\("$"#,##0\)</c:formatCode>
                <c:ptCount val="20"/>
                <c:pt idx="0">
                  <c:v>21.438823555172895</c:v>
                </c:pt>
                <c:pt idx="1">
                  <c:v>26.318788133033514</c:v>
                </c:pt>
                <c:pt idx="2">
                  <c:v>27.402984905700258</c:v>
                </c:pt>
                <c:pt idx="3">
                  <c:v>27.961156132239097</c:v>
                </c:pt>
                <c:pt idx="4">
                  <c:v>29.088785816264281</c:v>
                </c:pt>
                <c:pt idx="5">
                  <c:v>31.264666960689919</c:v>
                </c:pt>
                <c:pt idx="6">
                  <c:v>30.3883201274577</c:v>
                </c:pt>
                <c:pt idx="7">
                  <c:v>28.599328776969688</c:v>
                </c:pt>
                <c:pt idx="8">
                  <c:v>26.995780373348545</c:v>
                </c:pt>
                <c:pt idx="9">
                  <c:v>26.422210017699015</c:v>
                </c:pt>
                <c:pt idx="10">
                  <c:v>22.750643878114648</c:v>
                </c:pt>
                <c:pt idx="11">
                  <c:v>24.270885368559078</c:v>
                </c:pt>
                <c:pt idx="12">
                  <c:v>24.09136385296414</c:v>
                </c:pt>
                <c:pt idx="13">
                  <c:v>26.256418577227425</c:v>
                </c:pt>
                <c:pt idx="14">
                  <c:v>25.397329140575053</c:v>
                </c:pt>
                <c:pt idx="15">
                  <c:v>24.073789261386821</c:v>
                </c:pt>
                <c:pt idx="16">
                  <c:v>0</c:v>
                </c:pt>
                <c:pt idx="17">
                  <c:v>0</c:v>
                </c:pt>
                <c:pt idx="18">
                  <c:v>0</c:v>
                </c:pt>
                <c:pt idx="19">
                  <c:v>0</c:v>
                </c:pt>
              </c:numCache>
            </c:numRef>
          </c:val>
          <c:extLst>
            <c:ext xmlns:c16="http://schemas.microsoft.com/office/drawing/2014/chart" uri="{C3380CC4-5D6E-409C-BE32-E72D297353CC}">
              <c16:uniqueId val="{00000001-6672-4433-A4A5-881D1B860E33}"/>
            </c:ext>
          </c:extLst>
        </c:ser>
        <c:ser>
          <c:idx val="1"/>
          <c:order val="2"/>
          <c:tx>
            <c:strRef>
              <c:f>'O&amp;M by Project Age'!$A$30</c:f>
              <c:strCache>
                <c:ptCount val="1"/>
                <c:pt idx="0">
                  <c:v>2014-2021</c:v>
                </c:pt>
              </c:strCache>
            </c:strRef>
          </c:tx>
          <c:spPr>
            <a:solidFill>
              <a:srgbClr val="9BBB59"/>
            </a:solidFill>
            <a:ln w="3175">
              <a:solidFill>
                <a:srgbClr val="9BBB59">
                  <a:lumMod val="50000"/>
                </a:srgbClr>
              </a:solidFill>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Age'!$B$30:$U$30</c:f>
              <c:numCache>
                <c:formatCode>"$"#,##0_);\("$"#,##0\)</c:formatCode>
                <c:ptCount val="20"/>
                <c:pt idx="0">
                  <c:v>26.117205570884828</c:v>
                </c:pt>
                <c:pt idx="1">
                  <c:v>27.952472401680133</c:v>
                </c:pt>
                <c:pt idx="2">
                  <c:v>26.099441633550079</c:v>
                </c:pt>
                <c:pt idx="3">
                  <c:v>28.527580324740526</c:v>
                </c:pt>
                <c:pt idx="4">
                  <c:v>30.847276303805032</c:v>
                </c:pt>
                <c:pt idx="5">
                  <c:v>31.274897797742142</c:v>
                </c:pt>
                <c:pt idx="6">
                  <c:v>33.283332182034442</c:v>
                </c:pt>
                <c:pt idx="7">
                  <c:v>35.527358206842479</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6672-4433-A4A5-881D1B860E33}"/>
            </c:ext>
          </c:extLst>
        </c:ser>
        <c:dLbls>
          <c:showLegendKey val="0"/>
          <c:showVal val="0"/>
          <c:showCatName val="0"/>
          <c:showSerName val="0"/>
          <c:showPercent val="0"/>
          <c:showBubbleSize val="0"/>
        </c:dLbls>
        <c:gapWidth val="30"/>
        <c:axId val="50592384"/>
        <c:axId val="50660096"/>
      </c:barChart>
      <c:catAx>
        <c:axId val="50592384"/>
        <c:scaling>
          <c:orientation val="minMax"/>
        </c:scaling>
        <c:delete val="0"/>
        <c:axPos val="b"/>
        <c:title>
          <c:tx>
            <c:rich>
              <a:bodyPr/>
              <a:lstStyle/>
              <a:p>
                <a:pPr>
                  <a:defRPr>
                    <a:solidFill>
                      <a:sysClr val="windowText" lastClr="000000"/>
                    </a:solidFill>
                  </a:defRPr>
                </a:pPr>
                <a:r>
                  <a:rPr lang="en-US">
                    <a:solidFill>
                      <a:sysClr val="windowText" lastClr="000000"/>
                    </a:solidFill>
                  </a:rPr>
                  <a:t>Project Age (Number of Years Since Commercial Operation Date)</a:t>
                </a:r>
              </a:p>
            </c:rich>
          </c:tx>
          <c:layout>
            <c:manualLayout>
              <c:xMode val="edge"/>
              <c:yMode val="edge"/>
              <c:x val="0.19264116023958544"/>
              <c:y val="0.93150731158605171"/>
            </c:manualLayout>
          </c:layout>
          <c:overlay val="0"/>
          <c:spPr>
            <a:noFill/>
            <a:ln w="25400">
              <a:noFill/>
            </a:ln>
          </c:spPr>
        </c:title>
        <c:numFmt formatCode="General" sourceLinked="1"/>
        <c:majorTickMark val="none"/>
        <c:minorTickMark val="none"/>
        <c:tickLblPos val="nextTo"/>
        <c:spPr>
          <a:ln w="3175">
            <a:noFill/>
            <a:prstDash val="solid"/>
          </a:ln>
        </c:spPr>
        <c:txPr>
          <a:bodyPr rot="0" vert="horz"/>
          <a:lstStyle/>
          <a:p>
            <a:pPr>
              <a:defRPr>
                <a:solidFill>
                  <a:sysClr val="windowText" lastClr="000000"/>
                </a:solidFill>
              </a:defRPr>
            </a:pPr>
            <a:endParaRPr lang="en-US"/>
          </a:p>
        </c:txPr>
        <c:crossAx val="50660096"/>
        <c:crosses val="autoZero"/>
        <c:auto val="1"/>
        <c:lblAlgn val="ctr"/>
        <c:lblOffset val="0"/>
        <c:tickLblSkip val="1"/>
        <c:tickMarkSkip val="1"/>
        <c:noMultiLvlLbl val="0"/>
      </c:catAx>
      <c:valAx>
        <c:axId val="50660096"/>
        <c:scaling>
          <c:orientation val="minMax"/>
          <c:max val="80"/>
        </c:scaling>
        <c:delete val="0"/>
        <c:axPos val="l"/>
        <c:majorGridlines>
          <c:spPr>
            <a:ln w="3175">
              <a:solidFill>
                <a:sysClr val="window" lastClr="FFFFFF">
                  <a:lumMod val="75000"/>
                </a:sysClr>
              </a:solidFill>
              <a:prstDash val="solid"/>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50592384"/>
        <c:crosses val="autoZero"/>
        <c:crossBetween val="between"/>
        <c:majorUnit val="20"/>
      </c:valAx>
      <c:spPr>
        <a:noFill/>
        <a:ln w="25400">
          <a:noFill/>
        </a:ln>
      </c:spPr>
    </c:plotArea>
    <c:legend>
      <c:legendPos val="r"/>
      <c:layout>
        <c:manualLayout>
          <c:xMode val="edge"/>
          <c:yMode val="edge"/>
          <c:x val="0.83606814415373654"/>
          <c:y val="0.13761474036637156"/>
          <c:w val="0.13646897503196717"/>
          <c:h val="0.18692625828757967"/>
        </c:manualLayout>
      </c:layout>
      <c:overlay val="0"/>
      <c:spPr>
        <a:solidFill>
          <a:srgbClr val="FFFFFF"/>
        </a:solidFill>
        <a:ln w="3175">
          <a:solidFill>
            <a:sysClr val="window" lastClr="FFFFFF">
              <a:lumMod val="75000"/>
            </a:sys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2" r="0.750000000000002" t="1" header="0.5" footer="0.5"/>
    <c:pageSetup orientation="landscape"/>
  </c:printSettings>
  <c:userShapes r:id="rId2"/>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FA77-4B6F-999F-15DD1D03D283}"/>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FA77-4B6F-999F-15DD1D03D283}"/>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FA77-4B6F-999F-15DD1D03D283}"/>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FA77-4B6F-999F-15DD1D03D283}"/>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FA77-4B6F-999F-15DD1D03D283}"/>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FA77-4B6F-999F-15DD1D03D283}"/>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FA77-4B6F-999F-15DD1D03D283}"/>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FA77-4B6F-999F-15DD1D03D283}"/>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FA77-4B6F-999F-15DD1D03D283}"/>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FA77-4B6F-999F-15DD1D03D283}"/>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8607346611613664"/>
          <c:y val="3.3961379827521558E-2"/>
          <c:w val="0.39488273172440269"/>
          <c:h val="0.1874599344436784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CD85-48C4-A544-81D3AAE74C25}"/>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CD85-48C4-A544-81D3AAE74C25}"/>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CD85-48C4-A544-81D3AAE74C25}"/>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CD85-48C4-A544-81D3AAE74C25}"/>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CD85-48C4-A544-81D3AAE74C25}"/>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CD85-48C4-A544-81D3AAE74C25}"/>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CD85-48C4-A544-81D3AAE74C25}"/>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CD85-48C4-A544-81D3AAE74C25}"/>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CD85-48C4-A544-81D3AAE74C25}"/>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CD85-48C4-A544-81D3AAE74C25}"/>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7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085307450341159"/>
          <c:y val="1.9120458891013385E-2"/>
          <c:w val="0.43437695553674149"/>
          <c:h val="0.1849903024147106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EAA5-4785-98EA-84F5B2A4CD92}"/>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EAA5-4785-98EA-84F5B2A4CD92}"/>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EAA5-4785-98EA-84F5B2A4CD92}"/>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EAA5-4785-98EA-84F5B2A4CD92}"/>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F8CC-437B-90C6-95DF09972565}"/>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F8CC-437B-90C6-95DF09972565}"/>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F8CC-437B-90C6-95DF09972565}"/>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F8CC-437B-90C6-95DF09972565}"/>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7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923377536376627"/>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3773-4B6A-A5E8-7CDC205A54CF}"/>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3773-4B6A-A5E8-7CDC205A54CF}"/>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3773-4B6A-A5E8-7CDC205A54CF}"/>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3773-4B6A-A5E8-7CDC205A54CF}"/>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3773-4B6A-A5E8-7CDC205A54CF}"/>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3773-4B6A-A5E8-7CDC205A54CF}"/>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3773-4B6A-A5E8-7CDC205A54CF}"/>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3773-4B6A-A5E8-7CDC205A54CF}"/>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3773-4B6A-A5E8-7CDC205A54CF}"/>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3773-4B6A-A5E8-7CDC205A54C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54599905781008"/>
          <c:y val="3.2394588740625608E-3"/>
          <c:w val="0.4426049868766404"/>
          <c:h val="0.23007005753068746"/>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19098143236075E-2"/>
          <c:y val="4.9013040855158327E-2"/>
          <c:w val="0.93810786914235178"/>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Plant_Real'!$AR$29:$AR$42</c:f>
              <c:numCache>
                <c:formatCode>0.0</c:formatCode>
                <c:ptCount val="14"/>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24.025359768497459</c:v>
                </c:pt>
              </c:numCache>
            </c:numRef>
          </c:val>
          <c:smooth val="0"/>
          <c:extLst>
            <c:ext xmlns:c16="http://schemas.microsoft.com/office/drawing/2014/chart" uri="{C3380CC4-5D6E-409C-BE32-E72D297353CC}">
              <c16:uniqueId val="{00000000-2232-4E26-A199-5AED4AA21859}"/>
            </c:ext>
          </c:extLst>
        </c:ser>
        <c:ser>
          <c:idx val="1"/>
          <c:order val="1"/>
          <c:spPr>
            <a:ln w="28575" cap="rnd">
              <a:solidFill>
                <a:schemeClr val="accent2"/>
              </a:solidFill>
              <a:prstDash val="sysDash"/>
              <a:round/>
            </a:ln>
            <a:effectLst/>
          </c:spPr>
          <c:marker>
            <c:symbol val="none"/>
          </c:marker>
          <c:val>
            <c:numRef>
              <c:f>'Wind PPAs by Plant_Real'!$AS$29:$AS$42</c:f>
              <c:numCache>
                <c:formatCode>0.0</c:formatCode>
                <c:ptCount val="14"/>
                <c:pt idx="0">
                  <c:v>#N/A</c:v>
                </c:pt>
                <c:pt idx="1">
                  <c:v>#N/A</c:v>
                </c:pt>
                <c:pt idx="2">
                  <c:v>#N/A</c:v>
                </c:pt>
                <c:pt idx="3">
                  <c:v>#N/A</c:v>
                </c:pt>
                <c:pt idx="4">
                  <c:v>#N/A</c:v>
                </c:pt>
                <c:pt idx="5">
                  <c:v>#N/A</c:v>
                </c:pt>
                <c:pt idx="6">
                  <c:v>#N/A</c:v>
                </c:pt>
                <c:pt idx="7">
                  <c:v>#N/A</c:v>
                </c:pt>
                <c:pt idx="8">
                  <c:v>#N/A</c:v>
                </c:pt>
                <c:pt idx="9">
                  <c:v>22.913723706456892</c:v>
                </c:pt>
                <c:pt idx="10">
                  <c:v>23.577483248029058</c:v>
                </c:pt>
                <c:pt idx="11">
                  <c:v>27.026208786907716</c:v>
                </c:pt>
                <c:pt idx="12">
                  <c:v>30.521080242027988</c:v>
                </c:pt>
                <c:pt idx="13">
                  <c:v>40.163142181689963</c:v>
                </c:pt>
              </c:numCache>
            </c:numRef>
          </c:val>
          <c:smooth val="0"/>
          <c:extLst>
            <c:ext xmlns:c16="http://schemas.microsoft.com/office/drawing/2014/chart" uri="{C3380CC4-5D6E-409C-BE32-E72D297353CC}">
              <c16:uniqueId val="{00000001-2232-4E26-A199-5AED4AA21859}"/>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93E0-4384-B634-AE02FCFDE1E3}"/>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93E0-4384-B634-AE02FCFDE1E3}"/>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93E0-4384-B634-AE02FCFDE1E3}"/>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93E0-4384-B634-AE02FCFDE1E3}"/>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29516622922133E-2"/>
          <c:y val="4.9013040855158327E-2"/>
          <c:w val="0.93593767087707791"/>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Plant_Real'!$AR$29:$AR$42</c:f>
              <c:numCache>
                <c:formatCode>0.0</c:formatCode>
                <c:ptCount val="14"/>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24.025359768497459</c:v>
                </c:pt>
              </c:numCache>
            </c:numRef>
          </c:val>
          <c:smooth val="0"/>
          <c:extLst>
            <c:ext xmlns:c16="http://schemas.microsoft.com/office/drawing/2014/chart" uri="{C3380CC4-5D6E-409C-BE32-E72D297353CC}">
              <c16:uniqueId val="{00000000-EB81-4969-BE2A-35295121ECDB}"/>
            </c:ext>
          </c:extLst>
        </c:ser>
        <c:ser>
          <c:idx val="1"/>
          <c:order val="1"/>
          <c:spPr>
            <a:ln w="28575" cap="rnd">
              <a:solidFill>
                <a:schemeClr val="accent2"/>
              </a:solidFill>
              <a:prstDash val="sysDash"/>
              <a:round/>
            </a:ln>
            <a:effectLst/>
          </c:spPr>
          <c:marker>
            <c:symbol val="none"/>
          </c:marker>
          <c:val>
            <c:numRef>
              <c:f>'Wind PPAs by Plant_Real'!$AS$29:$AS$42</c:f>
              <c:numCache>
                <c:formatCode>0.0</c:formatCode>
                <c:ptCount val="14"/>
                <c:pt idx="0">
                  <c:v>#N/A</c:v>
                </c:pt>
                <c:pt idx="1">
                  <c:v>#N/A</c:v>
                </c:pt>
                <c:pt idx="2">
                  <c:v>#N/A</c:v>
                </c:pt>
                <c:pt idx="3">
                  <c:v>#N/A</c:v>
                </c:pt>
                <c:pt idx="4">
                  <c:v>#N/A</c:v>
                </c:pt>
                <c:pt idx="5">
                  <c:v>#N/A</c:v>
                </c:pt>
                <c:pt idx="6">
                  <c:v>#N/A</c:v>
                </c:pt>
                <c:pt idx="7">
                  <c:v>#N/A</c:v>
                </c:pt>
                <c:pt idx="8">
                  <c:v>#N/A</c:v>
                </c:pt>
                <c:pt idx="9">
                  <c:v>22.913723706456892</c:v>
                </c:pt>
                <c:pt idx="10">
                  <c:v>23.577483248029058</c:v>
                </c:pt>
                <c:pt idx="11">
                  <c:v>27.026208786907716</c:v>
                </c:pt>
                <c:pt idx="12">
                  <c:v>30.521080242027988</c:v>
                </c:pt>
                <c:pt idx="13">
                  <c:v>40.163142181689963</c:v>
                </c:pt>
              </c:numCache>
            </c:numRef>
          </c:val>
          <c:smooth val="0"/>
          <c:extLst>
            <c:ext xmlns:c16="http://schemas.microsoft.com/office/drawing/2014/chart" uri="{C3380CC4-5D6E-409C-BE32-E72D297353CC}">
              <c16:uniqueId val="{00000001-EB81-4969-BE2A-35295121ECDB}"/>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6624-4C88-AB2F-826EE217D0B0}"/>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6624-4C88-AB2F-826EE217D0B0}"/>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6624-4C88-AB2F-826EE217D0B0}"/>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6624-4C88-AB2F-826EE217D0B0}"/>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6624-4C88-AB2F-826EE217D0B0}"/>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6624-4C88-AB2F-826EE217D0B0}"/>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6624-4C88-AB2F-826EE217D0B0}"/>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6624-4C88-AB2F-826EE217D0B0}"/>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6624-4C88-AB2F-826EE217D0B0}"/>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6624-4C88-AB2F-826EE217D0B0}"/>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88212046099028"/>
          <c:y val="3.2395517867958817E-3"/>
          <c:w val="0.40129853960562623"/>
          <c:h val="0.18740672319806179"/>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E02A-4257-809B-537A8FBCF1F0}"/>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E02A-4257-809B-537A8FBCF1F0}"/>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E02A-4257-809B-537A8FBCF1F0}"/>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E02A-4257-809B-537A8FBCF1F0}"/>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E02A-4257-809B-537A8FBCF1F0}"/>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E02A-4257-809B-537A8FBCF1F0}"/>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E02A-4257-809B-537A8FBCF1F0}"/>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E02A-4257-809B-537A8FBCF1F0}"/>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E02A-4257-809B-537A8FBCF1F0}"/>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E02A-4257-809B-537A8FBCF1F0}"/>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513023446919429"/>
          <c:y val="1.1472275334608031E-2"/>
          <c:w val="0.43437695553674149"/>
          <c:h val="0.1849903024147106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1CEF-47AB-9C7D-9D3BCAA5CF2C}"/>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1CEF-47AB-9C7D-9D3BCAA5CF2C}"/>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1CEF-47AB-9C7D-9D3BCAA5CF2C}"/>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1CEF-47AB-9C7D-9D3BCAA5CF2C}"/>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1A9A-41A4-9543-F6AC74656D1A}"/>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1A9A-41A4-9543-F6AC74656D1A}"/>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1A9A-41A4-9543-F6AC74656D1A}"/>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1A9A-41A4-9543-F6AC74656D1A}"/>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923377536376627"/>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277E-4E82-B5A7-23C17E16DD6F}"/>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277E-4E82-B5A7-23C17E16DD6F}"/>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277E-4E82-B5A7-23C17E16DD6F}"/>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277E-4E82-B5A7-23C17E16DD6F}"/>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277E-4E82-B5A7-23C17E16DD6F}"/>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277E-4E82-B5A7-23C17E16DD6F}"/>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277E-4E82-B5A7-23C17E16DD6F}"/>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277E-4E82-B5A7-23C17E16DD6F}"/>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277E-4E82-B5A7-23C17E16DD6F}"/>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277E-4E82-B5A7-23C17E16DD6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6773227836076212"/>
          <c:y val="3.2394588740625608E-3"/>
          <c:w val="0.43033267995895824"/>
          <c:h val="0.19846551234242643"/>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19098143236075E-2"/>
          <c:y val="4.9013040855158327E-2"/>
          <c:w val="0.93810786914235178"/>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Plant_Nominal'!$AR$29:$AR$42</c:f>
              <c:numCache>
                <c:formatCode>0.0</c:formatCode>
                <c:ptCount val="14"/>
                <c:pt idx="0">
                  <c:v>75.797029607475707</c:v>
                </c:pt>
                <c:pt idx="1">
                  <c:v>67.802694380038361</c:v>
                </c:pt>
                <c:pt idx="2">
                  <c:v>52.963467347641235</c:v>
                </c:pt>
                <c:pt idx="3">
                  <c:v>42.105370931280483</c:v>
                </c:pt>
                <c:pt idx="4">
                  <c:v>30.726750166439757</c:v>
                </c:pt>
                <c:pt idx="5">
                  <c:v>29.232509648471165</c:v>
                </c:pt>
                <c:pt idx="6">
                  <c:v>36.266446463095846</c:v>
                </c:pt>
                <c:pt idx="7">
                  <c:v>30.132109418380459</c:v>
                </c:pt>
                <c:pt idx="8">
                  <c:v>24.652151434467818</c:v>
                </c:pt>
                <c:pt idx="9">
                  <c:v>22.464829422858582</c:v>
                </c:pt>
                <c:pt idx="10">
                  <c:v>32.464111388187511</c:v>
                </c:pt>
                <c:pt idx="11">
                  <c:v>34.618774152019007</c:v>
                </c:pt>
                <c:pt idx="12">
                  <c:v>30.431598642221012</c:v>
                </c:pt>
              </c:numCache>
            </c:numRef>
          </c:val>
          <c:smooth val="0"/>
          <c:extLst>
            <c:ext xmlns:c16="http://schemas.microsoft.com/office/drawing/2014/chart" uri="{C3380CC4-5D6E-409C-BE32-E72D297353CC}">
              <c16:uniqueId val="{00000000-9E69-4AA3-81B7-14375A8AAC2D}"/>
            </c:ext>
          </c:extLst>
        </c:ser>
        <c:ser>
          <c:idx val="1"/>
          <c:order val="1"/>
          <c:spPr>
            <a:ln w="28575" cap="rnd">
              <a:solidFill>
                <a:schemeClr val="accent2"/>
              </a:solidFill>
              <a:prstDash val="sysDash"/>
              <a:round/>
            </a:ln>
            <a:effectLst/>
          </c:spPr>
          <c:marker>
            <c:symbol val="none"/>
          </c:marker>
          <c:val>
            <c:numRef>
              <c:f>'Wind PPAs by Plant_Nominal'!$AS$29:$AS$42</c:f>
              <c:numCache>
                <c:formatCode>0.0</c:formatCode>
                <c:ptCount val="14"/>
                <c:pt idx="0">
                  <c:v>#N/A</c:v>
                </c:pt>
                <c:pt idx="1">
                  <c:v>#N/A</c:v>
                </c:pt>
                <c:pt idx="2">
                  <c:v>#N/A</c:v>
                </c:pt>
                <c:pt idx="3">
                  <c:v>#N/A</c:v>
                </c:pt>
                <c:pt idx="4">
                  <c:v>#N/A</c:v>
                </c:pt>
                <c:pt idx="5">
                  <c:v>#N/A</c:v>
                </c:pt>
                <c:pt idx="6">
                  <c:v>#N/A</c:v>
                </c:pt>
                <c:pt idx="7">
                  <c:v>#N/A</c:v>
                </c:pt>
                <c:pt idx="8">
                  <c:v>#N/A</c:v>
                </c:pt>
                <c:pt idx="9">
                  <c:v>23.7</c:v>
                </c:pt>
                <c:pt idx="10">
                  <c:v>25.125</c:v>
                </c:pt>
                <c:pt idx="11">
                  <c:v>29.725000000000001</c:v>
                </c:pt>
                <c:pt idx="12">
                  <c:v>34.575000000000003</c:v>
                </c:pt>
                <c:pt idx="13">
                  <c:v>46.62</c:v>
                </c:pt>
              </c:numCache>
            </c:numRef>
          </c:val>
          <c:smooth val="0"/>
          <c:extLst>
            <c:ext xmlns:c16="http://schemas.microsoft.com/office/drawing/2014/chart" uri="{C3380CC4-5D6E-409C-BE32-E72D297353CC}">
              <c16:uniqueId val="{00000001-9E69-4AA3-81B7-14375A8AAC2D}"/>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D9DF-43CC-9CF1-FD03F79F50EF}"/>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D9DF-43CC-9CF1-FD03F79F50EF}"/>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D9DF-43CC-9CF1-FD03F79F50EF}"/>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D9DF-43CC-9CF1-FD03F79F50E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29516622922133E-2"/>
          <c:y val="4.9013040855158327E-2"/>
          <c:w val="0.93593767087707791"/>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Plant_Nominal'!$AR$29:$AR$42</c:f>
              <c:numCache>
                <c:formatCode>0.0</c:formatCode>
                <c:ptCount val="14"/>
                <c:pt idx="0">
                  <c:v>75.797029607475707</c:v>
                </c:pt>
                <c:pt idx="1">
                  <c:v>67.802694380038361</c:v>
                </c:pt>
                <c:pt idx="2">
                  <c:v>52.963467347641235</c:v>
                </c:pt>
                <c:pt idx="3">
                  <c:v>42.105370931280483</c:v>
                </c:pt>
                <c:pt idx="4">
                  <c:v>30.726750166439757</c:v>
                </c:pt>
                <c:pt idx="5">
                  <c:v>29.232509648471165</c:v>
                </c:pt>
                <c:pt idx="6">
                  <c:v>36.266446463095846</c:v>
                </c:pt>
                <c:pt idx="7">
                  <c:v>30.132109418380459</c:v>
                </c:pt>
                <c:pt idx="8">
                  <c:v>24.652151434467818</c:v>
                </c:pt>
                <c:pt idx="9">
                  <c:v>22.464829422858582</c:v>
                </c:pt>
                <c:pt idx="10">
                  <c:v>32.464111388187511</c:v>
                </c:pt>
                <c:pt idx="11">
                  <c:v>34.618774152019007</c:v>
                </c:pt>
                <c:pt idx="12">
                  <c:v>30.431598642221012</c:v>
                </c:pt>
              </c:numCache>
            </c:numRef>
          </c:val>
          <c:smooth val="0"/>
          <c:extLst>
            <c:ext xmlns:c16="http://schemas.microsoft.com/office/drawing/2014/chart" uri="{C3380CC4-5D6E-409C-BE32-E72D297353CC}">
              <c16:uniqueId val="{00000000-4CEB-4E62-B3B9-9C785B78681D}"/>
            </c:ext>
          </c:extLst>
        </c:ser>
        <c:ser>
          <c:idx val="1"/>
          <c:order val="1"/>
          <c:spPr>
            <a:ln w="28575" cap="rnd">
              <a:solidFill>
                <a:schemeClr val="accent2"/>
              </a:solidFill>
              <a:prstDash val="sysDash"/>
              <a:round/>
            </a:ln>
            <a:effectLst/>
          </c:spPr>
          <c:marker>
            <c:symbol val="none"/>
          </c:marker>
          <c:val>
            <c:numRef>
              <c:f>'Wind PPAs by Plant_Nominal'!$AS$29:$AS$42</c:f>
              <c:numCache>
                <c:formatCode>0.0</c:formatCode>
                <c:ptCount val="14"/>
                <c:pt idx="0">
                  <c:v>#N/A</c:v>
                </c:pt>
                <c:pt idx="1">
                  <c:v>#N/A</c:v>
                </c:pt>
                <c:pt idx="2">
                  <c:v>#N/A</c:v>
                </c:pt>
                <c:pt idx="3">
                  <c:v>#N/A</c:v>
                </c:pt>
                <c:pt idx="4">
                  <c:v>#N/A</c:v>
                </c:pt>
                <c:pt idx="5">
                  <c:v>#N/A</c:v>
                </c:pt>
                <c:pt idx="6">
                  <c:v>#N/A</c:v>
                </c:pt>
                <c:pt idx="7">
                  <c:v>#N/A</c:v>
                </c:pt>
                <c:pt idx="8">
                  <c:v>#N/A</c:v>
                </c:pt>
                <c:pt idx="9">
                  <c:v>23.7</c:v>
                </c:pt>
                <c:pt idx="10">
                  <c:v>25.125</c:v>
                </c:pt>
                <c:pt idx="11">
                  <c:v>29.725000000000001</c:v>
                </c:pt>
                <c:pt idx="12">
                  <c:v>34.575000000000003</c:v>
                </c:pt>
                <c:pt idx="13">
                  <c:v>46.62</c:v>
                </c:pt>
              </c:numCache>
            </c:numRef>
          </c:val>
          <c:smooth val="0"/>
          <c:extLst>
            <c:ext xmlns:c16="http://schemas.microsoft.com/office/drawing/2014/chart" uri="{C3380CC4-5D6E-409C-BE32-E72D297353CC}">
              <c16:uniqueId val="{00000001-4CEB-4E62-B3B9-9C785B78681D}"/>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924190544377628E-2"/>
          <c:y val="9.917833751253087E-2"/>
          <c:w val="0.92933414404200687"/>
          <c:h val="0.70128089457567799"/>
        </c:manualLayout>
      </c:layout>
      <c:barChart>
        <c:barDir val="col"/>
        <c:grouping val="stacked"/>
        <c:varyColors val="0"/>
        <c:ser>
          <c:idx val="0"/>
          <c:order val="1"/>
          <c:tx>
            <c:v> Nationwide</c:v>
          </c:tx>
          <c:spPr>
            <a:solidFill>
              <a:schemeClr val="accent1">
                <a:lumMod val="60000"/>
                <a:lumOff val="40000"/>
              </a:schemeClr>
            </a:solidFill>
            <a:ln w="12700">
              <a:noFill/>
              <a:prstDash val="solid"/>
            </a:ln>
          </c:spPr>
          <c:invertIfNegative val="0"/>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Average'!$B$28:$B$47</c:f>
              <c:numCache>
                <c:formatCode>"$"#,##0_);\("$"#,##0\)</c:formatCode>
                <c:ptCount val="20"/>
                <c:pt idx="0">
                  <c:v>48.428604380933031</c:v>
                </c:pt>
                <c:pt idx="1">
                  <c:v>43.97656850861727</c:v>
                </c:pt>
                <c:pt idx="2">
                  <c:v>40.829951971938698</c:v>
                </c:pt>
                <c:pt idx="3">
                  <c:v>46.108687063572532</c:v>
                </c:pt>
                <c:pt idx="4">
                  <c:v>59.285279524843119</c:v>
                </c:pt>
                <c:pt idx="5">
                  <c:v>61.289668519802689</c:v>
                </c:pt>
                <c:pt idx="6">
                  <c:v>75.423555026623063</c:v>
                </c:pt>
                <c:pt idx="7">
                  <c:v>79.569798948117722</c:v>
                </c:pt>
                <c:pt idx="8">
                  <c:v>69.493290919386226</c:v>
                </c:pt>
                <c:pt idx="9">
                  <c:v>50.539161320513841</c:v>
                </c:pt>
                <c:pt idx="10">
                  <c:v>43.021036581954277</c:v>
                </c:pt>
                <c:pt idx="11">
                  <c:v>30.313683755132431</c:v>
                </c:pt>
                <c:pt idx="12">
                  <c:v>27.832519514303332</c:v>
                </c:pt>
                <c:pt idx="13">
                  <c:v>32.542531681481314</c:v>
                </c:pt>
                <c:pt idx="14">
                  <c:v>26.555694677009441</c:v>
                </c:pt>
                <c:pt idx="15">
                  <c:v>20.437252785422331</c:v>
                </c:pt>
                <c:pt idx="16">
                  <c:v>18.507960005969259</c:v>
                </c:pt>
                <c:pt idx="17">
                  <c:v>25.815875742407499</c:v>
                </c:pt>
                <c:pt idx="18">
                  <c:v>28.454170191052132</c:v>
                </c:pt>
                <c:pt idx="19">
                  <c:v>24.025359768497459</c:v>
                </c:pt>
              </c:numCache>
            </c:numRef>
          </c:val>
          <c:extLst>
            <c:ext xmlns:c16="http://schemas.microsoft.com/office/drawing/2014/chart" uri="{C3380CC4-5D6E-409C-BE32-E72D297353CC}">
              <c16:uniqueId val="{00000000-2A16-4D86-A560-EA9826A56872}"/>
            </c:ext>
          </c:extLst>
        </c:ser>
        <c:dLbls>
          <c:showLegendKey val="0"/>
          <c:showVal val="0"/>
          <c:showCatName val="0"/>
          <c:showSerName val="0"/>
          <c:showPercent val="0"/>
          <c:showBubbleSize val="0"/>
        </c:dLbls>
        <c:gapWidth val="30"/>
        <c:overlap val="100"/>
        <c:axId val="376344576"/>
        <c:axId val="376346496"/>
      </c:barChart>
      <c:lineChart>
        <c:grouping val="standard"/>
        <c:varyColors val="0"/>
        <c:ser>
          <c:idx val="2"/>
          <c:order val="0"/>
          <c:tx>
            <c:v> All Other Regions</c:v>
          </c:tx>
          <c:spPr>
            <a:ln w="31750">
              <a:solidFill>
                <a:schemeClr val="bg2">
                  <a:lumMod val="50000"/>
                </a:schemeClr>
              </a:solidFill>
            </a:ln>
          </c:spPr>
          <c:marker>
            <c:symbol val="none"/>
          </c:marker>
          <c:dPt>
            <c:idx val="2"/>
            <c:bubble3D val="0"/>
            <c:spPr>
              <a:ln w="31750">
                <a:solidFill>
                  <a:schemeClr val="bg2">
                    <a:lumMod val="50000"/>
                  </a:schemeClr>
                </a:solidFill>
                <a:prstDash val="solid"/>
              </a:ln>
            </c:spPr>
            <c:extLst>
              <c:ext xmlns:c16="http://schemas.microsoft.com/office/drawing/2014/chart" uri="{C3380CC4-5D6E-409C-BE32-E72D297353CC}">
                <c16:uniqueId val="{00000002-2A16-4D86-A560-EA9826A56872}"/>
              </c:ext>
            </c:extLst>
          </c:dPt>
          <c:dPt>
            <c:idx val="3"/>
            <c:bubble3D val="0"/>
            <c:spPr>
              <a:ln w="31750">
                <a:solidFill>
                  <a:schemeClr val="bg2">
                    <a:lumMod val="50000"/>
                  </a:schemeClr>
                </a:solidFill>
                <a:prstDash val="solid"/>
              </a:ln>
            </c:spPr>
            <c:extLst>
              <c:ext xmlns:c16="http://schemas.microsoft.com/office/drawing/2014/chart" uri="{C3380CC4-5D6E-409C-BE32-E72D297353CC}">
                <c16:uniqueId val="{00000004-2A16-4D86-A560-EA9826A56872}"/>
              </c:ext>
            </c:extLst>
          </c:dPt>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Average'!$D$28:$D$47</c:f>
              <c:numCache>
                <c:formatCode>"$"#,##0_);\("$"#,##0\)</c:formatCode>
                <c:ptCount val="20"/>
                <c:pt idx="0">
                  <c:v>45.755232989412271</c:v>
                </c:pt>
                <c:pt idx="1">
                  <c:v>44.428512012606845</c:v>
                </c:pt>
                <c:pt idx="2">
                  <c:v>30.358853456943006</c:v>
                </c:pt>
                <c:pt idx="3">
                  <c:v>41.980199284772198</c:v>
                </c:pt>
                <c:pt idx="4">
                  <c:v>49.083406863009472</c:v>
                </c:pt>
                <c:pt idx="5">
                  <c:v>53.834667952118515</c:v>
                </c:pt>
                <c:pt idx="6">
                  <c:v>61.752776953706018</c:v>
                </c:pt>
                <c:pt idx="7">
                  <c:v>64.289535166435996</c:v>
                </c:pt>
                <c:pt idx="8">
                  <c:v>54.4931749560699</c:v>
                </c:pt>
                <c:pt idx="9">
                  <c:v>44.242912796908584</c:v>
                </c:pt>
                <c:pt idx="10">
                  <c:v>38.223409887334256</c:v>
                </c:pt>
                <c:pt idx="11">
                  <c:v>25.34199961308698</c:v>
                </c:pt>
                <c:pt idx="12">
                  <c:v>24.972965397984478</c:v>
                </c:pt>
                <c:pt idx="13">
                  <c:v>25.884687282889328</c:v>
                </c:pt>
                <c:pt idx="14">
                  <c:v>21.979891177290387</c:v>
                </c:pt>
                <c:pt idx="15">
                  <c:v>16.723479046656422</c:v>
                </c:pt>
                <c:pt idx="16">
                  <c:v>16.244661147491655</c:v>
                </c:pt>
                <c:pt idx="17">
                  <c:v>18.830514410079584</c:v>
                </c:pt>
                <c:pt idx="18">
                  <c:v>16.630650857028904</c:v>
                </c:pt>
                <c:pt idx="19">
                  <c:v>20.560682708313927</c:v>
                </c:pt>
              </c:numCache>
            </c:numRef>
          </c:val>
          <c:smooth val="0"/>
          <c:extLst>
            <c:ext xmlns:c16="http://schemas.microsoft.com/office/drawing/2014/chart" uri="{C3380CC4-5D6E-409C-BE32-E72D297353CC}">
              <c16:uniqueId val="{00000005-2A16-4D86-A560-EA9826A56872}"/>
            </c:ext>
          </c:extLst>
        </c:ser>
        <c:ser>
          <c:idx val="1"/>
          <c:order val="2"/>
          <c:tx>
            <c:v> West</c:v>
          </c:tx>
          <c:spPr>
            <a:ln w="31750">
              <a:solidFill>
                <a:schemeClr val="accent4"/>
              </a:solidFill>
            </a:ln>
          </c:spPr>
          <c:marker>
            <c:symbol val="none"/>
          </c:marker>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Average'!$C$28:$C$47</c:f>
              <c:numCache>
                <c:formatCode>"$"#,##0_);\("$"#,##0\)</c:formatCode>
                <c:ptCount val="20"/>
                <c:pt idx="0">
                  <c:v>75.370936201699038</c:v>
                </c:pt>
                <c:pt idx="1">
                  <c:v>44.287532342798904</c:v>
                </c:pt>
                <c:pt idx="2">
                  <c:v>44.280950980802416</c:v>
                </c:pt>
                <c:pt idx="3">
                  <c:v>60.56663472667735</c:v>
                </c:pt>
                <c:pt idx="4">
                  <c:v>63.737722536448722</c:v>
                </c:pt>
                <c:pt idx="5">
                  <c:v>84.938287316364082</c:v>
                </c:pt>
                <c:pt idx="6">
                  <c:v>87.211597192185877</c:v>
                </c:pt>
                <c:pt idx="7">
                  <c:v>102.64549118070148</c:v>
                </c:pt>
                <c:pt idx="8">
                  <c:v>94.979674206853275</c:v>
                </c:pt>
                <c:pt idx="9">
                  <c:v>67.924828481193003</c:v>
                </c:pt>
                <c:pt idx="10">
                  <c:v>52.676502447430501</c:v>
                </c:pt>
                <c:pt idx="11">
                  <c:v>39.101599641597829</c:v>
                </c:pt>
                <c:pt idx="12">
                  <c:v>69.614963839216614</c:v>
                </c:pt>
                <c:pt idx="13">
                  <c:v>47.763596818016438</c:v>
                </c:pt>
                <c:pt idx="14">
                  <c:v>42.255602679257976</c:v>
                </c:pt>
                <c:pt idx="15">
                  <c:v>30.912139189465339</c:v>
                </c:pt>
                <c:pt idx="16">
                  <c:v>16.618952737766477</c:v>
                </c:pt>
                <c:pt idx="17">
                  <c:v>24.81479661576541</c:v>
                </c:pt>
                <c:pt idx="18">
                  <c:v>34.54839353482307</c:v>
                </c:pt>
                <c:pt idx="19">
                  <c:v>22.343837541321253</c:v>
                </c:pt>
              </c:numCache>
            </c:numRef>
          </c:val>
          <c:smooth val="0"/>
          <c:extLst>
            <c:ext xmlns:c16="http://schemas.microsoft.com/office/drawing/2014/chart" uri="{C3380CC4-5D6E-409C-BE32-E72D297353CC}">
              <c16:uniqueId val="{00000006-2A16-4D86-A560-EA9826A56872}"/>
            </c:ext>
          </c:extLst>
        </c:ser>
        <c:ser>
          <c:idx val="3"/>
          <c:order val="3"/>
          <c:tx>
            <c:v> East</c:v>
          </c:tx>
          <c:spPr>
            <a:ln>
              <a:solidFill>
                <a:schemeClr val="accent6">
                  <a:lumMod val="60000"/>
                  <a:lumOff val="40000"/>
                </a:schemeClr>
              </a:solidFill>
            </a:ln>
          </c:spPr>
          <c:marker>
            <c:symbol val="none"/>
          </c:marker>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Average'!$E$28:$E$47</c:f>
              <c:numCache>
                <c:formatCode>"$"#,##0_);\("$"#,##0\)</c:formatCode>
                <c:ptCount val="20"/>
                <c:pt idx="0">
                  <c:v>217.11386007195392</c:v>
                </c:pt>
                <c:pt idx="1">
                  <c:v>58.128134128131435</c:v>
                </c:pt>
                <c:pt idx="2">
                  <c:v>62.749725837404895</c:v>
                </c:pt>
                <c:pt idx="3">
                  <c:v>50.512365910216268</c:v>
                </c:pt>
                <c:pt idx="4">
                  <c:v>66.574279057796033</c:v>
                </c:pt>
                <c:pt idx="5">
                  <c:v>73.462045004698226</c:v>
                </c:pt>
                <c:pt idx="6">
                  <c:v>90.667549299081799</c:v>
                </c:pt>
                <c:pt idx="7">
                  <c:v>90.098624793685175</c:v>
                </c:pt>
                <c:pt idx="8">
                  <c:v>83.811840379691262</c:v>
                </c:pt>
                <c:pt idx="9">
                  <c:v>54.645401119434311</c:v>
                </c:pt>
                <c:pt idx="10">
                  <c:v>57.996355952409814</c:v>
                </c:pt>
                <c:pt idx="11">
                  <c:v>54.386790141946179</c:v>
                </c:pt>
                <c:pt idx="12">
                  <c:v>40.360336292463415</c:v>
                </c:pt>
                <c:pt idx="13">
                  <c:v>47.664083819434083</c:v>
                </c:pt>
                <c:pt idx="14">
                  <c:v>37.240477721424305</c:v>
                </c:pt>
                <c:pt idx="15">
                  <c:v>30.360558887584212</c:v>
                </c:pt>
                <c:pt idx="16">
                  <c:v>44.976854176066034</c:v>
                </c:pt>
                <c:pt idx="17">
                  <c:v>38.847083393958918</c:v>
                </c:pt>
                <c:pt idx="18">
                  <c:v>48.540839237580798</c:v>
                </c:pt>
                <c:pt idx="19">
                  <c:v>54.000910308955163</c:v>
                </c:pt>
              </c:numCache>
            </c:numRef>
          </c:val>
          <c:smooth val="0"/>
          <c:extLst>
            <c:ext xmlns:c16="http://schemas.microsoft.com/office/drawing/2014/chart" uri="{C3380CC4-5D6E-409C-BE32-E72D297353CC}">
              <c16:uniqueId val="{00000007-2A16-4D86-A560-EA9826A56872}"/>
            </c:ext>
          </c:extLst>
        </c:ser>
        <c:dLbls>
          <c:showLegendKey val="0"/>
          <c:showVal val="0"/>
          <c:showCatName val="0"/>
          <c:showSerName val="0"/>
          <c:showPercent val="0"/>
          <c:showBubbleSize val="0"/>
        </c:dLbls>
        <c:marker val="1"/>
        <c:smooth val="0"/>
        <c:axId val="376344576"/>
        <c:axId val="376346496"/>
      </c:lineChart>
      <c:catAx>
        <c:axId val="376344576"/>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376346496"/>
        <c:crosses val="autoZero"/>
        <c:auto val="1"/>
        <c:lblAlgn val="ctr"/>
        <c:lblOffset val="50"/>
        <c:tickLblSkip val="1"/>
        <c:tickMarkSkip val="1"/>
        <c:noMultiLvlLbl val="1"/>
      </c:catAx>
      <c:valAx>
        <c:axId val="376346496"/>
        <c:scaling>
          <c:orientation val="minMax"/>
          <c:max val="104"/>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76344576"/>
        <c:crosses val="autoZero"/>
        <c:crossBetween val="between"/>
        <c:majorUnit val="20"/>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Level10 PPA Price Index</a:t>
            </a:r>
            <a:r>
              <a:rPr lang="en-US" sz="1000" baseline="0">
                <a:solidFill>
                  <a:sysClr val="windowText" lastClr="000000"/>
                </a:solidFill>
              </a:rPr>
              <a:t> (nominal $/MWh, 25th percentile of offers)</a:t>
            </a:r>
            <a:endParaRPr lang="en-US" sz="1000">
              <a:solidFill>
                <a:sysClr val="windowText" lastClr="000000"/>
              </a:solidFill>
            </a:endParaRPr>
          </a:p>
        </c:rich>
      </c:tx>
      <c:layout>
        <c:manualLayout>
          <c:xMode val="edge"/>
          <c:yMode val="edge"/>
          <c:x val="8.5470085470085479E-3"/>
          <c:y val="1.587301587301587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7626354398007902E-2"/>
          <c:y val="0.126984126984127"/>
          <c:w val="0.92527962850797496"/>
          <c:h val="0.71796275465566806"/>
        </c:manualLayout>
      </c:layout>
      <c:lineChart>
        <c:grouping val="standard"/>
        <c:varyColors val="0"/>
        <c:ser>
          <c:idx val="1"/>
          <c:order val="1"/>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0-667C-4F78-B318-925442F6E17B}"/>
              </c:ext>
            </c:extLst>
          </c:dPt>
          <c:dPt>
            <c:idx val="4"/>
            <c:marker>
              <c:symbol val="none"/>
            </c:marker>
            <c:bubble3D val="0"/>
            <c:extLst>
              <c:ext xmlns:c16="http://schemas.microsoft.com/office/drawing/2014/chart" uri="{C3380CC4-5D6E-409C-BE32-E72D297353CC}">
                <c16:uniqueId val="{00000001-667C-4F78-B318-925442F6E17B}"/>
              </c:ext>
            </c:extLst>
          </c:dPt>
          <c:dPt>
            <c:idx val="5"/>
            <c:marker>
              <c:symbol val="none"/>
            </c:marker>
            <c:bubble3D val="0"/>
            <c:extLst>
              <c:ext xmlns:c16="http://schemas.microsoft.com/office/drawing/2014/chart" uri="{C3380CC4-5D6E-409C-BE32-E72D297353CC}">
                <c16:uniqueId val="{00000002-667C-4F78-B318-925442F6E17B}"/>
              </c:ext>
            </c:extLst>
          </c:dPt>
          <c:dPt>
            <c:idx val="6"/>
            <c:marker>
              <c:symbol val="none"/>
            </c:marker>
            <c:bubble3D val="0"/>
            <c:extLst>
              <c:ext xmlns:c16="http://schemas.microsoft.com/office/drawing/2014/chart" uri="{C3380CC4-5D6E-409C-BE32-E72D297353CC}">
                <c16:uniqueId val="{00000003-667C-4F78-B318-925442F6E17B}"/>
              </c:ext>
            </c:extLst>
          </c:dPt>
          <c:dPt>
            <c:idx val="14"/>
            <c:marker>
              <c:symbol val="none"/>
            </c:marker>
            <c:bubble3D val="0"/>
            <c:spPr>
              <a:ln w="28575" cap="rnd">
                <a:solidFill>
                  <a:schemeClr val="accent4"/>
                </a:solidFill>
                <a:prstDash val="sysDot"/>
                <a:round/>
              </a:ln>
              <a:effectLst/>
            </c:spPr>
            <c:extLst>
              <c:ext xmlns:c16="http://schemas.microsoft.com/office/drawing/2014/chart" uri="{C3380CC4-5D6E-409C-BE32-E72D297353CC}">
                <c16:uniqueId val="{00000005-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Prices'!$B$31:$U$31</c:f>
              <c:numCache>
                <c:formatCode>"$"#,##0</c:formatCode>
                <c:ptCount val="20"/>
                <c:pt idx="0">
                  <c:v>38</c:v>
                </c:pt>
                <c:pt idx="1">
                  <c:v>38</c:v>
                </c:pt>
                <c:pt idx="2">
                  <c:v>39.700000000000003</c:v>
                </c:pt>
                <c:pt idx="3">
                  <c:v>40</c:v>
                </c:pt>
                <c:pt idx="4">
                  <c:v>40</c:v>
                </c:pt>
                <c:pt idx="5">
                  <c:v>40</c:v>
                </c:pt>
                <c:pt idx="6">
                  <c:v>48.3</c:v>
                </c:pt>
                <c:pt idx="7">
                  <c:v>48</c:v>
                </c:pt>
                <c:pt idx="8">
                  <c:v>49.7</c:v>
                </c:pt>
                <c:pt idx="9">
                  <c:v>49</c:v>
                </c:pt>
                <c:pt idx="10">
                  <c:v>50.3</c:v>
                </c:pt>
                <c:pt idx="11">
                  <c:v>51.6</c:v>
                </c:pt>
                <c:pt idx="12">
                  <c:v>#N/A</c:v>
                </c:pt>
                <c:pt idx="13">
                  <c:v>#N/A</c:v>
                </c:pt>
                <c:pt idx="14">
                  <c:v>61</c:v>
                </c:pt>
                <c:pt idx="15">
                  <c:v>61</c:v>
                </c:pt>
                <c:pt idx="16">
                  <c:v>69.113</c:v>
                </c:pt>
                <c:pt idx="17" formatCode="General">
                  <c:v>#N/A</c:v>
                </c:pt>
                <c:pt idx="18" formatCode="General">
                  <c:v>#N/A</c:v>
                </c:pt>
                <c:pt idx="19">
                  <c:v>#N/A</c:v>
                </c:pt>
              </c:numCache>
            </c:numRef>
          </c:val>
          <c:smooth val="0"/>
          <c:extLst>
            <c:ext xmlns:c16="http://schemas.microsoft.com/office/drawing/2014/chart" uri="{C3380CC4-5D6E-409C-BE32-E72D297353CC}">
              <c16:uniqueId val="{00000006-667C-4F78-B318-925442F6E17B}"/>
            </c:ext>
          </c:extLst>
        </c:ser>
        <c:ser>
          <c:idx val="2"/>
          <c:order val="2"/>
          <c:spPr>
            <a:ln w="28575" cap="rnd">
              <a:solidFill>
                <a:schemeClr val="accent6"/>
              </a:solidFill>
              <a:round/>
            </a:ln>
            <a:effectLst/>
          </c:spPr>
          <c:marker>
            <c:symbol val="none"/>
          </c:marker>
          <c:dPt>
            <c:idx val="2"/>
            <c:marker>
              <c:symbol val="none"/>
            </c:marker>
            <c:bubble3D val="0"/>
            <c:extLst>
              <c:ext xmlns:c16="http://schemas.microsoft.com/office/drawing/2014/chart" uri="{C3380CC4-5D6E-409C-BE32-E72D297353CC}">
                <c16:uniqueId val="{00000007-667C-4F78-B318-925442F6E17B}"/>
              </c:ext>
            </c:extLst>
          </c:dPt>
          <c:dPt>
            <c:idx val="4"/>
            <c:marker>
              <c:symbol val="none"/>
            </c:marker>
            <c:bubble3D val="0"/>
            <c:extLst>
              <c:ext xmlns:c16="http://schemas.microsoft.com/office/drawing/2014/chart" uri="{C3380CC4-5D6E-409C-BE32-E72D297353CC}">
                <c16:uniqueId val="{00000008-667C-4F78-B318-925442F6E17B}"/>
              </c:ext>
            </c:extLst>
          </c:dPt>
          <c:dPt>
            <c:idx val="5"/>
            <c:marker>
              <c:symbol val="none"/>
            </c:marker>
            <c:bubble3D val="0"/>
            <c:extLst>
              <c:ext xmlns:c16="http://schemas.microsoft.com/office/drawing/2014/chart" uri="{C3380CC4-5D6E-409C-BE32-E72D297353CC}">
                <c16:uniqueId val="{00000009-667C-4F78-B318-925442F6E17B}"/>
              </c:ext>
            </c:extLst>
          </c:dPt>
          <c:dPt>
            <c:idx val="6"/>
            <c:marker>
              <c:symbol val="none"/>
            </c:marker>
            <c:bubble3D val="0"/>
            <c:extLst>
              <c:ext xmlns:c16="http://schemas.microsoft.com/office/drawing/2014/chart" uri="{C3380CC4-5D6E-409C-BE32-E72D297353CC}">
                <c16:uniqueId val="{0000000A-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Prices'!$B$32:$U$32</c:f>
              <c:numCache>
                <c:formatCode>"$"#,##0</c:formatCode>
                <c:ptCount val="20"/>
                <c:pt idx="0">
                  <c:v>30</c:v>
                </c:pt>
                <c:pt idx="1">
                  <c:v>31.5</c:v>
                </c:pt>
                <c:pt idx="2">
                  <c:v>32</c:v>
                </c:pt>
                <c:pt idx="3">
                  <c:v>31</c:v>
                </c:pt>
                <c:pt idx="4">
                  <c:v>28</c:v>
                </c:pt>
                <c:pt idx="5">
                  <c:v>28</c:v>
                </c:pt>
                <c:pt idx="6">
                  <c:v>29.1</c:v>
                </c:pt>
                <c:pt idx="7">
                  <c:v>35.299999999999997</c:v>
                </c:pt>
                <c:pt idx="8">
                  <c:v>35.6</c:v>
                </c:pt>
                <c:pt idx="9">
                  <c:v>35.5</c:v>
                </c:pt>
                <c:pt idx="10">
                  <c:v>35.5</c:v>
                </c:pt>
                <c:pt idx="11">
                  <c:v>34</c:v>
                </c:pt>
                <c:pt idx="12">
                  <c:v>43</c:v>
                </c:pt>
                <c:pt idx="13">
                  <c:v>47.7</c:v>
                </c:pt>
                <c:pt idx="14">
                  <c:v>55.1</c:v>
                </c:pt>
                <c:pt idx="15">
                  <c:v>47</c:v>
                </c:pt>
                <c:pt idx="16">
                  <c:v>47.5</c:v>
                </c:pt>
                <c:pt idx="17">
                  <c:v>50</c:v>
                </c:pt>
                <c:pt idx="18">
                  <c:v>50</c:v>
                </c:pt>
                <c:pt idx="19">
                  <c:v>#N/A</c:v>
                </c:pt>
              </c:numCache>
            </c:numRef>
          </c:val>
          <c:smooth val="0"/>
          <c:extLst>
            <c:ext xmlns:c16="http://schemas.microsoft.com/office/drawing/2014/chart" uri="{C3380CC4-5D6E-409C-BE32-E72D297353CC}">
              <c16:uniqueId val="{0000000B-667C-4F78-B318-925442F6E17B}"/>
            </c:ext>
          </c:extLst>
        </c:ser>
        <c:ser>
          <c:idx val="4"/>
          <c:order val="4"/>
          <c:spPr>
            <a:ln w="28575" cap="rnd">
              <a:solidFill>
                <a:schemeClr val="accent3"/>
              </a:solidFill>
              <a:round/>
            </a:ln>
            <a:effectLst/>
          </c:spPr>
          <c:marker>
            <c:symbol val="none"/>
          </c:marker>
          <c:dPt>
            <c:idx val="1"/>
            <c:marker>
              <c:symbol val="none"/>
            </c:marker>
            <c:bubble3D val="0"/>
            <c:extLst>
              <c:ext xmlns:c16="http://schemas.microsoft.com/office/drawing/2014/chart" uri="{C3380CC4-5D6E-409C-BE32-E72D297353CC}">
                <c16:uniqueId val="{0000000C-667C-4F78-B318-925442F6E17B}"/>
              </c:ext>
            </c:extLst>
          </c:dPt>
          <c:dPt>
            <c:idx val="2"/>
            <c:marker>
              <c:symbol val="none"/>
            </c:marker>
            <c:bubble3D val="0"/>
            <c:extLst>
              <c:ext xmlns:c16="http://schemas.microsoft.com/office/drawing/2014/chart" uri="{C3380CC4-5D6E-409C-BE32-E72D297353CC}">
                <c16:uniqueId val="{0000000D-667C-4F78-B318-925442F6E17B}"/>
              </c:ext>
            </c:extLst>
          </c:dPt>
          <c:dPt>
            <c:idx val="4"/>
            <c:marker>
              <c:symbol val="none"/>
            </c:marker>
            <c:bubble3D val="0"/>
            <c:extLst>
              <c:ext xmlns:c16="http://schemas.microsoft.com/office/drawing/2014/chart" uri="{C3380CC4-5D6E-409C-BE32-E72D297353CC}">
                <c16:uniqueId val="{0000000E-667C-4F78-B318-925442F6E17B}"/>
              </c:ext>
            </c:extLst>
          </c:dPt>
          <c:dPt>
            <c:idx val="5"/>
            <c:marker>
              <c:symbol val="none"/>
            </c:marker>
            <c:bubble3D val="0"/>
            <c:extLst>
              <c:ext xmlns:c16="http://schemas.microsoft.com/office/drawing/2014/chart" uri="{C3380CC4-5D6E-409C-BE32-E72D297353CC}">
                <c16:uniqueId val="{0000000F-667C-4F78-B318-925442F6E17B}"/>
              </c:ext>
            </c:extLst>
          </c:dPt>
          <c:dPt>
            <c:idx val="6"/>
            <c:marker>
              <c:symbol val="none"/>
            </c:marker>
            <c:bubble3D val="0"/>
            <c:extLst>
              <c:ext xmlns:c16="http://schemas.microsoft.com/office/drawing/2014/chart" uri="{C3380CC4-5D6E-409C-BE32-E72D297353CC}">
                <c16:uniqueId val="{00000010-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Prices'!$B$34:$U$34</c:f>
              <c:numCache>
                <c:formatCode>"$"#,##0</c:formatCode>
                <c:ptCount val="20"/>
                <c:pt idx="0">
                  <c:v>17.8</c:v>
                </c:pt>
                <c:pt idx="1">
                  <c:v>21.6</c:v>
                </c:pt>
                <c:pt idx="2">
                  <c:v>22.2</c:v>
                </c:pt>
                <c:pt idx="3">
                  <c:v>22.5</c:v>
                </c:pt>
                <c:pt idx="4">
                  <c:v>27</c:v>
                </c:pt>
                <c:pt idx="5">
                  <c:v>27</c:v>
                </c:pt>
                <c:pt idx="6">
                  <c:v>27.4</c:v>
                </c:pt>
                <c:pt idx="7">
                  <c:v>25.2</c:v>
                </c:pt>
                <c:pt idx="8">
                  <c:v>30</c:v>
                </c:pt>
                <c:pt idx="9">
                  <c:v>33</c:v>
                </c:pt>
                <c:pt idx="10">
                  <c:v>28.4</c:v>
                </c:pt>
                <c:pt idx="11">
                  <c:v>33.9</c:v>
                </c:pt>
                <c:pt idx="12">
                  <c:v>35.9</c:v>
                </c:pt>
                <c:pt idx="13">
                  <c:v>35.9</c:v>
                </c:pt>
                <c:pt idx="14">
                  <c:v>38.799999999999997</c:v>
                </c:pt>
                <c:pt idx="15">
                  <c:v>39.299999999999997</c:v>
                </c:pt>
                <c:pt idx="16">
                  <c:v>47</c:v>
                </c:pt>
                <c:pt idx="17">
                  <c:v>42.3</c:v>
                </c:pt>
                <c:pt idx="18">
                  <c:v>46</c:v>
                </c:pt>
                <c:pt idx="19">
                  <c:v>57</c:v>
                </c:pt>
              </c:numCache>
            </c:numRef>
          </c:val>
          <c:smooth val="0"/>
          <c:extLst>
            <c:ext xmlns:c16="http://schemas.microsoft.com/office/drawing/2014/chart" uri="{C3380CC4-5D6E-409C-BE32-E72D297353CC}">
              <c16:uniqueId val="{00000011-667C-4F78-B318-925442F6E17B}"/>
            </c:ext>
          </c:extLst>
        </c:ser>
        <c:ser>
          <c:idx val="5"/>
          <c:order val="5"/>
          <c:spPr>
            <a:ln w="28575" cap="rnd">
              <a:solidFill>
                <a:schemeClr val="bg1">
                  <a:lumMod val="65000"/>
                </a:schemeClr>
              </a:solidFill>
              <a:round/>
            </a:ln>
            <a:effectLst/>
          </c:spPr>
          <c:marker>
            <c:symbol val="none"/>
          </c:marker>
          <c:dPt>
            <c:idx val="1"/>
            <c:marker>
              <c:symbol val="none"/>
            </c:marker>
            <c:bubble3D val="0"/>
            <c:extLst>
              <c:ext xmlns:c16="http://schemas.microsoft.com/office/drawing/2014/chart" uri="{C3380CC4-5D6E-409C-BE32-E72D297353CC}">
                <c16:uniqueId val="{00000012-667C-4F78-B318-925442F6E17B}"/>
              </c:ext>
            </c:extLst>
          </c:dPt>
          <c:dPt>
            <c:idx val="2"/>
            <c:marker>
              <c:symbol val="none"/>
            </c:marker>
            <c:bubble3D val="0"/>
            <c:extLst>
              <c:ext xmlns:c16="http://schemas.microsoft.com/office/drawing/2014/chart" uri="{C3380CC4-5D6E-409C-BE32-E72D297353CC}">
                <c16:uniqueId val="{00000013-667C-4F78-B318-925442F6E17B}"/>
              </c:ext>
            </c:extLst>
          </c:dPt>
          <c:dPt>
            <c:idx val="4"/>
            <c:marker>
              <c:symbol val="none"/>
            </c:marker>
            <c:bubble3D val="0"/>
            <c:extLst>
              <c:ext xmlns:c16="http://schemas.microsoft.com/office/drawing/2014/chart" uri="{C3380CC4-5D6E-409C-BE32-E72D297353CC}">
                <c16:uniqueId val="{00000014-667C-4F78-B318-925442F6E17B}"/>
              </c:ext>
            </c:extLst>
          </c:dPt>
          <c:dPt>
            <c:idx val="5"/>
            <c:marker>
              <c:symbol val="none"/>
            </c:marker>
            <c:bubble3D val="0"/>
            <c:extLst>
              <c:ext xmlns:c16="http://schemas.microsoft.com/office/drawing/2014/chart" uri="{C3380CC4-5D6E-409C-BE32-E72D297353CC}">
                <c16:uniqueId val="{00000015-667C-4F78-B318-925442F6E17B}"/>
              </c:ext>
            </c:extLst>
          </c:dPt>
          <c:dPt>
            <c:idx val="6"/>
            <c:marker>
              <c:symbol val="none"/>
            </c:marker>
            <c:bubble3D val="0"/>
            <c:extLst>
              <c:ext xmlns:c16="http://schemas.microsoft.com/office/drawing/2014/chart" uri="{C3380CC4-5D6E-409C-BE32-E72D297353CC}">
                <c16:uniqueId val="{00000016-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Prices'!$B$35:$U$35</c:f>
              <c:numCache>
                <c:formatCode>"$"#,##0</c:formatCode>
                <c:ptCount val="20"/>
                <c:pt idx="0">
                  <c:v>15.5</c:v>
                </c:pt>
                <c:pt idx="1">
                  <c:v>15.8</c:v>
                </c:pt>
                <c:pt idx="2">
                  <c:v>14.8</c:v>
                </c:pt>
                <c:pt idx="3">
                  <c:v>16</c:v>
                </c:pt>
                <c:pt idx="4">
                  <c:v>15.5</c:v>
                </c:pt>
                <c:pt idx="5">
                  <c:v>16</c:v>
                </c:pt>
                <c:pt idx="6">
                  <c:v>16</c:v>
                </c:pt>
                <c:pt idx="7">
                  <c:v>17</c:v>
                </c:pt>
                <c:pt idx="8">
                  <c:v>17</c:v>
                </c:pt>
                <c:pt idx="9">
                  <c:v>20.9</c:v>
                </c:pt>
                <c:pt idx="10">
                  <c:v>20</c:v>
                </c:pt>
                <c:pt idx="11">
                  <c:v>20.9</c:v>
                </c:pt>
                <c:pt idx="12">
                  <c:v>23</c:v>
                </c:pt>
                <c:pt idx="13">
                  <c:v>26.3</c:v>
                </c:pt>
                <c:pt idx="14">
                  <c:v>26.7</c:v>
                </c:pt>
                <c:pt idx="15">
                  <c:v>29.1</c:v>
                </c:pt>
                <c:pt idx="16">
                  <c:v>35</c:v>
                </c:pt>
                <c:pt idx="17">
                  <c:v>40</c:v>
                </c:pt>
                <c:pt idx="18">
                  <c:v>36</c:v>
                </c:pt>
                <c:pt idx="19">
                  <c:v>37.700000000000003</c:v>
                </c:pt>
              </c:numCache>
            </c:numRef>
          </c:val>
          <c:smooth val="0"/>
          <c:extLst>
            <c:ext xmlns:c16="http://schemas.microsoft.com/office/drawing/2014/chart" uri="{C3380CC4-5D6E-409C-BE32-E72D297353CC}">
              <c16:uniqueId val="{00000017-667C-4F78-B318-925442F6E17B}"/>
            </c:ext>
          </c:extLst>
        </c:ser>
        <c:ser>
          <c:idx val="6"/>
          <c:order val="6"/>
          <c:spPr>
            <a:ln w="28575" cap="rnd">
              <a:solidFill>
                <a:schemeClr val="bg2">
                  <a:lumMod val="50000"/>
                </a:schemeClr>
              </a:solidFill>
              <a:round/>
            </a:ln>
            <a:effectLst/>
          </c:spPr>
          <c:marker>
            <c:symbol val="none"/>
          </c:marker>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Prices'!$B$36:$U$36</c:f>
              <c:numCache>
                <c:formatCode>"$"#,##0</c:formatCode>
                <c:ptCount val="20"/>
                <c:pt idx="0">
                  <c:v>14.5</c:v>
                </c:pt>
                <c:pt idx="1">
                  <c:v>14.2</c:v>
                </c:pt>
                <c:pt idx="2">
                  <c:v>14</c:v>
                </c:pt>
                <c:pt idx="3">
                  <c:v>14</c:v>
                </c:pt>
                <c:pt idx="4">
                  <c:v>16.8</c:v>
                </c:pt>
                <c:pt idx="5">
                  <c:v>16.899999999999999</c:v>
                </c:pt>
                <c:pt idx="6">
                  <c:v>19</c:v>
                </c:pt>
                <c:pt idx="7">
                  <c:v>16.5</c:v>
                </c:pt>
                <c:pt idx="8">
                  <c:v>20.399999999999999</c:v>
                </c:pt>
                <c:pt idx="9">
                  <c:v>19.7</c:v>
                </c:pt>
                <c:pt idx="10">
                  <c:v>18.600000000000001</c:v>
                </c:pt>
                <c:pt idx="11">
                  <c:v>22.8</c:v>
                </c:pt>
                <c:pt idx="12">
                  <c:v>21.3</c:v>
                </c:pt>
                <c:pt idx="13">
                  <c:v>21.3</c:v>
                </c:pt>
                <c:pt idx="14">
                  <c:v>27.9</c:v>
                </c:pt>
                <c:pt idx="15">
                  <c:v>32.200000000000003</c:v>
                </c:pt>
                <c:pt idx="16">
                  <c:v>33</c:v>
                </c:pt>
                <c:pt idx="17">
                  <c:v>29</c:v>
                </c:pt>
                <c:pt idx="18">
                  <c:v>35</c:v>
                </c:pt>
                <c:pt idx="19">
                  <c:v>39</c:v>
                </c:pt>
              </c:numCache>
            </c:numRef>
          </c:val>
          <c:smooth val="0"/>
          <c:extLst>
            <c:ext xmlns:c16="http://schemas.microsoft.com/office/drawing/2014/chart" uri="{C3380CC4-5D6E-409C-BE32-E72D297353CC}">
              <c16:uniqueId val="{00000018-667C-4F78-B318-925442F6E17B}"/>
            </c:ext>
          </c:extLst>
        </c:ser>
        <c:dLbls>
          <c:showLegendKey val="0"/>
          <c:showVal val="0"/>
          <c:showCatName val="0"/>
          <c:showSerName val="0"/>
          <c:showPercent val="0"/>
          <c:showBubbleSize val="0"/>
        </c:dLbls>
        <c:smooth val="0"/>
        <c:axId val="2112105512"/>
        <c:axId val="2112109096"/>
        <c:extLst>
          <c:ext xmlns:c15="http://schemas.microsoft.com/office/drawing/2012/chart" uri="{02D57815-91ED-43cb-92C2-25804820EDAC}">
            <c15:filteredLineSeries>
              <c15:ser>
                <c:idx val="0"/>
                <c:order val="0"/>
                <c:tx>
                  <c:strRef>
                    <c:extLst>
                      <c:ext uri="{02D57815-91ED-43cb-92C2-25804820EDAC}">
                        <c15:formulaRef>
                          <c15:sqref>'Level10 Wind PPA Prices'!$A$30</c15:sqref>
                        </c15:formulaRef>
                      </c:ext>
                    </c:extLst>
                    <c:strCache>
                      <c:ptCount val="1"/>
                      <c:pt idx="0">
                        <c:v>ISO-NE</c:v>
                      </c:pt>
                    </c:strCache>
                  </c:strRef>
                </c:tx>
                <c:spPr>
                  <a:ln w="28575" cap="rnd">
                    <a:solidFill>
                      <a:schemeClr val="accent3">
                        <a:tint val="48000"/>
                      </a:schemeClr>
                    </a:solidFill>
                    <a:round/>
                  </a:ln>
                  <a:effectLst/>
                </c:spPr>
                <c:marker>
                  <c:symbol val="none"/>
                </c:marker>
                <c:dPt>
                  <c:idx val="2"/>
                  <c:marker>
                    <c:symbol val="none"/>
                  </c:marker>
                  <c:bubble3D val="0"/>
                  <c:extLst>
                    <c:ext xmlns:c16="http://schemas.microsoft.com/office/drawing/2014/chart" uri="{C3380CC4-5D6E-409C-BE32-E72D297353CC}">
                      <c16:uniqueId val="{00000019-667C-4F78-B318-925442F6E17B}"/>
                    </c:ext>
                  </c:extLst>
                </c:dPt>
                <c:dPt>
                  <c:idx val="4"/>
                  <c:marker>
                    <c:symbol val="none"/>
                  </c:marker>
                  <c:bubble3D val="0"/>
                  <c:extLst>
                    <c:ext xmlns:c16="http://schemas.microsoft.com/office/drawing/2014/chart" uri="{C3380CC4-5D6E-409C-BE32-E72D297353CC}">
                      <c16:uniqueId val="{0000001A-667C-4F78-B318-925442F6E17B}"/>
                    </c:ext>
                  </c:extLst>
                </c:dPt>
                <c:dPt>
                  <c:idx val="5"/>
                  <c:marker>
                    <c:symbol val="none"/>
                  </c:marker>
                  <c:bubble3D val="0"/>
                  <c:extLst>
                    <c:ext xmlns:c16="http://schemas.microsoft.com/office/drawing/2014/chart" uri="{C3380CC4-5D6E-409C-BE32-E72D297353CC}">
                      <c16:uniqueId val="{0000001B-667C-4F78-B318-925442F6E17B}"/>
                    </c:ext>
                  </c:extLst>
                </c:dPt>
                <c:dPt>
                  <c:idx val="6"/>
                  <c:marker>
                    <c:symbol val="none"/>
                  </c:marker>
                  <c:bubble3D val="0"/>
                  <c:extLst>
                    <c:ext xmlns:c16="http://schemas.microsoft.com/office/drawing/2014/chart" uri="{C3380CC4-5D6E-409C-BE32-E72D297353CC}">
                      <c16:uniqueId val="{0000001C-667C-4F78-B318-925442F6E17B}"/>
                    </c:ext>
                  </c:extLst>
                </c:dPt>
                <c:cat>
                  <c:multiLvlStrRef>
                    <c:extLst>
                      <c:ex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c:ext uri="{02D57815-91ED-43cb-92C2-25804820EDAC}">
                        <c15:formulaRef>
                          <c15:sqref>'Level10 Wind PPA Prices'!$B$30:$M$30</c15:sqref>
                        </c15:formulaRef>
                      </c:ext>
                    </c:extLst>
                    <c:numCache>
                      <c:formatCode>"$"#,##0.0</c:formatCode>
                      <c:ptCount val="12"/>
                      <c:pt idx="0">
                        <c:v>#N/A</c:v>
                      </c:pt>
                      <c:pt idx="1">
                        <c:v>#N/A</c:v>
                      </c:pt>
                      <c:pt idx="2">
                        <c:v>#N/A</c:v>
                      </c:pt>
                      <c:pt idx="3">
                        <c:v>#N/A</c:v>
                      </c:pt>
                      <c:pt idx="4">
                        <c:v>#N/A</c:v>
                      </c:pt>
                      <c:pt idx="5">
                        <c:v>#N/A</c:v>
                      </c:pt>
                      <c:pt idx="6">
                        <c:v>#N/A</c:v>
                      </c:pt>
                      <c:pt idx="7" formatCode="General">
                        <c:v>#N/A</c:v>
                      </c:pt>
                      <c:pt idx="8" formatCode="General">
                        <c:v>#N/A</c:v>
                      </c:pt>
                      <c:pt idx="9" formatCode="General">
                        <c:v>#N/A</c:v>
                      </c:pt>
                      <c:pt idx="10" formatCode="General">
                        <c:v>#N/A</c:v>
                      </c:pt>
                      <c:pt idx="11" formatCode="General">
                        <c:v>#N/A</c:v>
                      </c:pt>
                    </c:numCache>
                  </c:numRef>
                </c:val>
                <c:smooth val="0"/>
                <c:extLst>
                  <c:ext xmlns:c16="http://schemas.microsoft.com/office/drawing/2014/chart" uri="{C3380CC4-5D6E-409C-BE32-E72D297353CC}">
                    <c16:uniqueId val="{0000001D-667C-4F78-B318-925442F6E17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'Level10 Wind PPA Prices'!$A$33</c15:sqref>
                        </c15:formulaRef>
                      </c:ext>
                    </c:extLst>
                    <c:strCache>
                      <c:ptCount val="1"/>
                      <c:pt idx="0">
                        <c:v>NYISO</c:v>
                      </c:pt>
                    </c:strCache>
                  </c:strRef>
                </c:tx>
                <c:spPr>
                  <a:ln w="28575" cap="rnd">
                    <a:solidFill>
                      <a:schemeClr val="accent3"/>
                    </a:solidFill>
                    <a:round/>
                  </a:ln>
                  <a:effectLst/>
                </c:spPr>
                <c:marker>
                  <c:symbol val="none"/>
                </c:marker>
                <c:dPt>
                  <c:idx val="2"/>
                  <c:marker>
                    <c:symbol val="none"/>
                  </c:marker>
                  <c:bubble3D val="0"/>
                  <c:extLst xmlns:c15="http://schemas.microsoft.com/office/drawing/2012/chart">
                    <c:ext xmlns:c16="http://schemas.microsoft.com/office/drawing/2014/chart" uri="{C3380CC4-5D6E-409C-BE32-E72D297353CC}">
                      <c16:uniqueId val="{0000001E-667C-4F78-B318-925442F6E17B}"/>
                    </c:ext>
                  </c:extLst>
                </c:dPt>
                <c:dPt>
                  <c:idx val="4"/>
                  <c:marker>
                    <c:symbol val="none"/>
                  </c:marker>
                  <c:bubble3D val="0"/>
                  <c:extLst xmlns:c15="http://schemas.microsoft.com/office/drawing/2012/chart">
                    <c:ext xmlns:c16="http://schemas.microsoft.com/office/drawing/2014/chart" uri="{C3380CC4-5D6E-409C-BE32-E72D297353CC}">
                      <c16:uniqueId val="{0000001F-667C-4F78-B318-925442F6E17B}"/>
                    </c:ext>
                  </c:extLst>
                </c:dPt>
                <c:dPt>
                  <c:idx val="5"/>
                  <c:marker>
                    <c:symbol val="none"/>
                  </c:marker>
                  <c:bubble3D val="0"/>
                  <c:extLst xmlns:c15="http://schemas.microsoft.com/office/drawing/2012/chart">
                    <c:ext xmlns:c16="http://schemas.microsoft.com/office/drawing/2014/chart" uri="{C3380CC4-5D6E-409C-BE32-E72D297353CC}">
                      <c16:uniqueId val="{00000020-667C-4F78-B318-925442F6E17B}"/>
                    </c:ext>
                  </c:extLst>
                </c:dPt>
                <c:dPt>
                  <c:idx val="6"/>
                  <c:marker>
                    <c:symbol val="none"/>
                  </c:marker>
                  <c:bubble3D val="0"/>
                  <c:extLst xmlns:c15="http://schemas.microsoft.com/office/drawing/2012/chart">
                    <c:ext xmlns:c16="http://schemas.microsoft.com/office/drawing/2014/chart" uri="{C3380CC4-5D6E-409C-BE32-E72D297353CC}">
                      <c16:uniqueId val="{00000021-667C-4F78-B318-925442F6E17B}"/>
                    </c:ext>
                  </c:extLst>
                </c:dPt>
                <c:cat>
                  <c:multiLvlStrRef>
                    <c:extLst xmlns:c15="http://schemas.microsoft.com/office/drawing/2012/chart">
                      <c:ext xmlns:c15="http://schemas.microsoft.com/office/drawing/2012/char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xmlns:c15="http://schemas.microsoft.com/office/drawing/2012/chart">
                      <c:ext xmlns:c15="http://schemas.microsoft.com/office/drawing/2012/chart" uri="{02D57815-91ED-43cb-92C2-25804820EDAC}">
                        <c15:formulaRef>
                          <c15:sqref>'Level10 Wind PPA Prices'!$B$33:$M$33</c15:sqref>
                        </c15:formulaRef>
                      </c:ext>
                    </c:extLst>
                    <c:numCache>
                      <c:formatCode>"$"#,##0.0</c:formatCode>
                      <c:ptCount val="12"/>
                      <c:pt idx="0">
                        <c:v>#N/A</c:v>
                      </c:pt>
                      <c:pt idx="1">
                        <c:v>#N/A</c:v>
                      </c:pt>
                      <c:pt idx="2">
                        <c:v>#N/A</c:v>
                      </c:pt>
                      <c:pt idx="3">
                        <c:v>#N/A</c:v>
                      </c:pt>
                      <c:pt idx="4">
                        <c:v>#N/A</c:v>
                      </c:pt>
                      <c:pt idx="5">
                        <c:v>#N/A</c:v>
                      </c:pt>
                      <c:pt idx="6">
                        <c:v>#N/A</c:v>
                      </c:pt>
                      <c:pt idx="7">
                        <c:v>#N/A</c:v>
                      </c:pt>
                      <c:pt idx="8">
                        <c:v>#N/A</c:v>
                      </c:pt>
                      <c:pt idx="9">
                        <c:v>#N/A</c:v>
                      </c:pt>
                      <c:pt idx="10" formatCode="General">
                        <c:v>#N/A</c:v>
                      </c:pt>
                      <c:pt idx="11" formatCode="General">
                        <c:v>#N/A</c:v>
                      </c:pt>
                    </c:numCache>
                  </c:numRef>
                </c:val>
                <c:smooth val="0"/>
                <c:extLst xmlns:c15="http://schemas.microsoft.com/office/drawing/2012/chart">
                  <c:ext xmlns:c16="http://schemas.microsoft.com/office/drawing/2014/chart" uri="{C3380CC4-5D6E-409C-BE32-E72D297353CC}">
                    <c16:uniqueId val="{00000022-667C-4F78-B318-925442F6E17B}"/>
                  </c:ext>
                </c:extLst>
              </c15:ser>
            </c15:filteredLineSeries>
          </c:ext>
        </c:extLst>
      </c:lineChart>
      <c:catAx>
        <c:axId val="211210551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9096"/>
        <c:crosses val="autoZero"/>
        <c:auto val="1"/>
        <c:lblAlgn val="ctr"/>
        <c:lblOffset val="100"/>
        <c:noMultiLvlLbl val="0"/>
      </c:catAx>
      <c:valAx>
        <c:axId val="2112109096"/>
        <c:scaling>
          <c:orientation val="minMax"/>
          <c:max val="7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55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Level10 PPA Price Index</a:t>
            </a:r>
            <a:r>
              <a:rPr lang="en-US" sz="1000" baseline="0">
                <a:solidFill>
                  <a:sysClr val="windowText" lastClr="000000"/>
                </a:solidFill>
              </a:rPr>
              <a:t> (2022 $/MWh, 25th percentile of offers)</a:t>
            </a:r>
            <a:endParaRPr lang="en-US" sz="1000">
              <a:solidFill>
                <a:sysClr val="windowText" lastClr="000000"/>
              </a:solidFill>
            </a:endParaRPr>
          </a:p>
        </c:rich>
      </c:tx>
      <c:layout>
        <c:manualLayout>
          <c:xMode val="edge"/>
          <c:yMode val="edge"/>
          <c:x val="8.5470085470085479E-3"/>
          <c:y val="1.587301587301587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7626354398007902E-2"/>
          <c:y val="0.126984126984127"/>
          <c:w val="0.92527962850797496"/>
          <c:h val="0.71796275465566806"/>
        </c:manualLayout>
      </c:layout>
      <c:lineChart>
        <c:grouping val="standard"/>
        <c:varyColors val="0"/>
        <c:ser>
          <c:idx val="1"/>
          <c:order val="1"/>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0-31F9-4DF2-BD29-C3F77DB78BB1}"/>
              </c:ext>
            </c:extLst>
          </c:dPt>
          <c:dPt>
            <c:idx val="4"/>
            <c:marker>
              <c:symbol val="none"/>
            </c:marker>
            <c:bubble3D val="0"/>
            <c:extLst>
              <c:ext xmlns:c16="http://schemas.microsoft.com/office/drawing/2014/chart" uri="{C3380CC4-5D6E-409C-BE32-E72D297353CC}">
                <c16:uniqueId val="{00000001-31F9-4DF2-BD29-C3F77DB78BB1}"/>
              </c:ext>
            </c:extLst>
          </c:dPt>
          <c:dPt>
            <c:idx val="5"/>
            <c:marker>
              <c:symbol val="none"/>
            </c:marker>
            <c:bubble3D val="0"/>
            <c:extLst>
              <c:ext xmlns:c16="http://schemas.microsoft.com/office/drawing/2014/chart" uri="{C3380CC4-5D6E-409C-BE32-E72D297353CC}">
                <c16:uniqueId val="{00000002-31F9-4DF2-BD29-C3F77DB78BB1}"/>
              </c:ext>
            </c:extLst>
          </c:dPt>
          <c:dPt>
            <c:idx val="6"/>
            <c:marker>
              <c:symbol val="none"/>
            </c:marker>
            <c:bubble3D val="0"/>
            <c:extLst>
              <c:ext xmlns:c16="http://schemas.microsoft.com/office/drawing/2014/chart" uri="{C3380CC4-5D6E-409C-BE32-E72D297353CC}">
                <c16:uniqueId val="{00000003-31F9-4DF2-BD29-C3F77DB78BB1}"/>
              </c:ext>
            </c:extLst>
          </c:dPt>
          <c:dPt>
            <c:idx val="14"/>
            <c:marker>
              <c:symbol val="none"/>
            </c:marker>
            <c:bubble3D val="0"/>
            <c:spPr>
              <a:ln w="28575" cap="rnd">
                <a:solidFill>
                  <a:schemeClr val="accent4"/>
                </a:solidFill>
                <a:prstDash val="sysDot"/>
                <a:round/>
              </a:ln>
              <a:effectLst/>
            </c:spPr>
            <c:extLst>
              <c:ext xmlns:c16="http://schemas.microsoft.com/office/drawing/2014/chart" uri="{C3380CC4-5D6E-409C-BE32-E72D297353CC}">
                <c16:uniqueId val="{00000005-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Prices'!$B$46:$U$46</c:f>
              <c:numCache>
                <c:formatCode>"$"#,##0</c:formatCode>
                <c:ptCount val="20"/>
                <c:pt idx="0">
                  <c:v>36.739303833137626</c:v>
                </c:pt>
                <c:pt idx="1">
                  <c:v>36.739303833137626</c:v>
                </c:pt>
                <c:pt idx="2">
                  <c:v>37.254769550119548</c:v>
                </c:pt>
                <c:pt idx="3">
                  <c:v>37.536291738155718</c:v>
                </c:pt>
                <c:pt idx="4">
                  <c:v>37.536291738155718</c:v>
                </c:pt>
                <c:pt idx="5">
                  <c:v>37.536291738155718</c:v>
                </c:pt>
                <c:pt idx="6">
                  <c:v>43.914748003621284</c:v>
                </c:pt>
                <c:pt idx="7">
                  <c:v>43.641985593660905</c:v>
                </c:pt>
                <c:pt idx="8">
                  <c:v>45.187639250103047</c:v>
                </c:pt>
                <c:pt idx="9">
                  <c:v>44.551193626862172</c:v>
                </c:pt>
                <c:pt idx="10">
                  <c:v>44.402323533593865</c:v>
                </c:pt>
                <c:pt idx="11">
                  <c:v>45.549898495694698</c:v>
                </c:pt>
                <c:pt idx="12">
                  <c:v>#N/A</c:v>
                </c:pt>
                <c:pt idx="13">
                  <c:v>#N/A</c:v>
                </c:pt>
                <c:pt idx="14">
                  <c:v>52.551515939148167</c:v>
                </c:pt>
                <c:pt idx="15">
                  <c:v>52.551515939148167</c:v>
                </c:pt>
                <c:pt idx="16">
                  <c:v>59.540867559054867</c:v>
                </c:pt>
                <c:pt idx="17" formatCode="General">
                  <c:v>#N/A</c:v>
                </c:pt>
                <c:pt idx="18" formatCode="General">
                  <c:v>#N/A</c:v>
                </c:pt>
                <c:pt idx="19">
                  <c:v>#N/A</c:v>
                </c:pt>
              </c:numCache>
            </c:numRef>
          </c:val>
          <c:smooth val="0"/>
          <c:extLst>
            <c:ext xmlns:c16="http://schemas.microsoft.com/office/drawing/2014/chart" uri="{C3380CC4-5D6E-409C-BE32-E72D297353CC}">
              <c16:uniqueId val="{00000006-31F9-4DF2-BD29-C3F77DB78BB1}"/>
            </c:ext>
          </c:extLst>
        </c:ser>
        <c:ser>
          <c:idx val="2"/>
          <c:order val="2"/>
          <c:spPr>
            <a:ln w="28575" cap="rnd">
              <a:solidFill>
                <a:schemeClr val="accent6"/>
              </a:solidFill>
              <a:round/>
            </a:ln>
            <a:effectLst/>
          </c:spPr>
          <c:marker>
            <c:symbol val="none"/>
          </c:marker>
          <c:dPt>
            <c:idx val="2"/>
            <c:marker>
              <c:symbol val="none"/>
            </c:marker>
            <c:bubble3D val="0"/>
            <c:extLst>
              <c:ext xmlns:c16="http://schemas.microsoft.com/office/drawing/2014/chart" uri="{C3380CC4-5D6E-409C-BE32-E72D297353CC}">
                <c16:uniqueId val="{00000007-31F9-4DF2-BD29-C3F77DB78BB1}"/>
              </c:ext>
            </c:extLst>
          </c:dPt>
          <c:dPt>
            <c:idx val="4"/>
            <c:marker>
              <c:symbol val="none"/>
            </c:marker>
            <c:bubble3D val="0"/>
            <c:extLst>
              <c:ext xmlns:c16="http://schemas.microsoft.com/office/drawing/2014/chart" uri="{C3380CC4-5D6E-409C-BE32-E72D297353CC}">
                <c16:uniqueId val="{00000008-31F9-4DF2-BD29-C3F77DB78BB1}"/>
              </c:ext>
            </c:extLst>
          </c:dPt>
          <c:dPt>
            <c:idx val="5"/>
            <c:marker>
              <c:symbol val="none"/>
            </c:marker>
            <c:bubble3D val="0"/>
            <c:extLst>
              <c:ext xmlns:c16="http://schemas.microsoft.com/office/drawing/2014/chart" uri="{C3380CC4-5D6E-409C-BE32-E72D297353CC}">
                <c16:uniqueId val="{00000009-31F9-4DF2-BD29-C3F77DB78BB1}"/>
              </c:ext>
            </c:extLst>
          </c:dPt>
          <c:dPt>
            <c:idx val="6"/>
            <c:marker>
              <c:symbol val="none"/>
            </c:marker>
            <c:bubble3D val="0"/>
            <c:extLst>
              <c:ext xmlns:c16="http://schemas.microsoft.com/office/drawing/2014/chart" uri="{C3380CC4-5D6E-409C-BE32-E72D297353CC}">
                <c16:uniqueId val="{0000000A-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Prices'!$B$47:$U$47</c:f>
              <c:numCache>
                <c:formatCode>"$"#,##0</c:formatCode>
                <c:ptCount val="20"/>
                <c:pt idx="0">
                  <c:v>29.004713552477071</c:v>
                </c:pt>
                <c:pt idx="1">
                  <c:v>30.454949230100926</c:v>
                </c:pt>
                <c:pt idx="2">
                  <c:v>30.029033390524571</c:v>
                </c:pt>
                <c:pt idx="3">
                  <c:v>29.090626097070682</c:v>
                </c:pt>
                <c:pt idx="4">
                  <c:v>26.275404216709003</c:v>
                </c:pt>
                <c:pt idx="5">
                  <c:v>26.275404216709003</c:v>
                </c:pt>
                <c:pt idx="6">
                  <c:v>26.457953766156926</c:v>
                </c:pt>
                <c:pt idx="7">
                  <c:v>32.095043572004784</c:v>
                </c:pt>
                <c:pt idx="8">
                  <c:v>32.367805981965169</c:v>
                </c:pt>
                <c:pt idx="9">
                  <c:v>32.276885178645045</c:v>
                </c:pt>
                <c:pt idx="10">
                  <c:v>31.33762396506128</c:v>
                </c:pt>
                <c:pt idx="11">
                  <c:v>30.013499008791083</c:v>
                </c:pt>
                <c:pt idx="12">
                  <c:v>37.958248746412252</c:v>
                </c:pt>
                <c:pt idx="13">
                  <c:v>42.107173609392184</c:v>
                </c:pt>
                <c:pt idx="14">
                  <c:v>47.468664397492851</c:v>
                </c:pt>
                <c:pt idx="15">
                  <c:v>40.490512280983019</c:v>
                </c:pt>
                <c:pt idx="16">
                  <c:v>40.921262411631773</c:v>
                </c:pt>
                <c:pt idx="17">
                  <c:v>43.075013064875549</c:v>
                </c:pt>
                <c:pt idx="18">
                  <c:v>42.124325607083463</c:v>
                </c:pt>
                <c:pt idx="19">
                  <c:v>#N/A</c:v>
                </c:pt>
              </c:numCache>
            </c:numRef>
          </c:val>
          <c:smooth val="0"/>
          <c:extLst>
            <c:ext xmlns:c16="http://schemas.microsoft.com/office/drawing/2014/chart" uri="{C3380CC4-5D6E-409C-BE32-E72D297353CC}">
              <c16:uniqueId val="{0000000B-31F9-4DF2-BD29-C3F77DB78BB1}"/>
            </c:ext>
          </c:extLst>
        </c:ser>
        <c:ser>
          <c:idx val="4"/>
          <c:order val="4"/>
          <c:spPr>
            <a:ln w="28575" cap="rnd">
              <a:solidFill>
                <a:schemeClr val="accent3"/>
              </a:solidFill>
              <a:round/>
            </a:ln>
            <a:effectLst/>
          </c:spPr>
          <c:marker>
            <c:symbol val="none"/>
          </c:marker>
          <c:dPt>
            <c:idx val="1"/>
            <c:marker>
              <c:symbol val="none"/>
            </c:marker>
            <c:bubble3D val="0"/>
            <c:extLst>
              <c:ext xmlns:c16="http://schemas.microsoft.com/office/drawing/2014/chart" uri="{C3380CC4-5D6E-409C-BE32-E72D297353CC}">
                <c16:uniqueId val="{0000000C-31F9-4DF2-BD29-C3F77DB78BB1}"/>
              </c:ext>
            </c:extLst>
          </c:dPt>
          <c:dPt>
            <c:idx val="2"/>
            <c:marker>
              <c:symbol val="none"/>
            </c:marker>
            <c:bubble3D val="0"/>
            <c:extLst>
              <c:ext xmlns:c16="http://schemas.microsoft.com/office/drawing/2014/chart" uri="{C3380CC4-5D6E-409C-BE32-E72D297353CC}">
                <c16:uniqueId val="{0000000D-31F9-4DF2-BD29-C3F77DB78BB1}"/>
              </c:ext>
            </c:extLst>
          </c:dPt>
          <c:dPt>
            <c:idx val="4"/>
            <c:marker>
              <c:symbol val="none"/>
            </c:marker>
            <c:bubble3D val="0"/>
            <c:extLst>
              <c:ext xmlns:c16="http://schemas.microsoft.com/office/drawing/2014/chart" uri="{C3380CC4-5D6E-409C-BE32-E72D297353CC}">
                <c16:uniqueId val="{0000000E-31F9-4DF2-BD29-C3F77DB78BB1}"/>
              </c:ext>
            </c:extLst>
          </c:dPt>
          <c:dPt>
            <c:idx val="5"/>
            <c:marker>
              <c:symbol val="none"/>
            </c:marker>
            <c:bubble3D val="0"/>
            <c:extLst>
              <c:ext xmlns:c16="http://schemas.microsoft.com/office/drawing/2014/chart" uri="{C3380CC4-5D6E-409C-BE32-E72D297353CC}">
                <c16:uniqueId val="{0000000F-31F9-4DF2-BD29-C3F77DB78BB1}"/>
              </c:ext>
            </c:extLst>
          </c:dPt>
          <c:dPt>
            <c:idx val="6"/>
            <c:marker>
              <c:symbol val="none"/>
            </c:marker>
            <c:bubble3D val="0"/>
            <c:extLst>
              <c:ext xmlns:c16="http://schemas.microsoft.com/office/drawing/2014/chart" uri="{C3380CC4-5D6E-409C-BE32-E72D297353CC}">
                <c16:uniqueId val="{00000010-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Prices'!$B$49:$U$49</c:f>
              <c:numCache>
                <c:formatCode>"$"#,##0</c:formatCode>
                <c:ptCount val="20"/>
                <c:pt idx="0">
                  <c:v>17.209463374469735</c:v>
                </c:pt>
                <c:pt idx="1">
                  <c:v>20.883393757783491</c:v>
                </c:pt>
                <c:pt idx="2">
                  <c:v>20.832641914676426</c:v>
                </c:pt>
                <c:pt idx="3">
                  <c:v>21.114164102712589</c:v>
                </c:pt>
                <c:pt idx="4">
                  <c:v>25.336996923255111</c:v>
                </c:pt>
                <c:pt idx="5">
                  <c:v>25.336996923255111</c:v>
                </c:pt>
                <c:pt idx="6">
                  <c:v>24.912300109714767</c:v>
                </c:pt>
                <c:pt idx="7">
                  <c:v>22.912042436671978</c:v>
                </c:pt>
                <c:pt idx="8">
                  <c:v>27.276240996038059</c:v>
                </c:pt>
                <c:pt idx="9">
                  <c:v>30.003865095641874</c:v>
                </c:pt>
                <c:pt idx="10">
                  <c:v>25.070099172049023</c:v>
                </c:pt>
                <c:pt idx="11">
                  <c:v>29.925224011706401</c:v>
                </c:pt>
                <c:pt idx="12">
                  <c:v>31.690723953399992</c:v>
                </c:pt>
                <c:pt idx="13">
                  <c:v>31.690723953399992</c:v>
                </c:pt>
                <c:pt idx="14">
                  <c:v>33.426210138343421</c:v>
                </c:pt>
                <c:pt idx="15">
                  <c:v>33.856960268992182</c:v>
                </c:pt>
                <c:pt idx="16">
                  <c:v>40.490512280983019</c:v>
                </c:pt>
                <c:pt idx="17">
                  <c:v>36.441461052884712</c:v>
                </c:pt>
                <c:pt idx="18">
                  <c:v>38.754379558516789</c:v>
                </c:pt>
                <c:pt idx="19">
                  <c:v>48.021731192075151</c:v>
                </c:pt>
              </c:numCache>
            </c:numRef>
          </c:val>
          <c:smooth val="0"/>
          <c:extLst>
            <c:ext xmlns:c16="http://schemas.microsoft.com/office/drawing/2014/chart" uri="{C3380CC4-5D6E-409C-BE32-E72D297353CC}">
              <c16:uniqueId val="{00000011-31F9-4DF2-BD29-C3F77DB78BB1}"/>
            </c:ext>
          </c:extLst>
        </c:ser>
        <c:ser>
          <c:idx val="5"/>
          <c:order val="5"/>
          <c:spPr>
            <a:ln w="28575" cap="rnd">
              <a:solidFill>
                <a:schemeClr val="bg1">
                  <a:lumMod val="65000"/>
                </a:schemeClr>
              </a:solidFill>
              <a:round/>
            </a:ln>
            <a:effectLst/>
          </c:spPr>
          <c:marker>
            <c:symbol val="none"/>
          </c:marker>
          <c:dPt>
            <c:idx val="1"/>
            <c:marker>
              <c:symbol val="none"/>
            </c:marker>
            <c:bubble3D val="0"/>
            <c:extLst>
              <c:ext xmlns:c16="http://schemas.microsoft.com/office/drawing/2014/chart" uri="{C3380CC4-5D6E-409C-BE32-E72D297353CC}">
                <c16:uniqueId val="{00000012-31F9-4DF2-BD29-C3F77DB78BB1}"/>
              </c:ext>
            </c:extLst>
          </c:dPt>
          <c:dPt>
            <c:idx val="2"/>
            <c:marker>
              <c:symbol val="none"/>
            </c:marker>
            <c:bubble3D val="0"/>
            <c:extLst>
              <c:ext xmlns:c16="http://schemas.microsoft.com/office/drawing/2014/chart" uri="{C3380CC4-5D6E-409C-BE32-E72D297353CC}">
                <c16:uniqueId val="{00000013-31F9-4DF2-BD29-C3F77DB78BB1}"/>
              </c:ext>
            </c:extLst>
          </c:dPt>
          <c:dPt>
            <c:idx val="4"/>
            <c:marker>
              <c:symbol val="none"/>
            </c:marker>
            <c:bubble3D val="0"/>
            <c:extLst>
              <c:ext xmlns:c16="http://schemas.microsoft.com/office/drawing/2014/chart" uri="{C3380CC4-5D6E-409C-BE32-E72D297353CC}">
                <c16:uniqueId val="{00000014-31F9-4DF2-BD29-C3F77DB78BB1}"/>
              </c:ext>
            </c:extLst>
          </c:dPt>
          <c:dPt>
            <c:idx val="5"/>
            <c:marker>
              <c:symbol val="none"/>
            </c:marker>
            <c:bubble3D val="0"/>
            <c:extLst>
              <c:ext xmlns:c16="http://schemas.microsoft.com/office/drawing/2014/chart" uri="{C3380CC4-5D6E-409C-BE32-E72D297353CC}">
                <c16:uniqueId val="{00000015-31F9-4DF2-BD29-C3F77DB78BB1}"/>
              </c:ext>
            </c:extLst>
          </c:dPt>
          <c:dPt>
            <c:idx val="6"/>
            <c:marker>
              <c:symbol val="none"/>
            </c:marker>
            <c:bubble3D val="0"/>
            <c:extLst>
              <c:ext xmlns:c16="http://schemas.microsoft.com/office/drawing/2014/chart" uri="{C3380CC4-5D6E-409C-BE32-E72D297353CC}">
                <c16:uniqueId val="{00000016-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Prices'!$B$50:$U$50</c:f>
              <c:numCache>
                <c:formatCode>"$"#,##0</c:formatCode>
                <c:ptCount val="20"/>
                <c:pt idx="0">
                  <c:v>14.985768668779823</c:v>
                </c:pt>
                <c:pt idx="1">
                  <c:v>15.275815804304594</c:v>
                </c:pt>
                <c:pt idx="2">
                  <c:v>13.888427943117618</c:v>
                </c:pt>
                <c:pt idx="3">
                  <c:v>15.014516695262285</c:v>
                </c:pt>
                <c:pt idx="4">
                  <c:v>14.545313048535341</c:v>
                </c:pt>
                <c:pt idx="5">
                  <c:v>15.014516695262285</c:v>
                </c:pt>
                <c:pt idx="6">
                  <c:v>14.547328531220302</c:v>
                </c:pt>
                <c:pt idx="7">
                  <c:v>15.456536564421567</c:v>
                </c:pt>
                <c:pt idx="8">
                  <c:v>15.456536564421567</c:v>
                </c:pt>
                <c:pt idx="9">
                  <c:v>19.002447893906517</c:v>
                </c:pt>
                <c:pt idx="10">
                  <c:v>17.654999416935933</c:v>
                </c:pt>
                <c:pt idx="11">
                  <c:v>18.449474390698043</c:v>
                </c:pt>
                <c:pt idx="12">
                  <c:v>20.303249329476323</c:v>
                </c:pt>
                <c:pt idx="13">
                  <c:v>23.216324233270754</c:v>
                </c:pt>
                <c:pt idx="14">
                  <c:v>23.002056976643541</c:v>
                </c:pt>
                <c:pt idx="15">
                  <c:v>25.069657603757573</c:v>
                </c:pt>
                <c:pt idx="16">
                  <c:v>30.152509145412878</c:v>
                </c:pt>
                <c:pt idx="17">
                  <c:v>34.46001045190043</c:v>
                </c:pt>
                <c:pt idx="18">
                  <c:v>30.329514437100084</c:v>
                </c:pt>
                <c:pt idx="19">
                  <c:v>31.76174150774094</c:v>
                </c:pt>
              </c:numCache>
            </c:numRef>
          </c:val>
          <c:smooth val="0"/>
          <c:extLst>
            <c:ext xmlns:c16="http://schemas.microsoft.com/office/drawing/2014/chart" uri="{C3380CC4-5D6E-409C-BE32-E72D297353CC}">
              <c16:uniqueId val="{00000017-31F9-4DF2-BD29-C3F77DB78BB1}"/>
            </c:ext>
          </c:extLst>
        </c:ser>
        <c:ser>
          <c:idx val="6"/>
          <c:order val="6"/>
          <c:spPr>
            <a:ln w="28575" cap="rnd">
              <a:solidFill>
                <a:schemeClr val="bg2">
                  <a:lumMod val="50000"/>
                </a:schemeClr>
              </a:solidFill>
              <a:round/>
            </a:ln>
            <a:effectLst/>
          </c:spPr>
          <c:marker>
            <c:symbol val="none"/>
          </c:marker>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Prices'!$B$51:$U$51</c:f>
              <c:numCache>
                <c:formatCode>"$"#,##0</c:formatCode>
                <c:ptCount val="20"/>
                <c:pt idx="0">
                  <c:v>14.01894488369725</c:v>
                </c:pt>
                <c:pt idx="1">
                  <c:v>13.72889774817248</c:v>
                </c:pt>
                <c:pt idx="2">
                  <c:v>13.137702108354501</c:v>
                </c:pt>
                <c:pt idx="3">
                  <c:v>13.137702108354501</c:v>
                </c:pt>
                <c:pt idx="4">
                  <c:v>15.765242530025397</c:v>
                </c:pt>
                <c:pt idx="5">
                  <c:v>15.859083259370786</c:v>
                </c:pt>
                <c:pt idx="6">
                  <c:v>17.274952630824107</c:v>
                </c:pt>
                <c:pt idx="7">
                  <c:v>15.001932547820937</c:v>
                </c:pt>
                <c:pt idx="8">
                  <c:v>18.547843877305883</c:v>
                </c:pt>
                <c:pt idx="9">
                  <c:v>17.911398254064995</c:v>
                </c:pt>
                <c:pt idx="10">
                  <c:v>16.419149457750414</c:v>
                </c:pt>
                <c:pt idx="11">
                  <c:v>20.126699335306963</c:v>
                </c:pt>
                <c:pt idx="12">
                  <c:v>18.80257437903677</c:v>
                </c:pt>
                <c:pt idx="13">
                  <c:v>18.80257437903677</c:v>
                </c:pt>
                <c:pt idx="14">
                  <c:v>24.035857290200557</c:v>
                </c:pt>
                <c:pt idx="15">
                  <c:v>27.74030841377985</c:v>
                </c:pt>
                <c:pt idx="16">
                  <c:v>28.429508622817856</c:v>
                </c:pt>
                <c:pt idx="17">
                  <c:v>24.983507577627812</c:v>
                </c:pt>
                <c:pt idx="18">
                  <c:v>29.487027924958429</c:v>
                </c:pt>
                <c:pt idx="19">
                  <c:v>32.856973973525108</c:v>
                </c:pt>
              </c:numCache>
            </c:numRef>
          </c:val>
          <c:smooth val="0"/>
          <c:extLst>
            <c:ext xmlns:c16="http://schemas.microsoft.com/office/drawing/2014/chart" uri="{C3380CC4-5D6E-409C-BE32-E72D297353CC}">
              <c16:uniqueId val="{00000018-31F9-4DF2-BD29-C3F77DB78BB1}"/>
            </c:ext>
          </c:extLst>
        </c:ser>
        <c:dLbls>
          <c:showLegendKey val="0"/>
          <c:showVal val="0"/>
          <c:showCatName val="0"/>
          <c:showSerName val="0"/>
          <c:showPercent val="0"/>
          <c:showBubbleSize val="0"/>
        </c:dLbls>
        <c:smooth val="0"/>
        <c:axId val="2112105512"/>
        <c:axId val="2112109096"/>
        <c:extLst>
          <c:ext xmlns:c15="http://schemas.microsoft.com/office/drawing/2012/chart" uri="{02D57815-91ED-43cb-92C2-25804820EDAC}">
            <c15:filteredLineSeries>
              <c15:ser>
                <c:idx val="0"/>
                <c:order val="0"/>
                <c:tx>
                  <c:strRef>
                    <c:extLst>
                      <c:ext uri="{02D57815-91ED-43cb-92C2-25804820EDAC}">
                        <c15:formulaRef>
                          <c15:sqref>'Level10 Wind PPA Prices'!$A$30</c15:sqref>
                        </c15:formulaRef>
                      </c:ext>
                    </c:extLst>
                    <c:strCache>
                      <c:ptCount val="1"/>
                      <c:pt idx="0">
                        <c:v>ISO-NE</c:v>
                      </c:pt>
                    </c:strCache>
                  </c:strRef>
                </c:tx>
                <c:spPr>
                  <a:ln w="28575" cap="rnd">
                    <a:solidFill>
                      <a:schemeClr val="accent3">
                        <a:tint val="48000"/>
                      </a:schemeClr>
                    </a:solidFill>
                    <a:round/>
                  </a:ln>
                  <a:effectLst/>
                </c:spPr>
                <c:marker>
                  <c:symbol val="none"/>
                </c:marker>
                <c:dPt>
                  <c:idx val="2"/>
                  <c:marker>
                    <c:symbol val="none"/>
                  </c:marker>
                  <c:bubble3D val="0"/>
                  <c:extLst>
                    <c:ext xmlns:c16="http://schemas.microsoft.com/office/drawing/2014/chart" uri="{C3380CC4-5D6E-409C-BE32-E72D297353CC}">
                      <c16:uniqueId val="{00000019-31F9-4DF2-BD29-C3F77DB78BB1}"/>
                    </c:ext>
                  </c:extLst>
                </c:dPt>
                <c:dPt>
                  <c:idx val="4"/>
                  <c:marker>
                    <c:symbol val="none"/>
                  </c:marker>
                  <c:bubble3D val="0"/>
                  <c:extLst>
                    <c:ext xmlns:c16="http://schemas.microsoft.com/office/drawing/2014/chart" uri="{C3380CC4-5D6E-409C-BE32-E72D297353CC}">
                      <c16:uniqueId val="{0000001A-31F9-4DF2-BD29-C3F77DB78BB1}"/>
                    </c:ext>
                  </c:extLst>
                </c:dPt>
                <c:dPt>
                  <c:idx val="5"/>
                  <c:marker>
                    <c:symbol val="none"/>
                  </c:marker>
                  <c:bubble3D val="0"/>
                  <c:extLst>
                    <c:ext xmlns:c16="http://schemas.microsoft.com/office/drawing/2014/chart" uri="{C3380CC4-5D6E-409C-BE32-E72D297353CC}">
                      <c16:uniqueId val="{0000001B-31F9-4DF2-BD29-C3F77DB78BB1}"/>
                    </c:ext>
                  </c:extLst>
                </c:dPt>
                <c:dPt>
                  <c:idx val="6"/>
                  <c:marker>
                    <c:symbol val="none"/>
                  </c:marker>
                  <c:bubble3D val="0"/>
                  <c:extLst>
                    <c:ext xmlns:c16="http://schemas.microsoft.com/office/drawing/2014/chart" uri="{C3380CC4-5D6E-409C-BE32-E72D297353CC}">
                      <c16:uniqueId val="{0000001C-31F9-4DF2-BD29-C3F77DB78BB1}"/>
                    </c:ext>
                  </c:extLst>
                </c:dPt>
                <c:cat>
                  <c:multiLvlStrRef>
                    <c:extLst>
                      <c:ex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c:ext uri="{02D57815-91ED-43cb-92C2-25804820EDAC}">
                        <c15:formulaRef>
                          <c15:sqref>'Level10 Wind PPA Prices'!$B$30:$M$30</c15:sqref>
                        </c15:formulaRef>
                      </c:ext>
                    </c:extLst>
                    <c:numCache>
                      <c:formatCode>"$"#,##0.0</c:formatCode>
                      <c:ptCount val="12"/>
                      <c:pt idx="0">
                        <c:v>#N/A</c:v>
                      </c:pt>
                      <c:pt idx="1">
                        <c:v>#N/A</c:v>
                      </c:pt>
                      <c:pt idx="2">
                        <c:v>#N/A</c:v>
                      </c:pt>
                      <c:pt idx="3">
                        <c:v>#N/A</c:v>
                      </c:pt>
                      <c:pt idx="4">
                        <c:v>#N/A</c:v>
                      </c:pt>
                      <c:pt idx="5">
                        <c:v>#N/A</c:v>
                      </c:pt>
                      <c:pt idx="6">
                        <c:v>#N/A</c:v>
                      </c:pt>
                      <c:pt idx="7" formatCode="General">
                        <c:v>#N/A</c:v>
                      </c:pt>
                      <c:pt idx="8" formatCode="General">
                        <c:v>#N/A</c:v>
                      </c:pt>
                      <c:pt idx="9" formatCode="General">
                        <c:v>#N/A</c:v>
                      </c:pt>
                      <c:pt idx="10" formatCode="General">
                        <c:v>#N/A</c:v>
                      </c:pt>
                      <c:pt idx="11" formatCode="General">
                        <c:v>#N/A</c:v>
                      </c:pt>
                    </c:numCache>
                  </c:numRef>
                </c:val>
                <c:smooth val="0"/>
                <c:extLst>
                  <c:ext xmlns:c16="http://schemas.microsoft.com/office/drawing/2014/chart" uri="{C3380CC4-5D6E-409C-BE32-E72D297353CC}">
                    <c16:uniqueId val="{0000001D-31F9-4DF2-BD29-C3F77DB78BB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'Level10 Wind PPA Prices'!$A$33</c15:sqref>
                        </c15:formulaRef>
                      </c:ext>
                    </c:extLst>
                    <c:strCache>
                      <c:ptCount val="1"/>
                      <c:pt idx="0">
                        <c:v>NYISO</c:v>
                      </c:pt>
                    </c:strCache>
                  </c:strRef>
                </c:tx>
                <c:spPr>
                  <a:ln w="28575" cap="rnd">
                    <a:solidFill>
                      <a:schemeClr val="accent3"/>
                    </a:solidFill>
                    <a:round/>
                  </a:ln>
                  <a:effectLst/>
                </c:spPr>
                <c:marker>
                  <c:symbol val="none"/>
                </c:marker>
                <c:dPt>
                  <c:idx val="2"/>
                  <c:marker>
                    <c:symbol val="none"/>
                  </c:marker>
                  <c:bubble3D val="0"/>
                  <c:extLst xmlns:c15="http://schemas.microsoft.com/office/drawing/2012/chart">
                    <c:ext xmlns:c16="http://schemas.microsoft.com/office/drawing/2014/chart" uri="{C3380CC4-5D6E-409C-BE32-E72D297353CC}">
                      <c16:uniqueId val="{0000001E-31F9-4DF2-BD29-C3F77DB78BB1}"/>
                    </c:ext>
                  </c:extLst>
                </c:dPt>
                <c:dPt>
                  <c:idx val="4"/>
                  <c:marker>
                    <c:symbol val="none"/>
                  </c:marker>
                  <c:bubble3D val="0"/>
                  <c:extLst xmlns:c15="http://schemas.microsoft.com/office/drawing/2012/chart">
                    <c:ext xmlns:c16="http://schemas.microsoft.com/office/drawing/2014/chart" uri="{C3380CC4-5D6E-409C-BE32-E72D297353CC}">
                      <c16:uniqueId val="{0000001F-31F9-4DF2-BD29-C3F77DB78BB1}"/>
                    </c:ext>
                  </c:extLst>
                </c:dPt>
                <c:dPt>
                  <c:idx val="5"/>
                  <c:marker>
                    <c:symbol val="none"/>
                  </c:marker>
                  <c:bubble3D val="0"/>
                  <c:extLst xmlns:c15="http://schemas.microsoft.com/office/drawing/2012/chart">
                    <c:ext xmlns:c16="http://schemas.microsoft.com/office/drawing/2014/chart" uri="{C3380CC4-5D6E-409C-BE32-E72D297353CC}">
                      <c16:uniqueId val="{00000020-31F9-4DF2-BD29-C3F77DB78BB1}"/>
                    </c:ext>
                  </c:extLst>
                </c:dPt>
                <c:dPt>
                  <c:idx val="6"/>
                  <c:marker>
                    <c:symbol val="none"/>
                  </c:marker>
                  <c:bubble3D val="0"/>
                  <c:extLst xmlns:c15="http://schemas.microsoft.com/office/drawing/2012/chart">
                    <c:ext xmlns:c16="http://schemas.microsoft.com/office/drawing/2014/chart" uri="{C3380CC4-5D6E-409C-BE32-E72D297353CC}">
                      <c16:uniqueId val="{00000021-31F9-4DF2-BD29-C3F77DB78BB1}"/>
                    </c:ext>
                  </c:extLst>
                </c:dPt>
                <c:cat>
                  <c:multiLvlStrRef>
                    <c:extLst xmlns:c15="http://schemas.microsoft.com/office/drawing/2012/chart">
                      <c:ext xmlns:c15="http://schemas.microsoft.com/office/drawing/2012/char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xmlns:c15="http://schemas.microsoft.com/office/drawing/2012/chart">
                      <c:ext xmlns:c15="http://schemas.microsoft.com/office/drawing/2012/chart" uri="{02D57815-91ED-43cb-92C2-25804820EDAC}">
                        <c15:formulaRef>
                          <c15:sqref>'Level10 Wind PPA Prices'!$B$33:$M$33</c15:sqref>
                        </c15:formulaRef>
                      </c:ext>
                    </c:extLst>
                    <c:numCache>
                      <c:formatCode>"$"#,##0.0</c:formatCode>
                      <c:ptCount val="12"/>
                      <c:pt idx="0">
                        <c:v>#N/A</c:v>
                      </c:pt>
                      <c:pt idx="1">
                        <c:v>#N/A</c:v>
                      </c:pt>
                      <c:pt idx="2">
                        <c:v>#N/A</c:v>
                      </c:pt>
                      <c:pt idx="3">
                        <c:v>#N/A</c:v>
                      </c:pt>
                      <c:pt idx="4">
                        <c:v>#N/A</c:v>
                      </c:pt>
                      <c:pt idx="5">
                        <c:v>#N/A</c:v>
                      </c:pt>
                      <c:pt idx="6">
                        <c:v>#N/A</c:v>
                      </c:pt>
                      <c:pt idx="7">
                        <c:v>#N/A</c:v>
                      </c:pt>
                      <c:pt idx="8">
                        <c:v>#N/A</c:v>
                      </c:pt>
                      <c:pt idx="9">
                        <c:v>#N/A</c:v>
                      </c:pt>
                      <c:pt idx="10" formatCode="General">
                        <c:v>#N/A</c:v>
                      </c:pt>
                      <c:pt idx="11" formatCode="General">
                        <c:v>#N/A</c:v>
                      </c:pt>
                    </c:numCache>
                  </c:numRef>
                </c:val>
                <c:smooth val="0"/>
                <c:extLst xmlns:c15="http://schemas.microsoft.com/office/drawing/2012/chart">
                  <c:ext xmlns:c16="http://schemas.microsoft.com/office/drawing/2014/chart" uri="{C3380CC4-5D6E-409C-BE32-E72D297353CC}">
                    <c16:uniqueId val="{00000022-31F9-4DF2-BD29-C3F77DB78BB1}"/>
                  </c:ext>
                </c:extLst>
              </c15:ser>
            </c15:filteredLineSeries>
          </c:ext>
        </c:extLst>
      </c:lineChart>
      <c:catAx>
        <c:axId val="211210551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9096"/>
        <c:crosses val="autoZero"/>
        <c:auto val="1"/>
        <c:lblAlgn val="ctr"/>
        <c:lblOffset val="100"/>
        <c:noMultiLvlLbl val="0"/>
      </c:catAx>
      <c:valAx>
        <c:axId val="2112109096"/>
        <c:scaling>
          <c:orientation val="minMax"/>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55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7802-4F19-99A2-4FB7FB795549}"/>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7802-4F19-99A2-4FB7FB795549}"/>
              </c:ext>
            </c:extLst>
          </c:dPt>
          <c:dLbls>
            <c:spPr>
              <a:noFill/>
              <a:ln>
                <a:noFill/>
              </a:ln>
              <a:effectLst/>
            </c:spPr>
            <c:txPr>
              <a:bodyPr wrap="square" lIns="38100" tIns="19050" rIns="38100" bIns="19050" anchor="ctr">
                <a:spAutoFit/>
              </a:bodyPr>
              <a:lstStyle/>
              <a:p>
                <a:pPr>
                  <a:defRPr b="0">
                    <a:solidFill>
                      <a:sysClr val="windowText" lastClr="000000"/>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7802-4F19-99A2-4FB7FB795549}"/>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0817686250757E-2"/>
          <c:y val="0.11458671309302418"/>
          <c:w val="0.93315515848980413"/>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62AE-4D5F-A9B2-92AEA429749C}"/>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62AE-4D5F-A9B2-92AEA429749C}"/>
            </c:ext>
          </c:extLst>
        </c:ser>
        <c:dLbls>
          <c:showLegendKey val="0"/>
          <c:showVal val="0"/>
          <c:showCatName val="0"/>
          <c:showSerName val="0"/>
          <c:showPercent val="0"/>
          <c:showBubbleSize val="0"/>
        </c:dLbls>
        <c:gapWidth val="30"/>
        <c:overlap val="100"/>
        <c:axId val="161262592"/>
        <c:axId val="161268480"/>
      </c:barChart>
      <c:lineChart>
        <c:grouping val="standard"/>
        <c:varyColors val="0"/>
        <c:ser>
          <c:idx val="8"/>
          <c:order val="1"/>
          <c:tx>
            <c:v> NYISO</c:v>
          </c:tx>
          <c:spPr>
            <a:ln w="19050">
              <a:solidFill>
                <a:schemeClr val="accent5"/>
              </a:solidFill>
            </a:ln>
          </c:spPr>
          <c:marker>
            <c:symbol val="none"/>
          </c:marker>
          <c:dPt>
            <c:idx val="4"/>
            <c:bubble3D val="0"/>
            <c:spPr>
              <a:ln w="19050">
                <a:solidFill>
                  <a:schemeClr val="accent5"/>
                </a:solidFill>
                <a:prstDash val="sysDot"/>
              </a:ln>
            </c:spPr>
            <c:extLst>
              <c:ext xmlns:c16="http://schemas.microsoft.com/office/drawing/2014/chart" uri="{C3380CC4-5D6E-409C-BE32-E72D297353CC}">
                <c16:uniqueId val="{00000006-62AE-4D5F-A9B2-92AEA429749C}"/>
              </c:ext>
            </c:extLst>
          </c:dPt>
          <c:dPt>
            <c:idx val="9"/>
            <c:bubble3D val="0"/>
            <c:spPr>
              <a:ln w="19050">
                <a:solidFill>
                  <a:schemeClr val="accent5"/>
                </a:solidFill>
                <a:prstDash val="sysDot"/>
              </a:ln>
            </c:spPr>
            <c:extLst>
              <c:ext xmlns:c16="http://schemas.microsoft.com/office/drawing/2014/chart" uri="{C3380CC4-5D6E-409C-BE32-E72D297353CC}">
                <c16:uniqueId val="{00000008-62AE-4D5F-A9B2-92AEA429749C}"/>
              </c:ext>
            </c:extLst>
          </c:dPt>
          <c:dPt>
            <c:idx val="12"/>
            <c:bubble3D val="0"/>
            <c:spPr>
              <a:ln w="19050">
                <a:solidFill>
                  <a:schemeClr val="accent5"/>
                </a:solidFill>
                <a:prstDash val="sysDot"/>
              </a:ln>
            </c:spPr>
            <c:extLst>
              <c:ext xmlns:c16="http://schemas.microsoft.com/office/drawing/2014/chart" uri="{C3380CC4-5D6E-409C-BE32-E72D297353CC}">
                <c16:uniqueId val="{0000000A-62AE-4D5F-A9B2-92AEA429749C}"/>
              </c:ext>
            </c:extLst>
          </c:dPt>
          <c:dPt>
            <c:idx val="14"/>
            <c:bubble3D val="0"/>
            <c:spPr>
              <a:ln w="19050">
                <a:solidFill>
                  <a:schemeClr val="accent5"/>
                </a:solidFill>
                <a:prstDash val="sysDot"/>
              </a:ln>
            </c:spPr>
            <c:extLst>
              <c:ext xmlns:c16="http://schemas.microsoft.com/office/drawing/2014/chart" uri="{C3380CC4-5D6E-409C-BE32-E72D297353CC}">
                <c16:uniqueId val="{0000000C-62AE-4D5F-A9B2-92AEA429749C}"/>
              </c:ext>
            </c:extLst>
          </c:dPt>
          <c:dPt>
            <c:idx val="16"/>
            <c:bubble3D val="0"/>
            <c:spPr>
              <a:ln w="19050">
                <a:solidFill>
                  <a:schemeClr val="accent5"/>
                </a:solidFill>
                <a:prstDash val="sysDot"/>
              </a:ln>
            </c:spPr>
            <c:extLst>
              <c:ext xmlns:c16="http://schemas.microsoft.com/office/drawing/2014/chart" uri="{C3380CC4-5D6E-409C-BE32-E72D297353CC}">
                <c16:uniqueId val="{0000000E-62AE-4D5F-A9B2-92AEA429749C}"/>
              </c:ext>
            </c:extLst>
          </c:dPt>
          <c:dPt>
            <c:idx val="19"/>
            <c:bubble3D val="0"/>
            <c:spPr>
              <a:ln w="19050">
                <a:solidFill>
                  <a:schemeClr val="accent5"/>
                </a:solidFill>
                <a:prstDash val="sysDot"/>
              </a:ln>
            </c:spPr>
            <c:extLst>
              <c:ext xmlns:c16="http://schemas.microsoft.com/office/drawing/2014/chart" uri="{C3380CC4-5D6E-409C-BE32-E72D297353CC}">
                <c16:uniqueId val="{00000010-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Time'!$J$28:$J$48</c:f>
              <c:numCache>
                <c:formatCode>0</c:formatCode>
                <c:ptCount val="21"/>
                <c:pt idx="0">
                  <c:v>#N/A</c:v>
                </c:pt>
                <c:pt idx="1">
                  <c:v>132.61586353141155</c:v>
                </c:pt>
                <c:pt idx="2">
                  <c:v>#N/A</c:v>
                </c:pt>
                <c:pt idx="3">
                  <c:v>#N/A</c:v>
                </c:pt>
                <c:pt idx="4">
                  <c:v>86.420883429928395</c:v>
                </c:pt>
                <c:pt idx="5">
                  <c:v>117.55114475234296</c:v>
                </c:pt>
                <c:pt idx="6">
                  <c:v>164.5560795118466</c:v>
                </c:pt>
                <c:pt idx="7">
                  <c:v>155.64430064596084</c:v>
                </c:pt>
                <c:pt idx="8">
                  <c:v>#N/A</c:v>
                </c:pt>
                <c:pt idx="9">
                  <c:v>129.36948738410337</c:v>
                </c:pt>
                <c:pt idx="10">
                  <c:v>108.57688248341587</c:v>
                </c:pt>
                <c:pt idx="11">
                  <c:v>#N/A</c:v>
                </c:pt>
                <c:pt idx="12">
                  <c:v>82.010882231236266</c:v>
                </c:pt>
                <c:pt idx="13">
                  <c:v>#N/A</c:v>
                </c:pt>
                <c:pt idx="14">
                  <c:v>73.084828171290951</c:v>
                </c:pt>
                <c:pt idx="15">
                  <c:v>#N/A</c:v>
                </c:pt>
                <c:pt idx="16">
                  <c:v>57.748301709030336</c:v>
                </c:pt>
                <c:pt idx="17">
                  <c:v>#N/A</c:v>
                </c:pt>
                <c:pt idx="18">
                  <c:v>#N/A</c:v>
                </c:pt>
                <c:pt idx="19">
                  <c:v>58.470717528509581</c:v>
                </c:pt>
                <c:pt idx="20">
                  <c:v>#N/A</c:v>
                </c:pt>
              </c:numCache>
            </c:numRef>
          </c:val>
          <c:smooth val="0"/>
          <c:extLst>
            <c:ext xmlns:c16="http://schemas.microsoft.com/office/drawing/2014/chart" uri="{C3380CC4-5D6E-409C-BE32-E72D297353CC}">
              <c16:uniqueId val="{00000011-62AE-4D5F-A9B2-92AEA429749C}"/>
            </c:ext>
          </c:extLst>
        </c:ser>
        <c:ser>
          <c:idx val="7"/>
          <c:order val="2"/>
          <c:tx>
            <c:v> CAISO</c:v>
          </c:tx>
          <c:spPr>
            <a:ln w="19050">
              <a:solidFill>
                <a:schemeClr val="accent4">
                  <a:lumMod val="75000"/>
                </a:schemeClr>
              </a:solidFill>
            </a:ln>
          </c:spPr>
          <c:marker>
            <c:symbol val="none"/>
          </c:marker>
          <c:dPt>
            <c:idx val="6"/>
            <c:bubble3D val="0"/>
            <c:spPr>
              <a:ln w="19050">
                <a:solidFill>
                  <a:schemeClr val="accent4">
                    <a:lumMod val="75000"/>
                  </a:schemeClr>
                </a:solidFill>
                <a:prstDash val="sysDot"/>
              </a:ln>
            </c:spPr>
            <c:extLst>
              <c:ext xmlns:c16="http://schemas.microsoft.com/office/drawing/2014/chart" uri="{C3380CC4-5D6E-409C-BE32-E72D297353CC}">
                <c16:uniqueId val="{00000013-62AE-4D5F-A9B2-92AEA429749C}"/>
              </c:ext>
            </c:extLst>
          </c:dPt>
          <c:dPt>
            <c:idx val="15"/>
            <c:bubble3D val="0"/>
            <c:spPr>
              <a:ln w="19050">
                <a:solidFill>
                  <a:schemeClr val="accent4">
                    <a:lumMod val="75000"/>
                  </a:schemeClr>
                </a:solidFill>
                <a:prstDash val="sysDot"/>
              </a:ln>
            </c:spPr>
            <c:extLst>
              <c:ext xmlns:c16="http://schemas.microsoft.com/office/drawing/2014/chart" uri="{C3380CC4-5D6E-409C-BE32-E72D297353CC}">
                <c16:uniqueId val="{00000015-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Time'!$I$28:$I$48</c:f>
              <c:numCache>
                <c:formatCode>0</c:formatCode>
                <c:ptCount val="21"/>
                <c:pt idx="0">
                  <c:v>114.0752757210203</c:v>
                </c:pt>
                <c:pt idx="1">
                  <c:v>93.47797388118677</c:v>
                </c:pt>
                <c:pt idx="2">
                  <c:v>106.59174116186547</c:v>
                </c:pt>
                <c:pt idx="3">
                  <c:v>89.19687683745353</c:v>
                </c:pt>
                <c:pt idx="4">
                  <c:v>82.274636751547575</c:v>
                </c:pt>
                <c:pt idx="5">
                  <c:v>#N/A</c:v>
                </c:pt>
                <c:pt idx="6">
                  <c:v>75.947308933395789</c:v>
                </c:pt>
                <c:pt idx="7">
                  <c:v>113.05189590040276</c:v>
                </c:pt>
                <c:pt idx="8">
                  <c:v>123.43621462951133</c:v>
                </c:pt>
                <c:pt idx="9">
                  <c:v>136.13810643457336</c:v>
                </c:pt>
                <c:pt idx="10">
                  <c:v>107.34436351989007</c:v>
                </c:pt>
                <c:pt idx="11">
                  <c:v>97.629133451177808</c:v>
                </c:pt>
                <c:pt idx="12">
                  <c:v>81.293539650378605</c:v>
                </c:pt>
                <c:pt idx="13">
                  <c:v>73.796407878773124</c:v>
                </c:pt>
                <c:pt idx="14">
                  <c:v>#N/A</c:v>
                </c:pt>
                <c:pt idx="15">
                  <c:v>54.164343423568916</c:v>
                </c:pt>
                <c:pt idx="16">
                  <c:v>50.240234976881489</c:v>
                </c:pt>
                <c:pt idx="17">
                  <c:v>56.45665065781904</c:v>
                </c:pt>
                <c:pt idx="18">
                  <c:v>#N/A</c:v>
                </c:pt>
                <c:pt idx="19">
                  <c:v>#N/A</c:v>
                </c:pt>
                <c:pt idx="20">
                  <c:v>#N/A</c:v>
                </c:pt>
              </c:numCache>
            </c:numRef>
          </c:val>
          <c:smooth val="0"/>
          <c:extLst>
            <c:ext xmlns:c16="http://schemas.microsoft.com/office/drawing/2014/chart" uri="{C3380CC4-5D6E-409C-BE32-E72D297353CC}">
              <c16:uniqueId val="{00000016-62AE-4D5F-A9B2-92AEA429749C}"/>
            </c:ext>
          </c:extLst>
        </c:ser>
        <c:ser>
          <c:idx val="6"/>
          <c:order val="3"/>
          <c:tx>
            <c:v> ISO-NE</c:v>
          </c:tx>
          <c:spPr>
            <a:ln w="19050">
              <a:solidFill>
                <a:schemeClr val="accent1">
                  <a:lumMod val="60000"/>
                  <a:lumOff val="40000"/>
                </a:schemeClr>
              </a:solidFill>
            </a:ln>
          </c:spPr>
          <c:marker>
            <c:symbol val="none"/>
          </c:marker>
          <c:dPt>
            <c:idx val="7"/>
            <c:bubble3D val="0"/>
            <c:spPr>
              <a:ln w="19050">
                <a:solidFill>
                  <a:schemeClr val="accent1">
                    <a:lumMod val="60000"/>
                    <a:lumOff val="40000"/>
                  </a:schemeClr>
                </a:solidFill>
                <a:prstDash val="sysDot"/>
              </a:ln>
            </c:spPr>
            <c:extLst>
              <c:ext xmlns:c16="http://schemas.microsoft.com/office/drawing/2014/chart" uri="{C3380CC4-5D6E-409C-BE32-E72D297353CC}">
                <c16:uniqueId val="{00000018-62AE-4D5F-A9B2-92AEA429749C}"/>
              </c:ext>
            </c:extLst>
          </c:dPt>
          <c:dPt>
            <c:idx val="12"/>
            <c:bubble3D val="0"/>
            <c:spPr>
              <a:ln w="19050">
                <a:solidFill>
                  <a:schemeClr val="accent1">
                    <a:lumMod val="60000"/>
                    <a:lumOff val="40000"/>
                  </a:schemeClr>
                </a:solidFill>
                <a:prstDash val="sysDot"/>
              </a:ln>
            </c:spPr>
            <c:extLst>
              <c:ext xmlns:c16="http://schemas.microsoft.com/office/drawing/2014/chart" uri="{C3380CC4-5D6E-409C-BE32-E72D297353CC}">
                <c16:uniqueId val="{0000001A-62AE-4D5F-A9B2-92AEA429749C}"/>
              </c:ext>
            </c:extLst>
          </c:dPt>
          <c:dPt>
            <c:idx val="17"/>
            <c:bubble3D val="0"/>
            <c:spPr>
              <a:ln w="19050">
                <a:solidFill>
                  <a:schemeClr val="accent1">
                    <a:lumMod val="60000"/>
                    <a:lumOff val="40000"/>
                  </a:schemeClr>
                </a:solidFill>
                <a:prstDash val="sysDot"/>
              </a:ln>
            </c:spPr>
            <c:extLst>
              <c:ext xmlns:c16="http://schemas.microsoft.com/office/drawing/2014/chart" uri="{C3380CC4-5D6E-409C-BE32-E72D297353CC}">
                <c16:uniqueId val="{0000001C-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Time'!$H$28:$H$48</c:f>
              <c:numCache>
                <c:formatCode>0</c:formatCode>
                <c:ptCount val="21"/>
                <c:pt idx="0">
                  <c:v>#N/A</c:v>
                </c:pt>
                <c:pt idx="1">
                  <c:v>#N/A</c:v>
                </c:pt>
                <c:pt idx="2">
                  <c:v>#N/A</c:v>
                </c:pt>
                <c:pt idx="3">
                  <c:v>#N/A</c:v>
                </c:pt>
                <c:pt idx="4">
                  <c:v>103.32370746219617</c:v>
                </c:pt>
                <c:pt idx="5">
                  <c:v>#N/A</c:v>
                </c:pt>
                <c:pt idx="6">
                  <c:v>#N/A</c:v>
                </c:pt>
                <c:pt idx="7">
                  <c:v>128.46356402117814</c:v>
                </c:pt>
                <c:pt idx="8">
                  <c:v>131.52678549864089</c:v>
                </c:pt>
                <c:pt idx="9">
                  <c:v>124.84206587737353</c:v>
                </c:pt>
                <c:pt idx="10">
                  <c:v>104.00012520488583</c:v>
                </c:pt>
                <c:pt idx="11">
                  <c:v>#N/A</c:v>
                </c:pt>
                <c:pt idx="12">
                  <c:v>96.288654746439718</c:v>
                </c:pt>
                <c:pt idx="13">
                  <c:v>86.52444615875217</c:v>
                </c:pt>
                <c:pt idx="14">
                  <c:v>85.222821810187881</c:v>
                </c:pt>
                <c:pt idx="15">
                  <c:v>60.650049168969069</c:v>
                </c:pt>
                <c:pt idx="16">
                  <c:v>#N/A</c:v>
                </c:pt>
                <c:pt idx="17">
                  <c:v>67.118876155122919</c:v>
                </c:pt>
                <c:pt idx="18">
                  <c:v>60.552242584833266</c:v>
                </c:pt>
                <c:pt idx="19">
                  <c:v>#N/A</c:v>
                </c:pt>
                <c:pt idx="20">
                  <c:v>#N/A</c:v>
                </c:pt>
              </c:numCache>
            </c:numRef>
          </c:val>
          <c:smooth val="0"/>
          <c:extLst>
            <c:ext xmlns:c16="http://schemas.microsoft.com/office/drawing/2014/chart" uri="{C3380CC4-5D6E-409C-BE32-E72D297353CC}">
              <c16:uniqueId val="{0000001D-62AE-4D5F-A9B2-92AEA429749C}"/>
            </c:ext>
          </c:extLst>
        </c:ser>
        <c:ser>
          <c:idx val="4"/>
          <c:order val="4"/>
          <c:tx>
            <c:v> PJM</c:v>
          </c:tx>
          <c:spPr>
            <a:ln w="19050">
              <a:solidFill>
                <a:schemeClr val="accent6">
                  <a:lumMod val="60000"/>
                  <a:lumOff val="40000"/>
                </a:schemeClr>
              </a:solidFill>
              <a:prstDash val="solid"/>
            </a:ln>
          </c:spPr>
          <c:marker>
            <c:symbol val="none"/>
          </c:marker>
          <c:dPt>
            <c:idx val="6"/>
            <c:bubble3D val="0"/>
            <c:extLst>
              <c:ext xmlns:c16="http://schemas.microsoft.com/office/drawing/2014/chart" uri="{C3380CC4-5D6E-409C-BE32-E72D297353CC}">
                <c16:uniqueId val="{0000001E-62AE-4D5F-A9B2-92AEA429749C}"/>
              </c:ext>
            </c:extLst>
          </c:dPt>
          <c:dPt>
            <c:idx val="8"/>
            <c:bubble3D val="0"/>
            <c:extLst>
              <c:ext xmlns:c16="http://schemas.microsoft.com/office/drawing/2014/chart" uri="{C3380CC4-5D6E-409C-BE32-E72D297353CC}">
                <c16:uniqueId val="{0000001F-62AE-4D5F-A9B2-92AEA429749C}"/>
              </c:ext>
            </c:extLst>
          </c:dPt>
          <c:dPt>
            <c:idx val="12"/>
            <c:bubble3D val="0"/>
            <c:spPr>
              <a:ln w="19050">
                <a:solidFill>
                  <a:schemeClr val="accent6">
                    <a:lumMod val="60000"/>
                    <a:lumOff val="40000"/>
                  </a:schemeClr>
                </a:solidFill>
                <a:prstDash val="sysDot"/>
              </a:ln>
            </c:spPr>
            <c:extLst>
              <c:ext xmlns:c16="http://schemas.microsoft.com/office/drawing/2014/chart" uri="{C3380CC4-5D6E-409C-BE32-E72D297353CC}">
                <c16:uniqueId val="{00000021-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Time'!$G$28:$G$48</c:f>
              <c:numCache>
                <c:formatCode>0</c:formatCode>
                <c:ptCount val="21"/>
                <c:pt idx="0">
                  <c:v>#N/A</c:v>
                </c:pt>
                <c:pt idx="1">
                  <c:v>161.29484105715713</c:v>
                </c:pt>
                <c:pt idx="2">
                  <c:v>109.81075387332544</c:v>
                </c:pt>
                <c:pt idx="3">
                  <c:v>89.410471686536923</c:v>
                </c:pt>
                <c:pt idx="4">
                  <c:v>97.755994397152989</c:v>
                </c:pt>
                <c:pt idx="5">
                  <c:v>93.18510761554414</c:v>
                </c:pt>
                <c:pt idx="6">
                  <c:v>103.67639424650883</c:v>
                </c:pt>
                <c:pt idx="7">
                  <c:v>108.9389924871348</c:v>
                </c:pt>
                <c:pt idx="8">
                  <c:v>105.47418269656089</c:v>
                </c:pt>
                <c:pt idx="9">
                  <c:v>124.27927328604825</c:v>
                </c:pt>
                <c:pt idx="10">
                  <c:v>80.375230398628446</c:v>
                </c:pt>
                <c:pt idx="11">
                  <c:v>#N/A</c:v>
                </c:pt>
                <c:pt idx="12">
                  <c:v>66.257657394019972</c:v>
                </c:pt>
                <c:pt idx="13">
                  <c:v>62.339955563641666</c:v>
                </c:pt>
                <c:pt idx="14">
                  <c:v>56.248893271546471</c:v>
                </c:pt>
                <c:pt idx="15">
                  <c:v>50.583171438443657</c:v>
                </c:pt>
                <c:pt idx="16">
                  <c:v>44.355673893838954</c:v>
                </c:pt>
                <c:pt idx="17">
                  <c:v>41.594218510239287</c:v>
                </c:pt>
                <c:pt idx="18">
                  <c:v>40.065583308887689</c:v>
                </c:pt>
                <c:pt idx="19">
                  <c:v>46.053668259943713</c:v>
                </c:pt>
                <c:pt idx="20">
                  <c:v>#N/A</c:v>
                </c:pt>
              </c:numCache>
            </c:numRef>
          </c:val>
          <c:smooth val="0"/>
          <c:extLst>
            <c:ext xmlns:c16="http://schemas.microsoft.com/office/drawing/2014/chart" uri="{C3380CC4-5D6E-409C-BE32-E72D297353CC}">
              <c16:uniqueId val="{00000022-62AE-4D5F-A9B2-92AEA429749C}"/>
            </c:ext>
          </c:extLst>
        </c:ser>
        <c:ser>
          <c:idx val="5"/>
          <c:order val="5"/>
          <c:tx>
            <c:v> West (non-ISO)</c:v>
          </c:tx>
          <c:spPr>
            <a:ln w="19050">
              <a:solidFill>
                <a:schemeClr val="accent2">
                  <a:lumMod val="60000"/>
                  <a:lumOff val="40000"/>
                </a:schemeClr>
              </a:solidFill>
              <a:prstDash val="solid"/>
            </a:ln>
          </c:spPr>
          <c:marker>
            <c:symbol val="none"/>
          </c:marker>
          <c:dPt>
            <c:idx val="13"/>
            <c:bubble3D val="0"/>
            <c:extLst>
              <c:ext xmlns:c16="http://schemas.microsoft.com/office/drawing/2014/chart" uri="{C3380CC4-5D6E-409C-BE32-E72D297353CC}">
                <c16:uniqueId val="{00000023-62AE-4D5F-A9B2-92AEA429749C}"/>
              </c:ext>
            </c:extLst>
          </c:dPt>
          <c:dPt>
            <c:idx val="14"/>
            <c:bubble3D val="0"/>
            <c:extLst>
              <c:ext xmlns:c16="http://schemas.microsoft.com/office/drawing/2014/chart" uri="{C3380CC4-5D6E-409C-BE32-E72D297353CC}">
                <c16:uniqueId val="{00000024-62AE-4D5F-A9B2-92AEA429749C}"/>
              </c:ext>
            </c:extLst>
          </c:dPt>
          <c:dPt>
            <c:idx val="16"/>
            <c:bubble3D val="0"/>
            <c:extLst>
              <c:ext xmlns:c16="http://schemas.microsoft.com/office/drawing/2014/chart" uri="{C3380CC4-5D6E-409C-BE32-E72D297353CC}">
                <c16:uniqueId val="{00000025-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Time'!$F$28:$F$48</c:f>
              <c:numCache>
                <c:formatCode>0</c:formatCode>
                <c:ptCount val="21"/>
                <c:pt idx="0">
                  <c:v>98.916700739775976</c:v>
                </c:pt>
                <c:pt idx="1">
                  <c:v>100.01304548461982</c:v>
                </c:pt>
                <c:pt idx="2">
                  <c:v>88.002383729000371</c:v>
                </c:pt>
                <c:pt idx="3">
                  <c:v>82.824895069504578</c:v>
                </c:pt>
                <c:pt idx="4">
                  <c:v>102.10940575042673</c:v>
                </c:pt>
                <c:pt idx="5">
                  <c:v>95.438221728696021</c:v>
                </c:pt>
                <c:pt idx="6">
                  <c:v>92.249890050208208</c:v>
                </c:pt>
                <c:pt idx="7">
                  <c:v>114.78299094185456</c:v>
                </c:pt>
                <c:pt idx="8">
                  <c:v>108.37620518813328</c:v>
                </c:pt>
                <c:pt idx="9">
                  <c:v>101.75714291659625</c:v>
                </c:pt>
                <c:pt idx="10">
                  <c:v>101.27207623331182</c:v>
                </c:pt>
                <c:pt idx="11">
                  <c:v>61.730523531461706</c:v>
                </c:pt>
                <c:pt idx="12">
                  <c:v>60.707260203060223</c:v>
                </c:pt>
                <c:pt idx="13">
                  <c:v>49.0230561201504</c:v>
                </c:pt>
                <c:pt idx="14">
                  <c:v>50.5583785631528</c:v>
                </c:pt>
                <c:pt idx="15">
                  <c:v>44.34686404446942</c:v>
                </c:pt>
                <c:pt idx="16">
                  <c:v>36.653699317127085</c:v>
                </c:pt>
                <c:pt idx="17">
                  <c:v>42.095693712314286</c:v>
                </c:pt>
                <c:pt idx="18">
                  <c:v>38.285756590887551</c:v>
                </c:pt>
                <c:pt idx="19">
                  <c:v>38.181735361338816</c:v>
                </c:pt>
                <c:pt idx="20">
                  <c:v>52.69306642307248</c:v>
                </c:pt>
              </c:numCache>
            </c:numRef>
          </c:val>
          <c:smooth val="0"/>
          <c:extLst>
            <c:ext xmlns:c16="http://schemas.microsoft.com/office/drawing/2014/chart" uri="{C3380CC4-5D6E-409C-BE32-E72D297353CC}">
              <c16:uniqueId val="{00000026-62AE-4D5F-A9B2-92AEA429749C}"/>
            </c:ext>
          </c:extLst>
        </c:ser>
        <c:ser>
          <c:idx val="3"/>
          <c:order val="6"/>
          <c:tx>
            <c:v> MISO</c:v>
          </c:tx>
          <c:spPr>
            <a:ln w="19050">
              <a:solidFill>
                <a:schemeClr val="accent3">
                  <a:lumMod val="75000"/>
                </a:schemeClr>
              </a:solidFill>
              <a:prstDash val="solid"/>
            </a:ln>
          </c:spPr>
          <c:marker>
            <c:symbol val="none"/>
          </c:marker>
          <c:dPt>
            <c:idx val="3"/>
            <c:bubble3D val="0"/>
            <c:extLst>
              <c:ext xmlns:c16="http://schemas.microsoft.com/office/drawing/2014/chart" uri="{C3380CC4-5D6E-409C-BE32-E72D297353CC}">
                <c16:uniqueId val="{00000027-62AE-4D5F-A9B2-92AEA429749C}"/>
              </c:ext>
            </c:extLst>
          </c:dPt>
          <c:dPt>
            <c:idx val="4"/>
            <c:bubble3D val="0"/>
            <c:extLst>
              <c:ext xmlns:c16="http://schemas.microsoft.com/office/drawing/2014/chart" uri="{C3380CC4-5D6E-409C-BE32-E72D297353CC}">
                <c16:uniqueId val="{00000028-62AE-4D5F-A9B2-92AEA429749C}"/>
              </c:ext>
            </c:extLst>
          </c:dPt>
          <c:dPt>
            <c:idx val="5"/>
            <c:bubble3D val="0"/>
            <c:extLst>
              <c:ext xmlns:c16="http://schemas.microsoft.com/office/drawing/2014/chart" uri="{C3380CC4-5D6E-409C-BE32-E72D297353CC}">
                <c16:uniqueId val="{00000029-62AE-4D5F-A9B2-92AEA429749C}"/>
              </c:ext>
            </c:extLst>
          </c:dPt>
          <c:dPt>
            <c:idx val="6"/>
            <c:bubble3D val="0"/>
            <c:extLst>
              <c:ext xmlns:c16="http://schemas.microsoft.com/office/drawing/2014/chart" uri="{C3380CC4-5D6E-409C-BE32-E72D297353CC}">
                <c16:uniqueId val="{0000002A-62AE-4D5F-A9B2-92AEA429749C}"/>
              </c:ext>
            </c:extLst>
          </c:dPt>
          <c:dPt>
            <c:idx val="12"/>
            <c:bubble3D val="0"/>
            <c:extLst>
              <c:ext xmlns:c16="http://schemas.microsoft.com/office/drawing/2014/chart" uri="{C3380CC4-5D6E-409C-BE32-E72D297353CC}">
                <c16:uniqueId val="{0000002B-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Time'!$E$28:$E$48</c:f>
              <c:numCache>
                <c:formatCode>0</c:formatCode>
                <c:ptCount val="21"/>
                <c:pt idx="0">
                  <c:v>117.72747253352097</c:v>
                </c:pt>
                <c:pt idx="1">
                  <c:v>104.91843329431953</c:v>
                </c:pt>
                <c:pt idx="2">
                  <c:v>81.819226590203201</c:v>
                </c:pt>
                <c:pt idx="3">
                  <c:v>75.990837523469168</c:v>
                </c:pt>
                <c:pt idx="4">
                  <c:v>75.424898201679994</c:v>
                </c:pt>
                <c:pt idx="5">
                  <c:v>78.930613557287629</c:v>
                </c:pt>
                <c:pt idx="6">
                  <c:v>94.601134426731434</c:v>
                </c:pt>
                <c:pt idx="7">
                  <c:v>96.507039589755351</c:v>
                </c:pt>
                <c:pt idx="8">
                  <c:v>93.974273299916447</c:v>
                </c:pt>
                <c:pt idx="9">
                  <c:v>96.807061572579798</c:v>
                </c:pt>
                <c:pt idx="10">
                  <c:v>70.255415460469308</c:v>
                </c:pt>
                <c:pt idx="11">
                  <c:v>63.090214601021799</c:v>
                </c:pt>
                <c:pt idx="12">
                  <c:v>61.58481407136091</c:v>
                </c:pt>
                <c:pt idx="13">
                  <c:v>49.542183386748533</c:v>
                </c:pt>
                <c:pt idx="14">
                  <c:v>45.342652271699137</c:v>
                </c:pt>
                <c:pt idx="15">
                  <c:v>42.476486171563607</c:v>
                </c:pt>
                <c:pt idx="16">
                  <c:v>36.661026460622239</c:v>
                </c:pt>
                <c:pt idx="17">
                  <c:v>35.689766538678711</c:v>
                </c:pt>
                <c:pt idx="18">
                  <c:v>37.59181362809688</c:v>
                </c:pt>
                <c:pt idx="19">
                  <c:v>39.022830558580779</c:v>
                </c:pt>
                <c:pt idx="20">
                  <c:v>42.007361409857857</c:v>
                </c:pt>
              </c:numCache>
            </c:numRef>
          </c:val>
          <c:smooth val="0"/>
          <c:extLst>
            <c:ext xmlns:c16="http://schemas.microsoft.com/office/drawing/2014/chart" uri="{C3380CC4-5D6E-409C-BE32-E72D297353CC}">
              <c16:uniqueId val="{0000002C-62AE-4D5F-A9B2-92AEA429749C}"/>
            </c:ext>
          </c:extLst>
        </c:ser>
        <c:ser>
          <c:idx val="2"/>
          <c:order val="7"/>
          <c:tx>
            <c:v> SPP</c:v>
          </c:tx>
          <c:spPr>
            <a:ln w="19050">
              <a:solidFill>
                <a:schemeClr val="bg2">
                  <a:lumMod val="50000"/>
                </a:schemeClr>
              </a:solidFill>
              <a:prstDash val="solid"/>
            </a:ln>
          </c:spPr>
          <c:marker>
            <c:symbol val="none"/>
          </c:marker>
          <c:dPt>
            <c:idx val="2"/>
            <c:bubble3D val="0"/>
            <c:extLst>
              <c:ext xmlns:c16="http://schemas.microsoft.com/office/drawing/2014/chart" uri="{C3380CC4-5D6E-409C-BE32-E72D297353CC}">
                <c16:uniqueId val="{0000002D-62AE-4D5F-A9B2-92AEA429749C}"/>
              </c:ext>
            </c:extLst>
          </c:dPt>
          <c:dPt>
            <c:idx val="3"/>
            <c:bubble3D val="0"/>
            <c:extLst>
              <c:ext xmlns:c16="http://schemas.microsoft.com/office/drawing/2014/chart" uri="{C3380CC4-5D6E-409C-BE32-E72D297353CC}">
                <c16:uniqueId val="{0000002E-62AE-4D5F-A9B2-92AEA429749C}"/>
              </c:ext>
            </c:extLst>
          </c:dPt>
          <c:dPt>
            <c:idx val="5"/>
            <c:bubble3D val="0"/>
            <c:extLst>
              <c:ext xmlns:c16="http://schemas.microsoft.com/office/drawing/2014/chart" uri="{C3380CC4-5D6E-409C-BE32-E72D297353CC}">
                <c16:uniqueId val="{0000002F-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Time'!$D$28:$D$48</c:f>
              <c:numCache>
                <c:formatCode>0</c:formatCode>
                <c:ptCount val="21"/>
                <c:pt idx="0">
                  <c:v>#N/A</c:v>
                </c:pt>
                <c:pt idx="1">
                  <c:v>79.316507477558872</c:v>
                </c:pt>
                <c:pt idx="2">
                  <c:v>77.282095571621156</c:v>
                </c:pt>
                <c:pt idx="3">
                  <c:v>70.598067631306321</c:v>
                </c:pt>
                <c:pt idx="4">
                  <c:v>88.811503181148879</c:v>
                </c:pt>
                <c:pt idx="5">
                  <c:v>79.877019946517166</c:v>
                </c:pt>
                <c:pt idx="6">
                  <c:v>88.917821635579969</c:v>
                </c:pt>
                <c:pt idx="7">
                  <c:v>87.055688457375098</c:v>
                </c:pt>
                <c:pt idx="8">
                  <c:v>87.399724207206518</c:v>
                </c:pt>
                <c:pt idx="9">
                  <c:v>79.573247232553342</c:v>
                </c:pt>
                <c:pt idx="10">
                  <c:v>67.915666712573582</c:v>
                </c:pt>
                <c:pt idx="11">
                  <c:v>49.496099295179093</c:v>
                </c:pt>
                <c:pt idx="12">
                  <c:v>51.141119050085585</c:v>
                </c:pt>
                <c:pt idx="13">
                  <c:v>45.486491874026335</c:v>
                </c:pt>
                <c:pt idx="14">
                  <c:v>42.772822085405785</c:v>
                </c:pt>
                <c:pt idx="15">
                  <c:v>41.745168544950566</c:v>
                </c:pt>
                <c:pt idx="16">
                  <c:v>32.293077137293245</c:v>
                </c:pt>
                <c:pt idx="17">
                  <c:v>35.235493196221221</c:v>
                </c:pt>
                <c:pt idx="18">
                  <c:v>32.770159065597142</c:v>
                </c:pt>
                <c:pt idx="19">
                  <c:v>34.815771127478698</c:v>
                </c:pt>
                <c:pt idx="20">
                  <c:v>29.936712873071066</c:v>
                </c:pt>
              </c:numCache>
            </c:numRef>
          </c:val>
          <c:smooth val="0"/>
          <c:extLst>
            <c:ext xmlns:c16="http://schemas.microsoft.com/office/drawing/2014/chart" uri="{C3380CC4-5D6E-409C-BE32-E72D297353CC}">
              <c16:uniqueId val="{00000030-62AE-4D5F-A9B2-92AEA429749C}"/>
            </c:ext>
          </c:extLst>
        </c:ser>
        <c:ser>
          <c:idx val="1"/>
          <c:order val="8"/>
          <c:tx>
            <c:v> ERCOT</c:v>
          </c:tx>
          <c:spPr>
            <a:ln w="19050">
              <a:solidFill>
                <a:schemeClr val="tx1">
                  <a:lumMod val="75000"/>
                  <a:lumOff val="25000"/>
                </a:schemeClr>
              </a:solidFill>
            </a:ln>
          </c:spPr>
          <c:marker>
            <c:symbol val="none"/>
          </c:marker>
          <c:dPt>
            <c:idx val="12"/>
            <c:bubble3D val="0"/>
            <c:spPr>
              <a:ln w="19050">
                <a:solidFill>
                  <a:schemeClr val="tx1">
                    <a:lumMod val="75000"/>
                    <a:lumOff val="25000"/>
                  </a:schemeClr>
                </a:solidFill>
                <a:prstDash val="sysDot"/>
              </a:ln>
            </c:spPr>
            <c:extLst>
              <c:ext xmlns:c16="http://schemas.microsoft.com/office/drawing/2014/chart" uri="{C3380CC4-5D6E-409C-BE32-E72D297353CC}">
                <c16:uniqueId val="{00000032-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Time'!$C$28:$C$48</c:f>
              <c:numCache>
                <c:formatCode>0</c:formatCode>
                <c:ptCount val="21"/>
                <c:pt idx="0">
                  <c:v>115.28677340596496</c:v>
                </c:pt>
                <c:pt idx="1">
                  <c:v>95.056301158781565</c:v>
                </c:pt>
                <c:pt idx="2">
                  <c:v>80.921886631250274</c:v>
                </c:pt>
                <c:pt idx="3">
                  <c:v>71.40832297522573</c:v>
                </c:pt>
                <c:pt idx="4">
                  <c:v>88.343583879370698</c:v>
                </c:pt>
                <c:pt idx="5">
                  <c:v>90.598010531728079</c:v>
                </c:pt>
                <c:pt idx="6">
                  <c:v>98.445436754661628</c:v>
                </c:pt>
                <c:pt idx="7">
                  <c:v>97.511971210208813</c:v>
                </c:pt>
                <c:pt idx="8">
                  <c:v>101.08653172245479</c:v>
                </c:pt>
                <c:pt idx="9">
                  <c:v>92.540478886528987</c:v>
                </c:pt>
                <c:pt idx="10">
                  <c:v>91.740770899494706</c:v>
                </c:pt>
                <c:pt idx="11">
                  <c:v>#N/A</c:v>
                </c:pt>
                <c:pt idx="12">
                  <c:v>50.546360713253492</c:v>
                </c:pt>
                <c:pt idx="13">
                  <c:v>54.08660090052549</c:v>
                </c:pt>
                <c:pt idx="14">
                  <c:v>46.012604370742217</c:v>
                </c:pt>
                <c:pt idx="15">
                  <c:v>43.684254472634528</c:v>
                </c:pt>
                <c:pt idx="16">
                  <c:v>34.08164108611998</c:v>
                </c:pt>
                <c:pt idx="17">
                  <c:v>41.074958414317187</c:v>
                </c:pt>
                <c:pt idx="18">
                  <c:v>40.684450726994548</c:v>
                </c:pt>
                <c:pt idx="19">
                  <c:v>40.98797296222309</c:v>
                </c:pt>
                <c:pt idx="20">
                  <c:v>30.558582875314972</c:v>
                </c:pt>
              </c:numCache>
            </c:numRef>
          </c:val>
          <c:smooth val="0"/>
          <c:extLst>
            <c:ext xmlns:c16="http://schemas.microsoft.com/office/drawing/2014/chart" uri="{C3380CC4-5D6E-409C-BE32-E72D297353CC}">
              <c16:uniqueId val="{00000033-62AE-4D5F-A9B2-92AEA429749C}"/>
            </c:ext>
          </c:extLst>
        </c:ser>
        <c:dLbls>
          <c:showLegendKey val="0"/>
          <c:showVal val="0"/>
          <c:showCatName val="0"/>
          <c:showSerName val="0"/>
          <c:showPercent val="0"/>
          <c:showBubbleSize val="0"/>
        </c:dLbls>
        <c:marker val="1"/>
        <c:smooth val="0"/>
        <c:axId val="161262592"/>
        <c:axId val="161268480"/>
      </c:line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6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valAx>
      <c:spPr>
        <a:noFill/>
        <a:ln w="25400">
          <a:noFill/>
        </a:ln>
      </c:spPr>
    </c:plotArea>
    <c:legend>
      <c:legendPos val="l"/>
      <c:layout>
        <c:manualLayout>
          <c:xMode val="edge"/>
          <c:yMode val="edge"/>
          <c:x val="0.77057193666530643"/>
          <c:y val="8.7260034904013961E-3"/>
          <c:w val="0.22089021846912221"/>
          <c:h val="0.49083183051331231"/>
        </c:manualLayout>
      </c:layout>
      <c:overlay val="1"/>
      <c:spPr>
        <a:solidFill>
          <a:schemeClr val="bg1">
            <a:alpha val="80000"/>
          </a:schemeClr>
        </a:solidFill>
        <a:ln w="3175">
          <a:solidFill>
            <a:schemeClr val="bg1">
              <a:lumMod val="75000"/>
            </a:schemeClr>
          </a:solidFill>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DE0C-4EFA-B2E1-952943B9388C}"/>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DE0C-4EFA-B2E1-952943B9388C}"/>
              </c:ext>
            </c:extLst>
          </c:dPt>
          <c:dLbls>
            <c:spPr>
              <a:no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DE0C-4EFA-B2E1-952943B9388C}"/>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6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0817686250757E-2"/>
          <c:y val="6.0232730301806078E-2"/>
          <c:w val="0.91708490164545176"/>
          <c:h val="0.88508336970640711"/>
        </c:manualLayout>
      </c:layout>
      <c:bubbleChart>
        <c:varyColors val="0"/>
        <c:ser>
          <c:idx val="0"/>
          <c:order val="0"/>
          <c:spPr>
            <a:noFill/>
            <a:ln w="3175">
              <a:solidFill>
                <a:schemeClr val="tx1">
                  <a:lumMod val="50000"/>
                  <a:lumOff val="50000"/>
                </a:schemeClr>
              </a:solidFill>
            </a:ln>
            <a:effectLst/>
          </c:spPr>
          <c:invertIfNegative val="0"/>
          <c:xVal>
            <c:numRef>
              <c:f>'Wind LCOE Over Time'!$P$28:$P$1048</c:f>
              <c:numCache>
                <c:formatCode>General</c:formatCode>
                <c:ptCount val="10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6</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11</c:v>
                </c:pt>
                <c:pt idx="467">
                  <c:v>11</c:v>
                </c:pt>
                <c:pt idx="468">
                  <c:v>11</c:v>
                </c:pt>
                <c:pt idx="469">
                  <c:v>11</c:v>
                </c:pt>
                <c:pt idx="470">
                  <c:v>11</c:v>
                </c:pt>
                <c:pt idx="471">
                  <c:v>11</c:v>
                </c:pt>
                <c:pt idx="472">
                  <c:v>11</c:v>
                </c:pt>
                <c:pt idx="473">
                  <c:v>11</c:v>
                </c:pt>
                <c:pt idx="474">
                  <c:v>11</c:v>
                </c:pt>
                <c:pt idx="475">
                  <c:v>11</c:v>
                </c:pt>
                <c:pt idx="476">
                  <c:v>11</c:v>
                </c:pt>
                <c:pt idx="477">
                  <c:v>11</c:v>
                </c:pt>
                <c:pt idx="478">
                  <c:v>11</c:v>
                </c:pt>
                <c:pt idx="479">
                  <c:v>11</c:v>
                </c:pt>
                <c:pt idx="480">
                  <c:v>11</c:v>
                </c:pt>
                <c:pt idx="481">
                  <c:v>11</c:v>
                </c:pt>
                <c:pt idx="482">
                  <c:v>11</c:v>
                </c:pt>
                <c:pt idx="483">
                  <c:v>11</c:v>
                </c:pt>
                <c:pt idx="484">
                  <c:v>11</c:v>
                </c:pt>
                <c:pt idx="485">
                  <c:v>11</c:v>
                </c:pt>
                <c:pt idx="486">
                  <c:v>11</c:v>
                </c:pt>
                <c:pt idx="487">
                  <c:v>11</c:v>
                </c:pt>
                <c:pt idx="488">
                  <c:v>11</c:v>
                </c:pt>
                <c:pt idx="489">
                  <c:v>11</c:v>
                </c:pt>
                <c:pt idx="490">
                  <c:v>11</c:v>
                </c:pt>
                <c:pt idx="491">
                  <c:v>11</c:v>
                </c:pt>
                <c:pt idx="492">
                  <c:v>11</c:v>
                </c:pt>
                <c:pt idx="493">
                  <c:v>11</c:v>
                </c:pt>
                <c:pt idx="494">
                  <c:v>11</c:v>
                </c:pt>
                <c:pt idx="495">
                  <c:v>11</c:v>
                </c:pt>
                <c:pt idx="496">
                  <c:v>11</c:v>
                </c:pt>
                <c:pt idx="497">
                  <c:v>11</c:v>
                </c:pt>
                <c:pt idx="498">
                  <c:v>11</c:v>
                </c:pt>
                <c:pt idx="499">
                  <c:v>11</c:v>
                </c:pt>
                <c:pt idx="500">
                  <c:v>11</c:v>
                </c:pt>
                <c:pt idx="501">
                  <c:v>11</c:v>
                </c:pt>
                <c:pt idx="502">
                  <c:v>11</c:v>
                </c:pt>
                <c:pt idx="503">
                  <c:v>11</c:v>
                </c:pt>
                <c:pt idx="504">
                  <c:v>11</c:v>
                </c:pt>
                <c:pt idx="505">
                  <c:v>11</c:v>
                </c:pt>
                <c:pt idx="506">
                  <c:v>11</c:v>
                </c:pt>
                <c:pt idx="507">
                  <c:v>11</c:v>
                </c:pt>
                <c:pt idx="508">
                  <c:v>11</c:v>
                </c:pt>
                <c:pt idx="509">
                  <c:v>11</c:v>
                </c:pt>
                <c:pt idx="510">
                  <c:v>11</c:v>
                </c:pt>
                <c:pt idx="511">
                  <c:v>11</c:v>
                </c:pt>
                <c:pt idx="512">
                  <c:v>11</c:v>
                </c:pt>
                <c:pt idx="513">
                  <c:v>11</c:v>
                </c:pt>
                <c:pt idx="514">
                  <c:v>11</c:v>
                </c:pt>
                <c:pt idx="515">
                  <c:v>11</c:v>
                </c:pt>
                <c:pt idx="516">
                  <c:v>11</c:v>
                </c:pt>
                <c:pt idx="517">
                  <c:v>12</c:v>
                </c:pt>
                <c:pt idx="518">
                  <c:v>12</c:v>
                </c:pt>
                <c:pt idx="519">
                  <c:v>12</c:v>
                </c:pt>
                <c:pt idx="520">
                  <c:v>12</c:v>
                </c:pt>
                <c:pt idx="521">
                  <c:v>12</c:v>
                </c:pt>
                <c:pt idx="522">
                  <c:v>12</c:v>
                </c:pt>
                <c:pt idx="523">
                  <c:v>12</c:v>
                </c:pt>
                <c:pt idx="524">
                  <c:v>12</c:v>
                </c:pt>
                <c:pt idx="525">
                  <c:v>12</c:v>
                </c:pt>
                <c:pt idx="526">
                  <c:v>12</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14</c:v>
                </c:pt>
                <c:pt idx="569">
                  <c:v>14</c:v>
                </c:pt>
                <c:pt idx="570">
                  <c:v>14</c:v>
                </c:pt>
                <c:pt idx="571">
                  <c:v>14</c:v>
                </c:pt>
                <c:pt idx="572">
                  <c:v>14</c:v>
                </c:pt>
                <c:pt idx="573">
                  <c:v>14</c:v>
                </c:pt>
                <c:pt idx="574">
                  <c:v>14</c:v>
                </c:pt>
                <c:pt idx="575">
                  <c:v>14</c:v>
                </c:pt>
                <c:pt idx="576">
                  <c:v>14</c:v>
                </c:pt>
                <c:pt idx="577">
                  <c:v>14</c:v>
                </c:pt>
                <c:pt idx="578">
                  <c:v>14</c:v>
                </c:pt>
                <c:pt idx="579">
                  <c:v>14</c:v>
                </c:pt>
                <c:pt idx="580">
                  <c:v>14</c:v>
                </c:pt>
                <c:pt idx="581">
                  <c:v>14</c:v>
                </c:pt>
                <c:pt idx="582">
                  <c:v>14</c:v>
                </c:pt>
                <c:pt idx="583">
                  <c:v>14</c:v>
                </c:pt>
                <c:pt idx="584">
                  <c:v>14</c:v>
                </c:pt>
                <c:pt idx="585">
                  <c:v>14</c:v>
                </c:pt>
                <c:pt idx="586">
                  <c:v>14</c:v>
                </c:pt>
                <c:pt idx="587">
                  <c:v>14</c:v>
                </c:pt>
                <c:pt idx="588">
                  <c:v>14</c:v>
                </c:pt>
                <c:pt idx="589">
                  <c:v>14</c:v>
                </c:pt>
                <c:pt idx="590">
                  <c:v>14</c:v>
                </c:pt>
                <c:pt idx="591">
                  <c:v>14</c:v>
                </c:pt>
                <c:pt idx="592">
                  <c:v>14</c:v>
                </c:pt>
                <c:pt idx="593">
                  <c:v>14</c:v>
                </c:pt>
                <c:pt idx="594">
                  <c:v>14</c:v>
                </c:pt>
                <c:pt idx="595">
                  <c:v>14</c:v>
                </c:pt>
                <c:pt idx="596">
                  <c:v>14</c:v>
                </c:pt>
                <c:pt idx="597">
                  <c:v>14</c:v>
                </c:pt>
                <c:pt idx="598">
                  <c:v>14</c:v>
                </c:pt>
                <c:pt idx="599">
                  <c:v>14</c:v>
                </c:pt>
                <c:pt idx="600">
                  <c:v>14</c:v>
                </c:pt>
                <c:pt idx="601">
                  <c:v>14</c:v>
                </c:pt>
                <c:pt idx="602">
                  <c:v>14</c:v>
                </c:pt>
                <c:pt idx="603">
                  <c:v>14</c:v>
                </c:pt>
                <c:pt idx="604">
                  <c:v>14</c:v>
                </c:pt>
                <c:pt idx="605">
                  <c:v>14</c:v>
                </c:pt>
                <c:pt idx="606">
                  <c:v>14</c:v>
                </c:pt>
                <c:pt idx="607">
                  <c:v>14</c:v>
                </c:pt>
                <c:pt idx="608">
                  <c:v>14</c:v>
                </c:pt>
                <c:pt idx="609">
                  <c:v>14</c:v>
                </c:pt>
                <c:pt idx="610">
                  <c:v>14</c:v>
                </c:pt>
                <c:pt idx="611">
                  <c:v>14</c:v>
                </c:pt>
                <c:pt idx="612">
                  <c:v>14</c:v>
                </c:pt>
                <c:pt idx="613">
                  <c:v>14</c:v>
                </c:pt>
                <c:pt idx="614">
                  <c:v>14</c:v>
                </c:pt>
                <c:pt idx="615">
                  <c:v>14</c:v>
                </c:pt>
                <c:pt idx="616">
                  <c:v>14</c:v>
                </c:pt>
                <c:pt idx="617">
                  <c:v>14</c:v>
                </c:pt>
                <c:pt idx="618">
                  <c:v>14</c:v>
                </c:pt>
                <c:pt idx="619">
                  <c:v>14</c:v>
                </c:pt>
                <c:pt idx="620">
                  <c:v>14</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16</c:v>
                </c:pt>
                <c:pt idx="680">
                  <c:v>16</c:v>
                </c:pt>
                <c:pt idx="681">
                  <c:v>16</c:v>
                </c:pt>
                <c:pt idx="682">
                  <c:v>16</c:v>
                </c:pt>
                <c:pt idx="683">
                  <c:v>16</c:v>
                </c:pt>
                <c:pt idx="684">
                  <c:v>16</c:v>
                </c:pt>
                <c:pt idx="685">
                  <c:v>16</c:v>
                </c:pt>
                <c:pt idx="686">
                  <c:v>16</c:v>
                </c:pt>
                <c:pt idx="687">
                  <c:v>16</c:v>
                </c:pt>
                <c:pt idx="688">
                  <c:v>16</c:v>
                </c:pt>
                <c:pt idx="689">
                  <c:v>16</c:v>
                </c:pt>
                <c:pt idx="690">
                  <c:v>16</c:v>
                </c:pt>
                <c:pt idx="691">
                  <c:v>16</c:v>
                </c:pt>
                <c:pt idx="692">
                  <c:v>16</c:v>
                </c:pt>
                <c:pt idx="693">
                  <c:v>16</c:v>
                </c:pt>
                <c:pt idx="694">
                  <c:v>16</c:v>
                </c:pt>
                <c:pt idx="695">
                  <c:v>16</c:v>
                </c:pt>
                <c:pt idx="696">
                  <c:v>16</c:v>
                </c:pt>
                <c:pt idx="697">
                  <c:v>16</c:v>
                </c:pt>
                <c:pt idx="698">
                  <c:v>16</c:v>
                </c:pt>
                <c:pt idx="699">
                  <c:v>16</c:v>
                </c:pt>
                <c:pt idx="700">
                  <c:v>16</c:v>
                </c:pt>
                <c:pt idx="701">
                  <c:v>16</c:v>
                </c:pt>
                <c:pt idx="702">
                  <c:v>16</c:v>
                </c:pt>
                <c:pt idx="703">
                  <c:v>16</c:v>
                </c:pt>
                <c:pt idx="704">
                  <c:v>16</c:v>
                </c:pt>
                <c:pt idx="705">
                  <c:v>16</c:v>
                </c:pt>
                <c:pt idx="706">
                  <c:v>16</c:v>
                </c:pt>
                <c:pt idx="707">
                  <c:v>16</c:v>
                </c:pt>
                <c:pt idx="708">
                  <c:v>16</c:v>
                </c:pt>
                <c:pt idx="709">
                  <c:v>16</c:v>
                </c:pt>
                <c:pt idx="710">
                  <c:v>16</c:v>
                </c:pt>
                <c:pt idx="711">
                  <c:v>16</c:v>
                </c:pt>
                <c:pt idx="712">
                  <c:v>16</c:v>
                </c:pt>
                <c:pt idx="713">
                  <c:v>16</c:v>
                </c:pt>
                <c:pt idx="714">
                  <c:v>16</c:v>
                </c:pt>
                <c:pt idx="715">
                  <c:v>16</c:v>
                </c:pt>
                <c:pt idx="716">
                  <c:v>16</c:v>
                </c:pt>
                <c:pt idx="717">
                  <c:v>16</c:v>
                </c:pt>
                <c:pt idx="718">
                  <c:v>16</c:v>
                </c:pt>
                <c:pt idx="719">
                  <c:v>16</c:v>
                </c:pt>
                <c:pt idx="720">
                  <c:v>16</c:v>
                </c:pt>
                <c:pt idx="721">
                  <c:v>16</c:v>
                </c:pt>
                <c:pt idx="722">
                  <c:v>16</c:v>
                </c:pt>
                <c:pt idx="723">
                  <c:v>16</c:v>
                </c:pt>
                <c:pt idx="724">
                  <c:v>16</c:v>
                </c:pt>
                <c:pt idx="725">
                  <c:v>16</c:v>
                </c:pt>
                <c:pt idx="726">
                  <c:v>17</c:v>
                </c:pt>
                <c:pt idx="727">
                  <c:v>17</c:v>
                </c:pt>
                <c:pt idx="728">
                  <c:v>17</c:v>
                </c:pt>
                <c:pt idx="729">
                  <c:v>17</c:v>
                </c:pt>
                <c:pt idx="730">
                  <c:v>17</c:v>
                </c:pt>
                <c:pt idx="731">
                  <c:v>17</c:v>
                </c:pt>
                <c:pt idx="732">
                  <c:v>17</c:v>
                </c:pt>
                <c:pt idx="733">
                  <c:v>17</c:v>
                </c:pt>
                <c:pt idx="734">
                  <c:v>17</c:v>
                </c:pt>
                <c:pt idx="735">
                  <c:v>17</c:v>
                </c:pt>
                <c:pt idx="736">
                  <c:v>17</c:v>
                </c:pt>
                <c:pt idx="737">
                  <c:v>17</c:v>
                </c:pt>
                <c:pt idx="738">
                  <c:v>17</c:v>
                </c:pt>
                <c:pt idx="739">
                  <c:v>17</c:v>
                </c:pt>
                <c:pt idx="740">
                  <c:v>17</c:v>
                </c:pt>
                <c:pt idx="741">
                  <c:v>17</c:v>
                </c:pt>
                <c:pt idx="742">
                  <c:v>17</c:v>
                </c:pt>
                <c:pt idx="743">
                  <c:v>17</c:v>
                </c:pt>
                <c:pt idx="744">
                  <c:v>17</c:v>
                </c:pt>
                <c:pt idx="745">
                  <c:v>17</c:v>
                </c:pt>
                <c:pt idx="746">
                  <c:v>17</c:v>
                </c:pt>
                <c:pt idx="747">
                  <c:v>17</c:v>
                </c:pt>
                <c:pt idx="748">
                  <c:v>17</c:v>
                </c:pt>
                <c:pt idx="749">
                  <c:v>17</c:v>
                </c:pt>
                <c:pt idx="750">
                  <c:v>17</c:v>
                </c:pt>
                <c:pt idx="751">
                  <c:v>17</c:v>
                </c:pt>
                <c:pt idx="752">
                  <c:v>17</c:v>
                </c:pt>
                <c:pt idx="753">
                  <c:v>17</c:v>
                </c:pt>
                <c:pt idx="754">
                  <c:v>17</c:v>
                </c:pt>
                <c:pt idx="755">
                  <c:v>17</c:v>
                </c:pt>
                <c:pt idx="756">
                  <c:v>17</c:v>
                </c:pt>
                <c:pt idx="757">
                  <c:v>17</c:v>
                </c:pt>
                <c:pt idx="758">
                  <c:v>17</c:v>
                </c:pt>
                <c:pt idx="759">
                  <c:v>17</c:v>
                </c:pt>
                <c:pt idx="760">
                  <c:v>17</c:v>
                </c:pt>
                <c:pt idx="761">
                  <c:v>17</c:v>
                </c:pt>
                <c:pt idx="762">
                  <c:v>17</c:v>
                </c:pt>
                <c:pt idx="763">
                  <c:v>17</c:v>
                </c:pt>
                <c:pt idx="764">
                  <c:v>17</c:v>
                </c:pt>
                <c:pt idx="765">
                  <c:v>17</c:v>
                </c:pt>
                <c:pt idx="766">
                  <c:v>17</c:v>
                </c:pt>
                <c:pt idx="767">
                  <c:v>17</c:v>
                </c:pt>
                <c:pt idx="768">
                  <c:v>17</c:v>
                </c:pt>
                <c:pt idx="769">
                  <c:v>17</c:v>
                </c:pt>
                <c:pt idx="770">
                  <c:v>17</c:v>
                </c:pt>
                <c:pt idx="771">
                  <c:v>17</c:v>
                </c:pt>
                <c:pt idx="772">
                  <c:v>17</c:v>
                </c:pt>
                <c:pt idx="773">
                  <c:v>17</c:v>
                </c:pt>
                <c:pt idx="774">
                  <c:v>18</c:v>
                </c:pt>
                <c:pt idx="775">
                  <c:v>18</c:v>
                </c:pt>
                <c:pt idx="776">
                  <c:v>18</c:v>
                </c:pt>
                <c:pt idx="777">
                  <c:v>18</c:v>
                </c:pt>
                <c:pt idx="778">
                  <c:v>18</c:v>
                </c:pt>
                <c:pt idx="779">
                  <c:v>18</c:v>
                </c:pt>
                <c:pt idx="780">
                  <c:v>18</c:v>
                </c:pt>
                <c:pt idx="781">
                  <c:v>18</c:v>
                </c:pt>
                <c:pt idx="782">
                  <c:v>18</c:v>
                </c:pt>
                <c:pt idx="783">
                  <c:v>18</c:v>
                </c:pt>
                <c:pt idx="784">
                  <c:v>18</c:v>
                </c:pt>
                <c:pt idx="785">
                  <c:v>18</c:v>
                </c:pt>
                <c:pt idx="786">
                  <c:v>18</c:v>
                </c:pt>
                <c:pt idx="787">
                  <c:v>18</c:v>
                </c:pt>
                <c:pt idx="788">
                  <c:v>18</c:v>
                </c:pt>
                <c:pt idx="789">
                  <c:v>18</c:v>
                </c:pt>
                <c:pt idx="790">
                  <c:v>18</c:v>
                </c:pt>
                <c:pt idx="791">
                  <c:v>18</c:v>
                </c:pt>
                <c:pt idx="792">
                  <c:v>18</c:v>
                </c:pt>
                <c:pt idx="793">
                  <c:v>18</c:v>
                </c:pt>
                <c:pt idx="794">
                  <c:v>18</c:v>
                </c:pt>
                <c:pt idx="795">
                  <c:v>18</c:v>
                </c:pt>
                <c:pt idx="796">
                  <c:v>18</c:v>
                </c:pt>
                <c:pt idx="797">
                  <c:v>18</c:v>
                </c:pt>
                <c:pt idx="798">
                  <c:v>18</c:v>
                </c:pt>
                <c:pt idx="799">
                  <c:v>18</c:v>
                </c:pt>
                <c:pt idx="800">
                  <c:v>18</c:v>
                </c:pt>
                <c:pt idx="801">
                  <c:v>18</c:v>
                </c:pt>
                <c:pt idx="802">
                  <c:v>18</c:v>
                </c:pt>
                <c:pt idx="803">
                  <c:v>18</c:v>
                </c:pt>
                <c:pt idx="804">
                  <c:v>18</c:v>
                </c:pt>
                <c:pt idx="805">
                  <c:v>18</c:v>
                </c:pt>
                <c:pt idx="806">
                  <c:v>18</c:v>
                </c:pt>
                <c:pt idx="807">
                  <c:v>18</c:v>
                </c:pt>
                <c:pt idx="808">
                  <c:v>18</c:v>
                </c:pt>
                <c:pt idx="809">
                  <c:v>18</c:v>
                </c:pt>
                <c:pt idx="810">
                  <c:v>18</c:v>
                </c:pt>
                <c:pt idx="811">
                  <c:v>18</c:v>
                </c:pt>
                <c:pt idx="812">
                  <c:v>18</c:v>
                </c:pt>
                <c:pt idx="813">
                  <c:v>18</c:v>
                </c:pt>
                <c:pt idx="814">
                  <c:v>18</c:v>
                </c:pt>
                <c:pt idx="815">
                  <c:v>18</c:v>
                </c:pt>
                <c:pt idx="816">
                  <c:v>18</c:v>
                </c:pt>
                <c:pt idx="817">
                  <c:v>18</c:v>
                </c:pt>
                <c:pt idx="818">
                  <c:v>18</c:v>
                </c:pt>
                <c:pt idx="819">
                  <c:v>19</c:v>
                </c:pt>
                <c:pt idx="820">
                  <c:v>19</c:v>
                </c:pt>
                <c:pt idx="821">
                  <c:v>19</c:v>
                </c:pt>
                <c:pt idx="822">
                  <c:v>19</c:v>
                </c:pt>
                <c:pt idx="823">
                  <c:v>19</c:v>
                </c:pt>
                <c:pt idx="824">
                  <c:v>19</c:v>
                </c:pt>
                <c:pt idx="825">
                  <c:v>19</c:v>
                </c:pt>
                <c:pt idx="826">
                  <c:v>19</c:v>
                </c:pt>
                <c:pt idx="827">
                  <c:v>19</c:v>
                </c:pt>
                <c:pt idx="828">
                  <c:v>19</c:v>
                </c:pt>
                <c:pt idx="829">
                  <c:v>19</c:v>
                </c:pt>
                <c:pt idx="830">
                  <c:v>19</c:v>
                </c:pt>
                <c:pt idx="831">
                  <c:v>19</c:v>
                </c:pt>
                <c:pt idx="832">
                  <c:v>19</c:v>
                </c:pt>
                <c:pt idx="833">
                  <c:v>19</c:v>
                </c:pt>
                <c:pt idx="834">
                  <c:v>19</c:v>
                </c:pt>
                <c:pt idx="835">
                  <c:v>19</c:v>
                </c:pt>
                <c:pt idx="836">
                  <c:v>19</c:v>
                </c:pt>
                <c:pt idx="837">
                  <c:v>19</c:v>
                </c:pt>
                <c:pt idx="838">
                  <c:v>19</c:v>
                </c:pt>
                <c:pt idx="839">
                  <c:v>19</c:v>
                </c:pt>
                <c:pt idx="840">
                  <c:v>19</c:v>
                </c:pt>
                <c:pt idx="841">
                  <c:v>19</c:v>
                </c:pt>
                <c:pt idx="842">
                  <c:v>19</c:v>
                </c:pt>
                <c:pt idx="843">
                  <c:v>19</c:v>
                </c:pt>
                <c:pt idx="844">
                  <c:v>19</c:v>
                </c:pt>
                <c:pt idx="845">
                  <c:v>19</c:v>
                </c:pt>
                <c:pt idx="846">
                  <c:v>19</c:v>
                </c:pt>
                <c:pt idx="847">
                  <c:v>19</c:v>
                </c:pt>
                <c:pt idx="848">
                  <c:v>19</c:v>
                </c:pt>
                <c:pt idx="849">
                  <c:v>19</c:v>
                </c:pt>
                <c:pt idx="850">
                  <c:v>19</c:v>
                </c:pt>
                <c:pt idx="851">
                  <c:v>19</c:v>
                </c:pt>
                <c:pt idx="852">
                  <c:v>19</c:v>
                </c:pt>
                <c:pt idx="853">
                  <c:v>19</c:v>
                </c:pt>
                <c:pt idx="854">
                  <c:v>19</c:v>
                </c:pt>
                <c:pt idx="855">
                  <c:v>19</c:v>
                </c:pt>
                <c:pt idx="856">
                  <c:v>19</c:v>
                </c:pt>
                <c:pt idx="857">
                  <c:v>19</c:v>
                </c:pt>
                <c:pt idx="858">
                  <c:v>19</c:v>
                </c:pt>
                <c:pt idx="859">
                  <c:v>19</c:v>
                </c:pt>
                <c:pt idx="860">
                  <c:v>19</c:v>
                </c:pt>
                <c:pt idx="861">
                  <c:v>19</c:v>
                </c:pt>
                <c:pt idx="862">
                  <c:v>19</c:v>
                </c:pt>
                <c:pt idx="863">
                  <c:v>19</c:v>
                </c:pt>
                <c:pt idx="864">
                  <c:v>19</c:v>
                </c:pt>
                <c:pt idx="865">
                  <c:v>19</c:v>
                </c:pt>
                <c:pt idx="866">
                  <c:v>19</c:v>
                </c:pt>
                <c:pt idx="867">
                  <c:v>19</c:v>
                </c:pt>
                <c:pt idx="868">
                  <c:v>19</c:v>
                </c:pt>
                <c:pt idx="869">
                  <c:v>19</c:v>
                </c:pt>
                <c:pt idx="870">
                  <c:v>19</c:v>
                </c:pt>
                <c:pt idx="871">
                  <c:v>19</c:v>
                </c:pt>
                <c:pt idx="872">
                  <c:v>19</c:v>
                </c:pt>
                <c:pt idx="873">
                  <c:v>19</c:v>
                </c:pt>
                <c:pt idx="874">
                  <c:v>19</c:v>
                </c:pt>
                <c:pt idx="875">
                  <c:v>19</c:v>
                </c:pt>
                <c:pt idx="876">
                  <c:v>19</c:v>
                </c:pt>
                <c:pt idx="877">
                  <c:v>19</c:v>
                </c:pt>
                <c:pt idx="878">
                  <c:v>19</c:v>
                </c:pt>
                <c:pt idx="879">
                  <c:v>19</c:v>
                </c:pt>
                <c:pt idx="880">
                  <c:v>19</c:v>
                </c:pt>
                <c:pt idx="881">
                  <c:v>19</c:v>
                </c:pt>
                <c:pt idx="882">
                  <c:v>19</c:v>
                </c:pt>
                <c:pt idx="883">
                  <c:v>19</c:v>
                </c:pt>
                <c:pt idx="884">
                  <c:v>19</c:v>
                </c:pt>
                <c:pt idx="885">
                  <c:v>19</c:v>
                </c:pt>
                <c:pt idx="886">
                  <c:v>19</c:v>
                </c:pt>
                <c:pt idx="887">
                  <c:v>19</c:v>
                </c:pt>
                <c:pt idx="888">
                  <c:v>19</c:v>
                </c:pt>
                <c:pt idx="889">
                  <c:v>19</c:v>
                </c:pt>
                <c:pt idx="890">
                  <c:v>19</c:v>
                </c:pt>
                <c:pt idx="891">
                  <c:v>19</c:v>
                </c:pt>
                <c:pt idx="892">
                  <c:v>19</c:v>
                </c:pt>
                <c:pt idx="893">
                  <c:v>19</c:v>
                </c:pt>
                <c:pt idx="894">
                  <c:v>19</c:v>
                </c:pt>
                <c:pt idx="895">
                  <c:v>19</c:v>
                </c:pt>
                <c:pt idx="896">
                  <c:v>19</c:v>
                </c:pt>
                <c:pt idx="897">
                  <c:v>19</c:v>
                </c:pt>
                <c:pt idx="898">
                  <c:v>19</c:v>
                </c:pt>
                <c:pt idx="899">
                  <c:v>19</c:v>
                </c:pt>
                <c:pt idx="900">
                  <c:v>19</c:v>
                </c:pt>
                <c:pt idx="901">
                  <c:v>19</c:v>
                </c:pt>
                <c:pt idx="902">
                  <c:v>19</c:v>
                </c:pt>
                <c:pt idx="903">
                  <c:v>19</c:v>
                </c:pt>
                <c:pt idx="904">
                  <c:v>19</c:v>
                </c:pt>
                <c:pt idx="905">
                  <c:v>19</c:v>
                </c:pt>
                <c:pt idx="906">
                  <c:v>19</c:v>
                </c:pt>
                <c:pt idx="907">
                  <c:v>19</c:v>
                </c:pt>
                <c:pt idx="908">
                  <c:v>20</c:v>
                </c:pt>
                <c:pt idx="909">
                  <c:v>20</c:v>
                </c:pt>
                <c:pt idx="910">
                  <c:v>20</c:v>
                </c:pt>
                <c:pt idx="911">
                  <c:v>20</c:v>
                </c:pt>
                <c:pt idx="912">
                  <c:v>20</c:v>
                </c:pt>
                <c:pt idx="913">
                  <c:v>20</c:v>
                </c:pt>
                <c:pt idx="914">
                  <c:v>20</c:v>
                </c:pt>
                <c:pt idx="915">
                  <c:v>20</c:v>
                </c:pt>
                <c:pt idx="916">
                  <c:v>20</c:v>
                </c:pt>
                <c:pt idx="917">
                  <c:v>20</c:v>
                </c:pt>
                <c:pt idx="918">
                  <c:v>20</c:v>
                </c:pt>
                <c:pt idx="919">
                  <c:v>20</c:v>
                </c:pt>
                <c:pt idx="920">
                  <c:v>20</c:v>
                </c:pt>
                <c:pt idx="921">
                  <c:v>20</c:v>
                </c:pt>
                <c:pt idx="922">
                  <c:v>20</c:v>
                </c:pt>
                <c:pt idx="923">
                  <c:v>20</c:v>
                </c:pt>
                <c:pt idx="924">
                  <c:v>20</c:v>
                </c:pt>
                <c:pt idx="925">
                  <c:v>20</c:v>
                </c:pt>
                <c:pt idx="926">
                  <c:v>20</c:v>
                </c:pt>
                <c:pt idx="927">
                  <c:v>20</c:v>
                </c:pt>
                <c:pt idx="928">
                  <c:v>20</c:v>
                </c:pt>
                <c:pt idx="929">
                  <c:v>20</c:v>
                </c:pt>
                <c:pt idx="930">
                  <c:v>20</c:v>
                </c:pt>
                <c:pt idx="931">
                  <c:v>20</c:v>
                </c:pt>
                <c:pt idx="932">
                  <c:v>20</c:v>
                </c:pt>
                <c:pt idx="933">
                  <c:v>20</c:v>
                </c:pt>
                <c:pt idx="934">
                  <c:v>20</c:v>
                </c:pt>
                <c:pt idx="935">
                  <c:v>20</c:v>
                </c:pt>
                <c:pt idx="936">
                  <c:v>20</c:v>
                </c:pt>
                <c:pt idx="937">
                  <c:v>20</c:v>
                </c:pt>
                <c:pt idx="938">
                  <c:v>20</c:v>
                </c:pt>
                <c:pt idx="939">
                  <c:v>21</c:v>
                </c:pt>
                <c:pt idx="940">
                  <c:v>21</c:v>
                </c:pt>
                <c:pt idx="941">
                  <c:v>21</c:v>
                </c:pt>
                <c:pt idx="942">
                  <c:v>21</c:v>
                </c:pt>
                <c:pt idx="943">
                  <c:v>21</c:v>
                </c:pt>
                <c:pt idx="944">
                  <c:v>21</c:v>
                </c:pt>
                <c:pt idx="945">
                  <c:v>21</c:v>
                </c:pt>
                <c:pt idx="946">
                  <c:v>21</c:v>
                </c:pt>
                <c:pt idx="947">
                  <c:v>21</c:v>
                </c:pt>
                <c:pt idx="948">
                  <c:v>21</c:v>
                </c:pt>
                <c:pt idx="949">
                  <c:v>21</c:v>
                </c:pt>
                <c:pt idx="950">
                  <c:v>21</c:v>
                </c:pt>
                <c:pt idx="951">
                  <c:v>21</c:v>
                </c:pt>
              </c:numCache>
            </c:numRef>
          </c:xVal>
          <c:yVal>
            <c:numRef>
              <c:f>'Wind LCOE Over Time'!$O$28:$O$1048</c:f>
              <c:numCache>
                <c:formatCode>0.0</c:formatCode>
                <c:ptCount val="1021"/>
                <c:pt idx="0">
                  <c:v>107.75548827086861</c:v>
                </c:pt>
                <c:pt idx="1">
                  <c:v>93.804768740544304</c:v>
                </c:pt>
                <c:pt idx="2">
                  <c:v>138.40500877053609</c:v>
                </c:pt>
                <c:pt idx="3">
                  <c:v>100.83168251750725</c:v>
                </c:pt>
                <c:pt idx="4">
                  <c:v>123.83920070355836</c:v>
                </c:pt>
                <c:pt idx="5">
                  <c:v>100.48760325185079</c:v>
                </c:pt>
                <c:pt idx="6">
                  <c:v>92.647202603558682</c:v>
                </c:pt>
                <c:pt idx="7">
                  <c:v>111.85433609606227</c:v>
                </c:pt>
                <c:pt idx="8">
                  <c:v>85.244857973487782</c:v>
                </c:pt>
                <c:pt idx="9">
                  <c:v>110.66729517864428</c:v>
                </c:pt>
                <c:pt idx="10">
                  <c:v>151.16155364402397</c:v>
                </c:pt>
                <c:pt idx="11">
                  <c:v>124.99773224572758</c:v>
                </c:pt>
                <c:pt idx="12">
                  <c:v>152.12156751265866</c:v>
                </c:pt>
                <c:pt idx="13">
                  <c:v>98.196751942838191</c:v>
                </c:pt>
                <c:pt idx="14">
                  <c:v>141.33596358129114</c:v>
                </c:pt>
                <c:pt idx="15">
                  <c:v>147.32329853632902</c:v>
                </c:pt>
                <c:pt idx="16">
                  <c:v>105.99348842686578</c:v>
                </c:pt>
                <c:pt idx="17">
                  <c:v>116.17346985071801</c:v>
                </c:pt>
                <c:pt idx="18">
                  <c:v>161.11581558729665</c:v>
                </c:pt>
                <c:pt idx="19">
                  <c:v>125.96800704090965</c:v>
                </c:pt>
                <c:pt idx="20">
                  <c:v>167.29381839899207</c:v>
                </c:pt>
                <c:pt idx="21">
                  <c:v>215.87746550551941</c:v>
                </c:pt>
                <c:pt idx="22">
                  <c:v>86.752664567075101</c:v>
                </c:pt>
                <c:pt idx="23">
                  <c:v>172.0507331972353</c:v>
                </c:pt>
                <c:pt idx="24">
                  <c:v>345.76747237510449</c:v>
                </c:pt>
                <c:pt idx="25">
                  <c:v>138.3201702017659</c:v>
                </c:pt>
                <c:pt idx="26">
                  <c:v>111.94320329074863</c:v>
                </c:pt>
                <c:pt idx="27">
                  <c:v>97.87957173595322</c:v>
                </c:pt>
                <c:pt idx="28">
                  <c:v>89.3008299288432</c:v>
                </c:pt>
                <c:pt idx="29">
                  <c:v>98.759134801228811</c:v>
                </c:pt>
                <c:pt idx="30">
                  <c:v>76.105637967978268</c:v>
                </c:pt>
                <c:pt idx="31">
                  <c:v>77.845571259322483</c:v>
                </c:pt>
                <c:pt idx="32">
                  <c:v>102.71773724809555</c:v>
                </c:pt>
                <c:pt idx="33">
                  <c:v>92.665868008947044</c:v>
                </c:pt>
                <c:pt idx="34">
                  <c:v>98.52028237864036</c:v>
                </c:pt>
                <c:pt idx="35">
                  <c:v>81.304669670001417</c:v>
                </c:pt>
                <c:pt idx="36">
                  <c:v>93.47797388118677</c:v>
                </c:pt>
                <c:pt idx="37">
                  <c:v>90.671145626855846</c:v>
                </c:pt>
                <c:pt idx="38">
                  <c:v>125.88178287268742</c:v>
                </c:pt>
                <c:pt idx="39">
                  <c:v>119.03213023262407</c:v>
                </c:pt>
                <c:pt idx="40">
                  <c:v>96.537682109736849</c:v>
                </c:pt>
                <c:pt idx="41">
                  <c:v>132.55004687804808</c:v>
                </c:pt>
                <c:pt idx="42">
                  <c:v>105.76505657620442</c:v>
                </c:pt>
                <c:pt idx="43">
                  <c:v>115.03633135429067</c:v>
                </c:pt>
                <c:pt idx="44">
                  <c:v>145.08125206633255</c:v>
                </c:pt>
                <c:pt idx="45">
                  <c:v>86.697623694427136</c:v>
                </c:pt>
                <c:pt idx="46">
                  <c:v>103.13532630861486</c:v>
                </c:pt>
                <c:pt idx="47">
                  <c:v>106.69255989209015</c:v>
                </c:pt>
                <c:pt idx="48">
                  <c:v>115.27349039852054</c:v>
                </c:pt>
                <c:pt idx="49">
                  <c:v>180.2856067391067</c:v>
                </c:pt>
                <c:pt idx="50">
                  <c:v>98.504509189480927</c:v>
                </c:pt>
                <c:pt idx="51">
                  <c:v>131.37156080704978</c:v>
                </c:pt>
                <c:pt idx="52">
                  <c:v>109.51602552747333</c:v>
                </c:pt>
                <c:pt idx="53">
                  <c:v>81.746645493161552</c:v>
                </c:pt>
                <c:pt idx="54">
                  <c:v>97.361377027847169</c:v>
                </c:pt>
                <c:pt idx="55">
                  <c:v>82.918388681665746</c:v>
                </c:pt>
                <c:pt idx="56">
                  <c:v>80.921886631250274</c:v>
                </c:pt>
                <c:pt idx="57">
                  <c:v>90.061518717060196</c:v>
                </c:pt>
                <c:pt idx="58">
                  <c:v>83.518517239560381</c:v>
                </c:pt>
                <c:pt idx="59">
                  <c:v>89.508867722683391</c:v>
                </c:pt>
                <c:pt idx="60">
                  <c:v>70.464102909770318</c:v>
                </c:pt>
                <c:pt idx="61">
                  <c:v>107.27796882614399</c:v>
                </c:pt>
                <c:pt idx="62">
                  <c:v>77.394973573451793</c:v>
                </c:pt>
                <c:pt idx="63">
                  <c:v>137.04731620319706</c:v>
                </c:pt>
                <c:pt idx="64">
                  <c:v>71.283688978256734</c:v>
                </c:pt>
                <c:pt idx="65">
                  <c:v>91.011837291424598</c:v>
                </c:pt>
                <c:pt idx="66">
                  <c:v>65.668730802764202</c:v>
                </c:pt>
                <c:pt idx="67">
                  <c:v>76.367728183356292</c:v>
                </c:pt>
                <c:pt idx="68">
                  <c:v>95.539144671519423</c:v>
                </c:pt>
                <c:pt idx="69">
                  <c:v>85.319151340440897</c:v>
                </c:pt>
                <c:pt idx="70">
                  <c:v>76.367728183356306</c:v>
                </c:pt>
                <c:pt idx="71">
                  <c:v>106.3164893984242</c:v>
                </c:pt>
                <c:pt idx="72">
                  <c:v>107.20849775781078</c:v>
                </c:pt>
                <c:pt idx="73">
                  <c:v>75.843630917809719</c:v>
                </c:pt>
                <c:pt idx="74">
                  <c:v>136.52789975456645</c:v>
                </c:pt>
                <c:pt idx="75">
                  <c:v>79.387282900298132</c:v>
                </c:pt>
                <c:pt idx="76">
                  <c:v>78.049387381811428</c:v>
                </c:pt>
                <c:pt idx="77">
                  <c:v>85.740180453821864</c:v>
                </c:pt>
                <c:pt idx="78">
                  <c:v>91.388186134000293</c:v>
                </c:pt>
                <c:pt idx="79">
                  <c:v>75.349477188318247</c:v>
                </c:pt>
                <c:pt idx="80">
                  <c:v>78.026555885335171</c:v>
                </c:pt>
                <c:pt idx="81">
                  <c:v>87.53483765534763</c:v>
                </c:pt>
                <c:pt idx="82">
                  <c:v>72.790016413233914</c:v>
                </c:pt>
                <c:pt idx="83">
                  <c:v>56.63131844968418</c:v>
                </c:pt>
                <c:pt idx="84">
                  <c:v>51.053895652542458</c:v>
                </c:pt>
                <c:pt idx="85">
                  <c:v>69.105139382737676</c:v>
                </c:pt>
                <c:pt idx="86">
                  <c:v>66.088549141632882</c:v>
                </c:pt>
                <c:pt idx="87">
                  <c:v>76.487687943272249</c:v>
                </c:pt>
                <c:pt idx="88">
                  <c:v>86.432425279679251</c:v>
                </c:pt>
                <c:pt idx="89">
                  <c:v>86.401325192144299</c:v>
                </c:pt>
                <c:pt idx="90">
                  <c:v>87.815443396928231</c:v>
                </c:pt>
                <c:pt idx="91">
                  <c:v>93.302042623803487</c:v>
                </c:pt>
                <c:pt idx="92">
                  <c:v>51.053895652542458</c:v>
                </c:pt>
                <c:pt idx="93">
                  <c:v>89.104160024009687</c:v>
                </c:pt>
                <c:pt idx="94">
                  <c:v>83.328041742121187</c:v>
                </c:pt>
                <c:pt idx="95">
                  <c:v>74.944812801513251</c:v>
                </c:pt>
                <c:pt idx="96">
                  <c:v>100.62508651592987</c:v>
                </c:pt>
                <c:pt idx="97">
                  <c:v>86.420883429928395</c:v>
                </c:pt>
                <c:pt idx="98">
                  <c:v>106.78502516001986</c:v>
                </c:pt>
                <c:pt idx="99">
                  <c:v>89.094230289266704</c:v>
                </c:pt>
                <c:pt idx="100">
                  <c:v>83.163362468302978</c:v>
                </c:pt>
                <c:pt idx="101">
                  <c:v>88.343583879370698</c:v>
                </c:pt>
                <c:pt idx="102">
                  <c:v>97.759324573898311</c:v>
                </c:pt>
                <c:pt idx="103">
                  <c:v>79.342704702714585</c:v>
                </c:pt>
                <c:pt idx="104">
                  <c:v>120.07176424869301</c:v>
                </c:pt>
                <c:pt idx="105">
                  <c:v>74.886892358457573</c:v>
                </c:pt>
                <c:pt idx="106">
                  <c:v>81.487722671707076</c:v>
                </c:pt>
                <c:pt idx="107">
                  <c:v>76.140104469827619</c:v>
                </c:pt>
                <c:pt idx="108">
                  <c:v>66.260258188008649</c:v>
                </c:pt>
                <c:pt idx="109">
                  <c:v>103.32370746219617</c:v>
                </c:pt>
                <c:pt idx="110">
                  <c:v>76.563125169790297</c:v>
                </c:pt>
                <c:pt idx="111">
                  <c:v>93.458181456905578</c:v>
                </c:pt>
                <c:pt idx="112">
                  <c:v>85.268608694207913</c:v>
                </c:pt>
                <c:pt idx="113">
                  <c:v>102.37779358055437</c:v>
                </c:pt>
                <c:pt idx="114">
                  <c:v>64.231200698060235</c:v>
                </c:pt>
                <c:pt idx="115">
                  <c:v>80.725247895895876</c:v>
                </c:pt>
                <c:pt idx="116">
                  <c:v>92.616296113079756</c:v>
                </c:pt>
                <c:pt idx="117">
                  <c:v>95.685596657224323</c:v>
                </c:pt>
                <c:pt idx="118">
                  <c:v>94.391878072678125</c:v>
                </c:pt>
                <c:pt idx="119">
                  <c:v>91.274881974645325</c:v>
                </c:pt>
                <c:pt idx="120">
                  <c:v>99.03730716168397</c:v>
                </c:pt>
                <c:pt idx="121">
                  <c:v>87.301669659110757</c:v>
                </c:pt>
                <c:pt idx="122">
                  <c:v>92.410019271983202</c:v>
                </c:pt>
                <c:pt idx="123">
                  <c:v>70.979701221594325</c:v>
                </c:pt>
                <c:pt idx="124">
                  <c:v>56.670568975719092</c:v>
                </c:pt>
                <c:pt idx="125">
                  <c:v>76.334764304718306</c:v>
                </c:pt>
                <c:pt idx="126">
                  <c:v>105.95876465545329</c:v>
                </c:pt>
                <c:pt idx="127">
                  <c:v>90.215862134097065</c:v>
                </c:pt>
                <c:pt idx="128">
                  <c:v>115.0311906153844</c:v>
                </c:pt>
                <c:pt idx="129">
                  <c:v>97.475525881543518</c:v>
                </c:pt>
                <c:pt idx="130">
                  <c:v>87.000484623073817</c:v>
                </c:pt>
                <c:pt idx="131">
                  <c:v>103.44378080119421</c:v>
                </c:pt>
                <c:pt idx="132">
                  <c:v>75.878145268957212</c:v>
                </c:pt>
                <c:pt idx="133">
                  <c:v>87.318613631503865</c:v>
                </c:pt>
                <c:pt idx="134">
                  <c:v>97.90560234632521</c:v>
                </c:pt>
                <c:pt idx="135">
                  <c:v>62.777331882678702</c:v>
                </c:pt>
                <c:pt idx="136">
                  <c:v>97.47552588154349</c:v>
                </c:pt>
                <c:pt idx="137">
                  <c:v>89.942917455191079</c:v>
                </c:pt>
                <c:pt idx="138">
                  <c:v>108.34340549328341</c:v>
                </c:pt>
                <c:pt idx="139">
                  <c:v>71.061803250079635</c:v>
                </c:pt>
                <c:pt idx="140">
                  <c:v>100.19823444842318</c:v>
                </c:pt>
                <c:pt idx="141">
                  <c:v>108.24215843528157</c:v>
                </c:pt>
                <c:pt idx="142">
                  <c:v>73.905395200792896</c:v>
                </c:pt>
                <c:pt idx="143">
                  <c:v>139.40795547222112</c:v>
                </c:pt>
                <c:pt idx="144">
                  <c:v>78.188208757395586</c:v>
                </c:pt>
                <c:pt idx="145">
                  <c:v>107.14800573790725</c:v>
                </c:pt>
                <c:pt idx="146">
                  <c:v>83.544079184219726</c:v>
                </c:pt>
                <c:pt idx="147">
                  <c:v>86.368805584470707</c:v>
                </c:pt>
                <c:pt idx="148">
                  <c:v>86.603564480730981</c:v>
                </c:pt>
                <c:pt idx="149">
                  <c:v>100.26689939843517</c:v>
                </c:pt>
                <c:pt idx="150">
                  <c:v>144.04037236258506</c:v>
                </c:pt>
                <c:pt idx="151">
                  <c:v>83.001147567784926</c:v>
                </c:pt>
                <c:pt idx="152">
                  <c:v>89.224959869278024</c:v>
                </c:pt>
                <c:pt idx="153">
                  <c:v>99.829530969615917</c:v>
                </c:pt>
                <c:pt idx="154">
                  <c:v>107.07072386893552</c:v>
                </c:pt>
                <c:pt idx="155">
                  <c:v>114.03984981875254</c:v>
                </c:pt>
                <c:pt idx="156">
                  <c:v>116.38754107488514</c:v>
                </c:pt>
                <c:pt idx="157">
                  <c:v>100.17756917853322</c:v>
                </c:pt>
                <c:pt idx="158">
                  <c:v>87.488593208840385</c:v>
                </c:pt>
                <c:pt idx="159">
                  <c:v>83.59289492885992</c:v>
                </c:pt>
                <c:pt idx="160">
                  <c:v>120.81957792886705</c:v>
                </c:pt>
                <c:pt idx="161">
                  <c:v>122.04103681255785</c:v>
                </c:pt>
                <c:pt idx="162">
                  <c:v>70.734677079427414</c:v>
                </c:pt>
                <c:pt idx="163">
                  <c:v>91.977363208028478</c:v>
                </c:pt>
                <c:pt idx="164">
                  <c:v>105.35238317785566</c:v>
                </c:pt>
                <c:pt idx="165">
                  <c:v>93.570667534902952</c:v>
                </c:pt>
                <c:pt idx="166">
                  <c:v>87.21198644764246</c:v>
                </c:pt>
                <c:pt idx="167">
                  <c:v>101.98249286651877</c:v>
                </c:pt>
                <c:pt idx="168">
                  <c:v>77.361181095567147</c:v>
                </c:pt>
                <c:pt idx="169">
                  <c:v>64.584058403619807</c:v>
                </c:pt>
                <c:pt idx="170">
                  <c:v>115.18453736219399</c:v>
                </c:pt>
                <c:pt idx="171">
                  <c:v>93.588586236272093</c:v>
                </c:pt>
                <c:pt idx="172">
                  <c:v>72.294467020174281</c:v>
                </c:pt>
                <c:pt idx="173">
                  <c:v>179.61714689372369</c:v>
                </c:pt>
                <c:pt idx="174">
                  <c:v>157.3560887427106</c:v>
                </c:pt>
                <c:pt idx="175">
                  <c:v>97.65824803438511</c:v>
                </c:pt>
                <c:pt idx="176">
                  <c:v>77.083192382226983</c:v>
                </c:pt>
                <c:pt idx="177">
                  <c:v>124.83123284103674</c:v>
                </c:pt>
                <c:pt idx="178">
                  <c:v>91.207148057497946</c:v>
                </c:pt>
                <c:pt idx="179">
                  <c:v>108.06734816915861</c:v>
                </c:pt>
                <c:pt idx="180">
                  <c:v>93.588586236272093</c:v>
                </c:pt>
                <c:pt idx="181">
                  <c:v>112.74905059540821</c:v>
                </c:pt>
                <c:pt idx="182">
                  <c:v>157.77737978683484</c:v>
                </c:pt>
                <c:pt idx="183">
                  <c:v>108.37807396807291</c:v>
                </c:pt>
                <c:pt idx="184">
                  <c:v>89.173374885931665</c:v>
                </c:pt>
                <c:pt idx="185">
                  <c:v>104.37262101811136</c:v>
                </c:pt>
                <c:pt idx="186">
                  <c:v>90.849430696574387</c:v>
                </c:pt>
                <c:pt idx="187">
                  <c:v>107.71121352525327</c:v>
                </c:pt>
                <c:pt idx="188">
                  <c:v>83.155453268206031</c:v>
                </c:pt>
                <c:pt idx="189">
                  <c:v>96.11532696789628</c:v>
                </c:pt>
                <c:pt idx="190">
                  <c:v>115.82723334288765</c:v>
                </c:pt>
                <c:pt idx="191">
                  <c:v>93.356596618290965</c:v>
                </c:pt>
                <c:pt idx="192">
                  <c:v>98.950564319825403</c:v>
                </c:pt>
                <c:pt idx="193">
                  <c:v>100.90602711944112</c:v>
                </c:pt>
                <c:pt idx="194">
                  <c:v>75.947308933395789</c:v>
                </c:pt>
                <c:pt idx="195">
                  <c:v>73.273861774453295</c:v>
                </c:pt>
                <c:pt idx="196">
                  <c:v>90.468475803647891</c:v>
                </c:pt>
                <c:pt idx="197">
                  <c:v>104.69742778557186</c:v>
                </c:pt>
                <c:pt idx="198">
                  <c:v>109.05833787956357</c:v>
                </c:pt>
                <c:pt idx="199">
                  <c:v>88.361206140221469</c:v>
                </c:pt>
                <c:pt idx="200">
                  <c:v>126.01100580025317</c:v>
                </c:pt>
                <c:pt idx="201">
                  <c:v>114.0950568792103</c:v>
                </c:pt>
                <c:pt idx="202">
                  <c:v>98.618867001307478</c:v>
                </c:pt>
                <c:pt idx="203">
                  <c:v>83.280157811238638</c:v>
                </c:pt>
                <c:pt idx="204">
                  <c:v>99.401217897595458</c:v>
                </c:pt>
                <c:pt idx="205">
                  <c:v>97.973581765985912</c:v>
                </c:pt>
                <c:pt idx="206">
                  <c:v>89.949229374332603</c:v>
                </c:pt>
                <c:pt idx="207">
                  <c:v>106.93610850771637</c:v>
                </c:pt>
                <c:pt idx="208">
                  <c:v>113.47873636645664</c:v>
                </c:pt>
                <c:pt idx="209">
                  <c:v>111.36203382066124</c:v>
                </c:pt>
                <c:pt idx="210">
                  <c:v>85.0864175598023</c:v>
                </c:pt>
                <c:pt idx="211">
                  <c:v>90.749719231223537</c:v>
                </c:pt>
                <c:pt idx="212">
                  <c:v>155.10669302722553</c:v>
                </c:pt>
                <c:pt idx="213">
                  <c:v>139.05068001390399</c:v>
                </c:pt>
                <c:pt idx="214">
                  <c:v>110.66244240907352</c:v>
                </c:pt>
                <c:pt idx="215">
                  <c:v>110.37735934456819</c:v>
                </c:pt>
                <c:pt idx="216">
                  <c:v>103.28708325030075</c:v>
                </c:pt>
                <c:pt idx="217">
                  <c:v>87.178056879739657</c:v>
                </c:pt>
                <c:pt idx="218">
                  <c:v>94.510682046325883</c:v>
                </c:pt>
                <c:pt idx="219">
                  <c:v>99.275902079176902</c:v>
                </c:pt>
                <c:pt idx="220">
                  <c:v>99.846246621161626</c:v>
                </c:pt>
                <c:pt idx="221">
                  <c:v>108.54472796960404</c:v>
                </c:pt>
                <c:pt idx="222">
                  <c:v>109.34230988340967</c:v>
                </c:pt>
                <c:pt idx="223">
                  <c:v>87.418025211205205</c:v>
                </c:pt>
                <c:pt idx="224">
                  <c:v>86.002516438633364</c:v>
                </c:pt>
                <c:pt idx="225">
                  <c:v>114.07352784676502</c:v>
                </c:pt>
                <c:pt idx="226">
                  <c:v>126.247946536028</c:v>
                </c:pt>
                <c:pt idx="227">
                  <c:v>83.40995667879254</c:v>
                </c:pt>
                <c:pt idx="228">
                  <c:v>125.32179078430461</c:v>
                </c:pt>
                <c:pt idx="229">
                  <c:v>123.08231973708831</c:v>
                </c:pt>
                <c:pt idx="230">
                  <c:v>152.76379003699847</c:v>
                </c:pt>
                <c:pt idx="231">
                  <c:v>159.48208484982132</c:v>
                </c:pt>
                <c:pt idx="232">
                  <c:v>121.76613797229247</c:v>
                </c:pt>
                <c:pt idx="233">
                  <c:v>203.40146474173378</c:v>
                </c:pt>
                <c:pt idx="234">
                  <c:v>77.696019411961515</c:v>
                </c:pt>
                <c:pt idx="235">
                  <c:v>86.371105986771468</c:v>
                </c:pt>
                <c:pt idx="236">
                  <c:v>133.69067183438983</c:v>
                </c:pt>
                <c:pt idx="237">
                  <c:v>123.9267504672556</c:v>
                </c:pt>
                <c:pt idx="238">
                  <c:v>174.62214780086558</c:v>
                </c:pt>
                <c:pt idx="239">
                  <c:v>133.18954248529099</c:v>
                </c:pt>
                <c:pt idx="240">
                  <c:v>98.081515655380926</c:v>
                </c:pt>
                <c:pt idx="241">
                  <c:v>82.725713472965836</c:v>
                </c:pt>
                <c:pt idx="242">
                  <c:v>94.160272842027183</c:v>
                </c:pt>
                <c:pt idx="243">
                  <c:v>128.50855755846808</c:v>
                </c:pt>
                <c:pt idx="244">
                  <c:v>91.411344760275284</c:v>
                </c:pt>
                <c:pt idx="245">
                  <c:v>104.39999474863956</c:v>
                </c:pt>
                <c:pt idx="246">
                  <c:v>119.22729780536298</c:v>
                </c:pt>
                <c:pt idx="247">
                  <c:v>77.035105197164725</c:v>
                </c:pt>
                <c:pt idx="248">
                  <c:v>94.322198519724623</c:v>
                </c:pt>
                <c:pt idx="249">
                  <c:v>116.07137608135542</c:v>
                </c:pt>
                <c:pt idx="250">
                  <c:v>116.03369165627264</c:v>
                </c:pt>
                <c:pt idx="251">
                  <c:v>87.445778992328258</c:v>
                </c:pt>
                <c:pt idx="252">
                  <c:v>92.234751344678898</c:v>
                </c:pt>
                <c:pt idx="253">
                  <c:v>91.490535878024346</c:v>
                </c:pt>
                <c:pt idx="254">
                  <c:v>76.752713124639939</c:v>
                </c:pt>
                <c:pt idx="255">
                  <c:v>94.747407287179172</c:v>
                </c:pt>
                <c:pt idx="256">
                  <c:v>84.48355527954098</c:v>
                </c:pt>
                <c:pt idx="257">
                  <c:v>88.8101197513773</c:v>
                </c:pt>
                <c:pt idx="258">
                  <c:v>109.02816700137616</c:v>
                </c:pt>
                <c:pt idx="259">
                  <c:v>75.468231803882873</c:v>
                </c:pt>
                <c:pt idx="260">
                  <c:v>84.944632407334296</c:v>
                </c:pt>
                <c:pt idx="261">
                  <c:v>115.82779624854366</c:v>
                </c:pt>
                <c:pt idx="262">
                  <c:v>110.99931170635632</c:v>
                </c:pt>
                <c:pt idx="263">
                  <c:v>182.28307673365362</c:v>
                </c:pt>
                <c:pt idx="264">
                  <c:v>111.24152484613255</c:v>
                </c:pt>
                <c:pt idx="265">
                  <c:v>84.692229506060414</c:v>
                </c:pt>
                <c:pt idx="266">
                  <c:v>68.63191014932147</c:v>
                </c:pt>
                <c:pt idx="267">
                  <c:v>118.8037502819958</c:v>
                </c:pt>
                <c:pt idx="268">
                  <c:v>115.70752527583765</c:v>
                </c:pt>
                <c:pt idx="269">
                  <c:v>111.15353242368973</c:v>
                </c:pt>
                <c:pt idx="270">
                  <c:v>93.621668587929861</c:v>
                </c:pt>
                <c:pt idx="271">
                  <c:v>128.29740660323654</c:v>
                </c:pt>
                <c:pt idx="272">
                  <c:v>129.19676635826991</c:v>
                </c:pt>
                <c:pt idx="273">
                  <c:v>116.88856358038919</c:v>
                </c:pt>
                <c:pt idx="274">
                  <c:v>136.09972127561227</c:v>
                </c:pt>
                <c:pt idx="275">
                  <c:v>108.43946382479341</c:v>
                </c:pt>
                <c:pt idx="276">
                  <c:v>139.05068001390399</c:v>
                </c:pt>
                <c:pt idx="277">
                  <c:v>128.64703620561127</c:v>
                </c:pt>
                <c:pt idx="278">
                  <c:v>115.33477556507637</c:v>
                </c:pt>
                <c:pt idx="279">
                  <c:v>103.05703464226561</c:v>
                </c:pt>
                <c:pt idx="280">
                  <c:v>73.472948483292171</c:v>
                </c:pt>
                <c:pt idx="281">
                  <c:v>108.8829430461695</c:v>
                </c:pt>
                <c:pt idx="282">
                  <c:v>104.67802548008086</c:v>
                </c:pt>
                <c:pt idx="283">
                  <c:v>52.477749984216345</c:v>
                </c:pt>
                <c:pt idx="284">
                  <c:v>92.667070789582169</c:v>
                </c:pt>
                <c:pt idx="285">
                  <c:v>76.80851997560859</c:v>
                </c:pt>
                <c:pt idx="286">
                  <c:v>118.38443976324925</c:v>
                </c:pt>
                <c:pt idx="287">
                  <c:v>125.54774761647433</c:v>
                </c:pt>
                <c:pt idx="288">
                  <c:v>125.14850408704386</c:v>
                </c:pt>
                <c:pt idx="289">
                  <c:v>75.919737196229661</c:v>
                </c:pt>
                <c:pt idx="290">
                  <c:v>93.776309363834955</c:v>
                </c:pt>
                <c:pt idx="291">
                  <c:v>82.405068915340792</c:v>
                </c:pt>
                <c:pt idx="292">
                  <c:v>109.13075189272251</c:v>
                </c:pt>
                <c:pt idx="293">
                  <c:v>77.175607345011727</c:v>
                </c:pt>
                <c:pt idx="294">
                  <c:v>131.38067261075338</c:v>
                </c:pt>
                <c:pt idx="295">
                  <c:v>122.50555251627571</c:v>
                </c:pt>
                <c:pt idx="296">
                  <c:v>71.987612726929868</c:v>
                </c:pt>
                <c:pt idx="297">
                  <c:v>69.013091632021329</c:v>
                </c:pt>
                <c:pt idx="298">
                  <c:v>83.800145255334471</c:v>
                </c:pt>
                <c:pt idx="299">
                  <c:v>89.460167227209865</c:v>
                </c:pt>
                <c:pt idx="300">
                  <c:v>82.089229162124852</c:v>
                </c:pt>
                <c:pt idx="301">
                  <c:v>83.332329987868675</c:v>
                </c:pt>
                <c:pt idx="302">
                  <c:v>80.385419152393723</c:v>
                </c:pt>
                <c:pt idx="303">
                  <c:v>147.03832223151699</c:v>
                </c:pt>
                <c:pt idx="304">
                  <c:v>86.18043215293261</c:v>
                </c:pt>
                <c:pt idx="305">
                  <c:v>99.07462359729881</c:v>
                </c:pt>
                <c:pt idx="306">
                  <c:v>89.934594781658006</c:v>
                </c:pt>
                <c:pt idx="307">
                  <c:v>121.58614892431099</c:v>
                </c:pt>
                <c:pt idx="308">
                  <c:v>100.19117164436678</c:v>
                </c:pt>
                <c:pt idx="309">
                  <c:v>97.929138782338683</c:v>
                </c:pt>
                <c:pt idx="310">
                  <c:v>85.242049102466922</c:v>
                </c:pt>
                <c:pt idx="311">
                  <c:v>100.77395132736588</c:v>
                </c:pt>
                <c:pt idx="312">
                  <c:v>137.23543867563021</c:v>
                </c:pt>
                <c:pt idx="313">
                  <c:v>89.462912123440873</c:v>
                </c:pt>
                <c:pt idx="314">
                  <c:v>122.60797628247049</c:v>
                </c:pt>
                <c:pt idx="315">
                  <c:v>95.721287562368701</c:v>
                </c:pt>
                <c:pt idx="316">
                  <c:v>134.8795792405769</c:v>
                </c:pt>
                <c:pt idx="317">
                  <c:v>121.7428454197134</c:v>
                </c:pt>
                <c:pt idx="318">
                  <c:v>108.53955905412099</c:v>
                </c:pt>
                <c:pt idx="319">
                  <c:v>97.750381985111233</c:v>
                </c:pt>
                <c:pt idx="320">
                  <c:v>80.641886286920638</c:v>
                </c:pt>
                <c:pt idx="321">
                  <c:v>107.29148730628128</c:v>
                </c:pt>
                <c:pt idx="322">
                  <c:v>72.484351624469369</c:v>
                </c:pt>
                <c:pt idx="323">
                  <c:v>131.85278372164055</c:v>
                </c:pt>
                <c:pt idx="324">
                  <c:v>113.78864798752859</c:v>
                </c:pt>
                <c:pt idx="325">
                  <c:v>99.784249844325046</c:v>
                </c:pt>
                <c:pt idx="326">
                  <c:v>81.217886954712938</c:v>
                </c:pt>
                <c:pt idx="327">
                  <c:v>113.50046251831232</c:v>
                </c:pt>
                <c:pt idx="328">
                  <c:v>123.36134636289016</c:v>
                </c:pt>
                <c:pt idx="329">
                  <c:v>79.177413384970734</c:v>
                </c:pt>
                <c:pt idx="330">
                  <c:v>63.225284151862517</c:v>
                </c:pt>
                <c:pt idx="331">
                  <c:v>107.53143260129031</c:v>
                </c:pt>
                <c:pt idx="332">
                  <c:v>120.50175606849982</c:v>
                </c:pt>
                <c:pt idx="333">
                  <c:v>107.82161867251364</c:v>
                </c:pt>
                <c:pt idx="334">
                  <c:v>105.85654567420487</c:v>
                </c:pt>
                <c:pt idx="335">
                  <c:v>80.803704550902523</c:v>
                </c:pt>
                <c:pt idx="336">
                  <c:v>101.50900627424276</c:v>
                </c:pt>
                <c:pt idx="337">
                  <c:v>129.89965105964328</c:v>
                </c:pt>
                <c:pt idx="338">
                  <c:v>132.97097467655971</c:v>
                </c:pt>
                <c:pt idx="339">
                  <c:v>70.228584226987692</c:v>
                </c:pt>
                <c:pt idx="340">
                  <c:v>87.429111496915198</c:v>
                </c:pt>
                <c:pt idx="341">
                  <c:v>111.58588250321166</c:v>
                </c:pt>
                <c:pt idx="342">
                  <c:v>132.57813838535702</c:v>
                </c:pt>
                <c:pt idx="343">
                  <c:v>109.83650539885744</c:v>
                </c:pt>
                <c:pt idx="344">
                  <c:v>94.176042252581382</c:v>
                </c:pt>
                <c:pt idx="345">
                  <c:v>108.34104024809014</c:v>
                </c:pt>
                <c:pt idx="346">
                  <c:v>135.91771401644516</c:v>
                </c:pt>
                <c:pt idx="347">
                  <c:v>84.339512719485583</c:v>
                </c:pt>
                <c:pt idx="348">
                  <c:v>109.48291222922697</c:v>
                </c:pt>
                <c:pt idx="349">
                  <c:v>103.66621146734845</c:v>
                </c:pt>
                <c:pt idx="350">
                  <c:v>104.84691926760404</c:v>
                </c:pt>
                <c:pt idx="351">
                  <c:v>123.63322938796674</c:v>
                </c:pt>
                <c:pt idx="352">
                  <c:v>92.803195629510469</c:v>
                </c:pt>
                <c:pt idx="353">
                  <c:v>98.182747514118361</c:v>
                </c:pt>
                <c:pt idx="354">
                  <c:v>97.766958426762898</c:v>
                </c:pt>
                <c:pt idx="355">
                  <c:v>124.91532615053664</c:v>
                </c:pt>
                <c:pt idx="356">
                  <c:v>79.495136498699424</c:v>
                </c:pt>
                <c:pt idx="357">
                  <c:v>98.483022342613566</c:v>
                </c:pt>
                <c:pt idx="358">
                  <c:v>198.29643847094437</c:v>
                </c:pt>
                <c:pt idx="359">
                  <c:v>206.86478094300358</c:v>
                </c:pt>
                <c:pt idx="360">
                  <c:v>102.77060329598763</c:v>
                </c:pt>
                <c:pt idx="361">
                  <c:v>185.4810679595804</c:v>
                </c:pt>
                <c:pt idx="362">
                  <c:v>77.629950531110012</c:v>
                </c:pt>
                <c:pt idx="363">
                  <c:v>85.362292113193249</c:v>
                </c:pt>
                <c:pt idx="364">
                  <c:v>105.23959371790832</c:v>
                </c:pt>
                <c:pt idx="365">
                  <c:v>152.11136360060749</c:v>
                </c:pt>
                <c:pt idx="366">
                  <c:v>123.50659536378465</c:v>
                </c:pt>
                <c:pt idx="367">
                  <c:v>120.21314039499305</c:v>
                </c:pt>
                <c:pt idx="368">
                  <c:v>135.23889997661752</c:v>
                </c:pt>
                <c:pt idx="369">
                  <c:v>112.82274878270853</c:v>
                </c:pt>
                <c:pt idx="370">
                  <c:v>63.260160406031687</c:v>
                </c:pt>
                <c:pt idx="371">
                  <c:v>104.14757656435953</c:v>
                </c:pt>
                <c:pt idx="372">
                  <c:v>164.89354963517454</c:v>
                </c:pt>
                <c:pt idx="373">
                  <c:v>114.3755512916583</c:v>
                </c:pt>
                <c:pt idx="374">
                  <c:v>130.14622216817318</c:v>
                </c:pt>
                <c:pt idx="375">
                  <c:v>80.102390221743406</c:v>
                </c:pt>
                <c:pt idx="376">
                  <c:v>103.67272359133341</c:v>
                </c:pt>
                <c:pt idx="377">
                  <c:v>87.468394351487561</c:v>
                </c:pt>
                <c:pt idx="378">
                  <c:v>73.544638960399041</c:v>
                </c:pt>
                <c:pt idx="379">
                  <c:v>119.69854243481859</c:v>
                </c:pt>
                <c:pt idx="380">
                  <c:v>133.26233479522497</c:v>
                </c:pt>
                <c:pt idx="381">
                  <c:v>90.964923215410764</c:v>
                </c:pt>
                <c:pt idx="382">
                  <c:v>162.99538684079209</c:v>
                </c:pt>
                <c:pt idx="383">
                  <c:v>74.760053325417303</c:v>
                </c:pt>
                <c:pt idx="384">
                  <c:v>127.26669969805654</c:v>
                </c:pt>
                <c:pt idx="385">
                  <c:v>105.30641304985578</c:v>
                </c:pt>
                <c:pt idx="386">
                  <c:v>159.6144443979762</c:v>
                </c:pt>
                <c:pt idx="387">
                  <c:v>180.11986175925821</c:v>
                </c:pt>
                <c:pt idx="388">
                  <c:v>69.032215416949569</c:v>
                </c:pt>
                <c:pt idx="389">
                  <c:v>76.663981617846261</c:v>
                </c:pt>
                <c:pt idx="390">
                  <c:v>67.396290986478775</c:v>
                </c:pt>
                <c:pt idx="391">
                  <c:v>162.87166647943079</c:v>
                </c:pt>
                <c:pt idx="392">
                  <c:v>83.014465932357311</c:v>
                </c:pt>
                <c:pt idx="393">
                  <c:v>78.514623977697525</c:v>
                </c:pt>
                <c:pt idx="394">
                  <c:v>87.086988062664062</c:v>
                </c:pt>
                <c:pt idx="395">
                  <c:v>100.32512045924325</c:v>
                </c:pt>
                <c:pt idx="396">
                  <c:v>129.36948738410337</c:v>
                </c:pt>
                <c:pt idx="397">
                  <c:v>80.567998371911344</c:v>
                </c:pt>
                <c:pt idx="398">
                  <c:v>113.87695589319036</c:v>
                </c:pt>
                <c:pt idx="399">
                  <c:v>116.63075000461487</c:v>
                </c:pt>
                <c:pt idx="400">
                  <c:v>102.90193136581</c:v>
                </c:pt>
                <c:pt idx="401">
                  <c:v>110.5935462756419</c:v>
                </c:pt>
                <c:pt idx="402">
                  <c:v>106.87203371957692</c:v>
                </c:pt>
                <c:pt idx="403">
                  <c:v>104.00734538051915</c:v>
                </c:pt>
                <c:pt idx="404">
                  <c:v>98.105337755055061</c:v>
                </c:pt>
                <c:pt idx="405">
                  <c:v>71.681918303569773</c:v>
                </c:pt>
                <c:pt idx="406">
                  <c:v>70.859898418897188</c:v>
                </c:pt>
                <c:pt idx="407">
                  <c:v>151.80575890431675</c:v>
                </c:pt>
                <c:pt idx="408">
                  <c:v>124.48886988898002</c:v>
                </c:pt>
                <c:pt idx="409">
                  <c:v>102.82930403386361</c:v>
                </c:pt>
                <c:pt idx="410">
                  <c:v>84.866859612738409</c:v>
                </c:pt>
                <c:pt idx="411">
                  <c:v>108.78516479509001</c:v>
                </c:pt>
                <c:pt idx="412">
                  <c:v>84.448486137638469</c:v>
                </c:pt>
                <c:pt idx="413">
                  <c:v>97.799727822508373</c:v>
                </c:pt>
                <c:pt idx="414">
                  <c:v>109.2801703387691</c:v>
                </c:pt>
                <c:pt idx="415">
                  <c:v>93.234614551660272</c:v>
                </c:pt>
                <c:pt idx="416">
                  <c:v>96.312336012099436</c:v>
                </c:pt>
                <c:pt idx="417">
                  <c:v>87.477678123429712</c:v>
                </c:pt>
                <c:pt idx="418">
                  <c:v>85.965898223669726</c:v>
                </c:pt>
                <c:pt idx="419">
                  <c:v>103.84647858621827</c:v>
                </c:pt>
                <c:pt idx="420">
                  <c:v>185.68296677569322</c:v>
                </c:pt>
                <c:pt idx="421">
                  <c:v>110.49280762176029</c:v>
                </c:pt>
                <c:pt idx="422">
                  <c:v>109.18095636246653</c:v>
                </c:pt>
                <c:pt idx="423">
                  <c:v>113.71340636883635</c:v>
                </c:pt>
                <c:pt idx="424">
                  <c:v>94.182000959066485</c:v>
                </c:pt>
                <c:pt idx="425">
                  <c:v>108.26797645070539</c:v>
                </c:pt>
                <c:pt idx="426">
                  <c:v>128.82783458324616</c:v>
                </c:pt>
                <c:pt idx="427">
                  <c:v>97.835198016553676</c:v>
                </c:pt>
                <c:pt idx="428">
                  <c:v>140.60332343301758</c:v>
                </c:pt>
                <c:pt idx="429">
                  <c:v>57.590859120476296</c:v>
                </c:pt>
                <c:pt idx="430">
                  <c:v>121.95262432303177</c:v>
                </c:pt>
                <c:pt idx="431">
                  <c:v>88.75187171871822</c:v>
                </c:pt>
                <c:pt idx="432">
                  <c:v>66.942597598173577</c:v>
                </c:pt>
                <c:pt idx="433">
                  <c:v>117.52776056541187</c:v>
                </c:pt>
                <c:pt idx="434">
                  <c:v>118.03950929056217</c:v>
                </c:pt>
                <c:pt idx="435">
                  <c:v>58.142213555069318</c:v>
                </c:pt>
                <c:pt idx="436">
                  <c:v>92.146830214553461</c:v>
                </c:pt>
                <c:pt idx="437">
                  <c:v>145.25699765889368</c:v>
                </c:pt>
                <c:pt idx="438">
                  <c:v>68.425248628765587</c:v>
                </c:pt>
                <c:pt idx="439">
                  <c:v>107.50063036095827</c:v>
                </c:pt>
                <c:pt idx="440">
                  <c:v>78.267627670662961</c:v>
                </c:pt>
                <c:pt idx="441">
                  <c:v>60.401177204135237</c:v>
                </c:pt>
                <c:pt idx="442">
                  <c:v>60.911508277889247</c:v>
                </c:pt>
                <c:pt idx="443">
                  <c:v>71.523013233809436</c:v>
                </c:pt>
                <c:pt idx="444">
                  <c:v>56.336463718700323</c:v>
                </c:pt>
                <c:pt idx="445">
                  <c:v>75.023319802145849</c:v>
                </c:pt>
                <c:pt idx="446">
                  <c:v>101.73860632156089</c:v>
                </c:pt>
                <c:pt idx="447">
                  <c:v>99.056855047546435</c:v>
                </c:pt>
                <c:pt idx="448">
                  <c:v>109.52472323104583</c:v>
                </c:pt>
                <c:pt idx="449">
                  <c:v>99.631788268622728</c:v>
                </c:pt>
                <c:pt idx="450">
                  <c:v>54.798924710402922</c:v>
                </c:pt>
                <c:pt idx="451">
                  <c:v>117.7094045042153</c:v>
                </c:pt>
                <c:pt idx="452">
                  <c:v>80.607440508737483</c:v>
                </c:pt>
                <c:pt idx="453">
                  <c:v>70.97318318031661</c:v>
                </c:pt>
                <c:pt idx="454">
                  <c:v>100.21742966581239</c:v>
                </c:pt>
                <c:pt idx="455">
                  <c:v>123.61768164022148</c:v>
                </c:pt>
                <c:pt idx="456">
                  <c:v>97.293063425985295</c:v>
                </c:pt>
                <c:pt idx="457">
                  <c:v>77.266655508747775</c:v>
                </c:pt>
                <c:pt idx="458">
                  <c:v>133.01050983120712</c:v>
                </c:pt>
                <c:pt idx="459">
                  <c:v>80.122112933081539</c:v>
                </c:pt>
                <c:pt idx="460">
                  <c:v>102.95114919889339</c:v>
                </c:pt>
                <c:pt idx="461">
                  <c:v>70.025719247847903</c:v>
                </c:pt>
                <c:pt idx="462">
                  <c:v>60.049133234681911</c:v>
                </c:pt>
                <c:pt idx="463">
                  <c:v>63.004606359394323</c:v>
                </c:pt>
                <c:pt idx="464">
                  <c:v>63.490333174242238</c:v>
                </c:pt>
                <c:pt idx="465">
                  <c:v>76.53735663202653</c:v>
                </c:pt>
                <c:pt idx="466">
                  <c:v>85.387908933872623</c:v>
                </c:pt>
                <c:pt idx="467">
                  <c:v>90.885109422967048</c:v>
                </c:pt>
                <c:pt idx="468">
                  <c:v>62.246524071207794</c:v>
                </c:pt>
                <c:pt idx="469">
                  <c:v>53.569879676841872</c:v>
                </c:pt>
                <c:pt idx="470">
                  <c:v>95.236352865536006</c:v>
                </c:pt>
                <c:pt idx="471">
                  <c:v>80.820172509160997</c:v>
                </c:pt>
                <c:pt idx="472">
                  <c:v>105.79266545900377</c:v>
                </c:pt>
                <c:pt idx="473">
                  <c:v>104.91369656120203</c:v>
                </c:pt>
                <c:pt idx="474">
                  <c:v>94.071479864213259</c:v>
                </c:pt>
                <c:pt idx="475">
                  <c:v>71.849565903164518</c:v>
                </c:pt>
                <c:pt idx="476">
                  <c:v>56.743053153490784</c:v>
                </c:pt>
                <c:pt idx="477">
                  <c:v>75.127856622168892</c:v>
                </c:pt>
                <c:pt idx="478">
                  <c:v>262.14474902201789</c:v>
                </c:pt>
                <c:pt idx="479">
                  <c:v>97.308555099236088</c:v>
                </c:pt>
                <c:pt idx="480">
                  <c:v>86.832987226043969</c:v>
                </c:pt>
                <c:pt idx="481">
                  <c:v>89.768586345388627</c:v>
                </c:pt>
                <c:pt idx="482">
                  <c:v>60.665509415961168</c:v>
                </c:pt>
                <c:pt idx="483">
                  <c:v>96.771883938440908</c:v>
                </c:pt>
                <c:pt idx="484">
                  <c:v>147.28482018429503</c:v>
                </c:pt>
                <c:pt idx="485">
                  <c:v>94.449730253089228</c:v>
                </c:pt>
                <c:pt idx="486">
                  <c:v>96.189902242139723</c:v>
                </c:pt>
                <c:pt idx="487">
                  <c:v>63.064573553845854</c:v>
                </c:pt>
                <c:pt idx="488">
                  <c:v>83.800970243505589</c:v>
                </c:pt>
                <c:pt idx="489">
                  <c:v>118.20608722978481</c:v>
                </c:pt>
                <c:pt idx="490">
                  <c:v>114.79051610807979</c:v>
                </c:pt>
                <c:pt idx="491">
                  <c:v>265.35855280881452</c:v>
                </c:pt>
                <c:pt idx="492">
                  <c:v>77.659640152160009</c:v>
                </c:pt>
                <c:pt idx="493">
                  <c:v>55.37175519192094</c:v>
                </c:pt>
                <c:pt idx="494">
                  <c:v>80.529862985182717</c:v>
                </c:pt>
                <c:pt idx="495">
                  <c:v>94.398819751570343</c:v>
                </c:pt>
                <c:pt idx="496">
                  <c:v>66.791110083554486</c:v>
                </c:pt>
                <c:pt idx="497">
                  <c:v>81.977550967026133</c:v>
                </c:pt>
                <c:pt idx="498">
                  <c:v>94.256321459047044</c:v>
                </c:pt>
                <c:pt idx="499">
                  <c:v>80.994661574325278</c:v>
                </c:pt>
                <c:pt idx="500">
                  <c:v>76.291062599705086</c:v>
                </c:pt>
                <c:pt idx="501">
                  <c:v>106.17485959539098</c:v>
                </c:pt>
                <c:pt idx="502">
                  <c:v>91.94847905880826</c:v>
                </c:pt>
                <c:pt idx="503">
                  <c:v>93.625269171880205</c:v>
                </c:pt>
                <c:pt idx="504">
                  <c:v>159.76328585278509</c:v>
                </c:pt>
                <c:pt idx="505">
                  <c:v>242.53834624501661</c:v>
                </c:pt>
                <c:pt idx="506">
                  <c:v>98.008646553240823</c:v>
                </c:pt>
                <c:pt idx="507">
                  <c:v>127.86510461009287</c:v>
                </c:pt>
                <c:pt idx="508">
                  <c:v>185.21759135819525</c:v>
                </c:pt>
                <c:pt idx="509">
                  <c:v>65.837271119722644</c:v>
                </c:pt>
                <c:pt idx="510">
                  <c:v>100.36307676897971</c:v>
                </c:pt>
                <c:pt idx="511">
                  <c:v>88.394831346643471</c:v>
                </c:pt>
                <c:pt idx="512">
                  <c:v>113.87188452552432</c:v>
                </c:pt>
                <c:pt idx="513">
                  <c:v>59.060808612994045</c:v>
                </c:pt>
                <c:pt idx="514">
                  <c:v>192.47342933560913</c:v>
                </c:pt>
                <c:pt idx="515">
                  <c:v>66.852099344923019</c:v>
                </c:pt>
                <c:pt idx="516">
                  <c:v>157.60971052348788</c:v>
                </c:pt>
                <c:pt idx="517">
                  <c:v>49.540216760322359</c:v>
                </c:pt>
                <c:pt idx="518">
                  <c:v>91.797651042159302</c:v>
                </c:pt>
                <c:pt idx="519">
                  <c:v>68.180186050437001</c:v>
                </c:pt>
                <c:pt idx="520">
                  <c:v>94.677334636280307</c:v>
                </c:pt>
                <c:pt idx="521">
                  <c:v>49.370624014019981</c:v>
                </c:pt>
                <c:pt idx="522">
                  <c:v>63.291655492548863</c:v>
                </c:pt>
                <c:pt idx="523">
                  <c:v>52.694965888976498</c:v>
                </c:pt>
                <c:pt idx="524">
                  <c:v>138.06405560611088</c:v>
                </c:pt>
                <c:pt idx="525">
                  <c:v>53.897438803008683</c:v>
                </c:pt>
                <c:pt idx="526">
                  <c:v>116.29873307703917</c:v>
                </c:pt>
                <c:pt idx="527">
                  <c:v>46.325062659700933</c:v>
                </c:pt>
                <c:pt idx="528">
                  <c:v>77.683473418360748</c:v>
                </c:pt>
                <c:pt idx="529">
                  <c:v>51.037222793477127</c:v>
                </c:pt>
                <c:pt idx="530">
                  <c:v>46.484863056205235</c:v>
                </c:pt>
                <c:pt idx="531">
                  <c:v>53.859013330904965</c:v>
                </c:pt>
                <c:pt idx="532">
                  <c:v>53.186508272706789</c:v>
                </c:pt>
                <c:pt idx="533">
                  <c:v>48.686833625455094</c:v>
                </c:pt>
                <c:pt idx="534">
                  <c:v>54.958277174803655</c:v>
                </c:pt>
                <c:pt idx="535">
                  <c:v>47.097558405307865</c:v>
                </c:pt>
                <c:pt idx="536">
                  <c:v>52.312036292775026</c:v>
                </c:pt>
                <c:pt idx="537">
                  <c:v>64.013950939994217</c:v>
                </c:pt>
                <c:pt idx="538">
                  <c:v>50.171470307630635</c:v>
                </c:pt>
                <c:pt idx="539">
                  <c:v>46.788139830964987</c:v>
                </c:pt>
                <c:pt idx="540">
                  <c:v>54.226338882927962</c:v>
                </c:pt>
                <c:pt idx="541">
                  <c:v>49.195683978753436</c:v>
                </c:pt>
                <c:pt idx="542">
                  <c:v>51.904688807399182</c:v>
                </c:pt>
                <c:pt idx="543">
                  <c:v>51.62663285586288</c:v>
                </c:pt>
                <c:pt idx="544">
                  <c:v>52.489443895339129</c:v>
                </c:pt>
                <c:pt idx="545">
                  <c:v>54.410843916775569</c:v>
                </c:pt>
                <c:pt idx="546">
                  <c:v>63.423812876351768</c:v>
                </c:pt>
                <c:pt idx="547">
                  <c:v>98.12911450535448</c:v>
                </c:pt>
                <c:pt idx="548">
                  <c:v>76.101477122089165</c:v>
                </c:pt>
                <c:pt idx="549">
                  <c:v>56.029616760055326</c:v>
                </c:pt>
                <c:pt idx="550">
                  <c:v>81.293539650378605</c:v>
                </c:pt>
                <c:pt idx="551">
                  <c:v>80.687747456859256</c:v>
                </c:pt>
                <c:pt idx="552">
                  <c:v>54.436968033467437</c:v>
                </c:pt>
                <c:pt idx="553">
                  <c:v>63.224909572804137</c:v>
                </c:pt>
                <c:pt idx="554">
                  <c:v>56.832870647221682</c:v>
                </c:pt>
                <c:pt idx="555">
                  <c:v>49.265597559077243</c:v>
                </c:pt>
                <c:pt idx="556">
                  <c:v>74.683770183820485</c:v>
                </c:pt>
                <c:pt idx="557">
                  <c:v>51.134134087047855</c:v>
                </c:pt>
                <c:pt idx="558">
                  <c:v>78.340931620242884</c:v>
                </c:pt>
                <c:pt idx="559">
                  <c:v>96.288654746439718</c:v>
                </c:pt>
                <c:pt idx="560">
                  <c:v>83.806313582249402</c:v>
                </c:pt>
                <c:pt idx="561">
                  <c:v>50.123269409814178</c:v>
                </c:pt>
                <c:pt idx="562">
                  <c:v>58.847095479703192</c:v>
                </c:pt>
                <c:pt idx="563">
                  <c:v>88.700966656811559</c:v>
                </c:pt>
                <c:pt idx="564">
                  <c:v>49.025503556355865</c:v>
                </c:pt>
                <c:pt idx="565">
                  <c:v>80.860843057444825</c:v>
                </c:pt>
                <c:pt idx="566">
                  <c:v>72.253518710508928</c:v>
                </c:pt>
                <c:pt idx="567">
                  <c:v>64.485549920413376</c:v>
                </c:pt>
                <c:pt idx="568">
                  <c:v>51.396884782995066</c:v>
                </c:pt>
                <c:pt idx="569">
                  <c:v>44.346803017198596</c:v>
                </c:pt>
                <c:pt idx="570">
                  <c:v>47.875122575671114</c:v>
                </c:pt>
                <c:pt idx="571">
                  <c:v>54.988384562864823</c:v>
                </c:pt>
                <c:pt idx="572">
                  <c:v>40.64711858305558</c:v>
                </c:pt>
                <c:pt idx="573">
                  <c:v>49.371235943280368</c:v>
                </c:pt>
                <c:pt idx="574">
                  <c:v>53.237239611328803</c:v>
                </c:pt>
                <c:pt idx="575">
                  <c:v>62.50247606174851</c:v>
                </c:pt>
                <c:pt idx="576">
                  <c:v>52.060104058666795</c:v>
                </c:pt>
                <c:pt idx="577">
                  <c:v>65.295326737292513</c:v>
                </c:pt>
                <c:pt idx="578">
                  <c:v>76.021599370122203</c:v>
                </c:pt>
                <c:pt idx="579">
                  <c:v>51.988795580810852</c:v>
                </c:pt>
                <c:pt idx="580">
                  <c:v>41.394910456317803</c:v>
                </c:pt>
                <c:pt idx="581">
                  <c:v>48.739795202107601</c:v>
                </c:pt>
                <c:pt idx="582">
                  <c:v>44.226414628126406</c:v>
                </c:pt>
                <c:pt idx="583">
                  <c:v>42.24173829028431</c:v>
                </c:pt>
                <c:pt idx="584">
                  <c:v>53.784614263193767</c:v>
                </c:pt>
                <c:pt idx="585">
                  <c:v>45.971490900520401</c:v>
                </c:pt>
                <c:pt idx="586">
                  <c:v>39.567205249471705</c:v>
                </c:pt>
                <c:pt idx="587">
                  <c:v>40.008051356097404</c:v>
                </c:pt>
                <c:pt idx="588">
                  <c:v>53.309443555200758</c:v>
                </c:pt>
                <c:pt idx="589">
                  <c:v>53.359584689103507</c:v>
                </c:pt>
                <c:pt idx="590">
                  <c:v>69.133478255531358</c:v>
                </c:pt>
                <c:pt idx="591">
                  <c:v>50.811312742752307</c:v>
                </c:pt>
                <c:pt idx="592">
                  <c:v>48.280810393418037</c:v>
                </c:pt>
                <c:pt idx="593">
                  <c:v>54.63992278931957</c:v>
                </c:pt>
                <c:pt idx="594">
                  <c:v>86.631846282961021</c:v>
                </c:pt>
                <c:pt idx="595">
                  <c:v>58.036682852127122</c:v>
                </c:pt>
                <c:pt idx="596">
                  <c:v>45.75055382757153</c:v>
                </c:pt>
                <c:pt idx="597">
                  <c:v>45.072993183515223</c:v>
                </c:pt>
                <c:pt idx="598">
                  <c:v>43.368085209324995</c:v>
                </c:pt>
                <c:pt idx="599">
                  <c:v>73.61814267415545</c:v>
                </c:pt>
                <c:pt idx="600">
                  <c:v>81.737198823606619</c:v>
                </c:pt>
                <c:pt idx="601">
                  <c:v>47.486133288888276</c:v>
                </c:pt>
                <c:pt idx="602">
                  <c:v>57.022831245995725</c:v>
                </c:pt>
                <c:pt idx="603">
                  <c:v>56.917588530746364</c:v>
                </c:pt>
                <c:pt idx="604">
                  <c:v>48.602173940614605</c:v>
                </c:pt>
                <c:pt idx="605">
                  <c:v>81.017523204410438</c:v>
                </c:pt>
                <c:pt idx="606">
                  <c:v>46.593984287729356</c:v>
                </c:pt>
                <c:pt idx="607">
                  <c:v>47.478865354962572</c:v>
                </c:pt>
                <c:pt idx="608">
                  <c:v>48.494743975339922</c:v>
                </c:pt>
                <c:pt idx="609">
                  <c:v>66.30354340822592</c:v>
                </c:pt>
                <c:pt idx="610">
                  <c:v>40.200193606591881</c:v>
                </c:pt>
                <c:pt idx="611">
                  <c:v>54.633257880791767</c:v>
                </c:pt>
                <c:pt idx="612">
                  <c:v>45.192967550405854</c:v>
                </c:pt>
                <c:pt idx="613">
                  <c:v>43.279287988762022</c:v>
                </c:pt>
                <c:pt idx="614">
                  <c:v>42.858510839963152</c:v>
                </c:pt>
                <c:pt idx="615">
                  <c:v>71.225047417960596</c:v>
                </c:pt>
                <c:pt idx="616">
                  <c:v>54.856258327097102</c:v>
                </c:pt>
                <c:pt idx="617">
                  <c:v>105.37457555849431</c:v>
                </c:pt>
                <c:pt idx="618">
                  <c:v>41.50161834126888</c:v>
                </c:pt>
                <c:pt idx="619">
                  <c:v>169.24667845196475</c:v>
                </c:pt>
                <c:pt idx="620">
                  <c:v>51.396884782995066</c:v>
                </c:pt>
                <c:pt idx="621">
                  <c:v>43.413439272774539</c:v>
                </c:pt>
                <c:pt idx="622">
                  <c:v>44.891253875641389</c:v>
                </c:pt>
                <c:pt idx="623">
                  <c:v>43.662767747371092</c:v>
                </c:pt>
                <c:pt idx="624">
                  <c:v>52.407684768827679</c:v>
                </c:pt>
                <c:pt idx="625">
                  <c:v>42.882455145834356</c:v>
                </c:pt>
                <c:pt idx="626">
                  <c:v>42.820777639329151</c:v>
                </c:pt>
                <c:pt idx="627">
                  <c:v>40.69969123355655</c:v>
                </c:pt>
                <c:pt idx="628">
                  <c:v>40.345397724274193</c:v>
                </c:pt>
                <c:pt idx="629">
                  <c:v>42.402512568028477</c:v>
                </c:pt>
                <c:pt idx="630">
                  <c:v>38.1401029381367</c:v>
                </c:pt>
                <c:pt idx="631">
                  <c:v>44.465468183066726</c:v>
                </c:pt>
                <c:pt idx="632">
                  <c:v>38.088024904644733</c:v>
                </c:pt>
                <c:pt idx="633">
                  <c:v>45.845439720134237</c:v>
                </c:pt>
                <c:pt idx="634">
                  <c:v>37.261502614593574</c:v>
                </c:pt>
                <c:pt idx="635">
                  <c:v>44.277503423221965</c:v>
                </c:pt>
                <c:pt idx="636">
                  <c:v>40.720383963907643</c:v>
                </c:pt>
                <c:pt idx="637">
                  <c:v>39.235703373413855</c:v>
                </c:pt>
                <c:pt idx="638">
                  <c:v>41.756856325023008</c:v>
                </c:pt>
                <c:pt idx="639">
                  <c:v>48.958323488172546</c:v>
                </c:pt>
                <c:pt idx="640">
                  <c:v>53.923547044512347</c:v>
                </c:pt>
                <c:pt idx="641">
                  <c:v>41.128810160343328</c:v>
                </c:pt>
                <c:pt idx="642">
                  <c:v>88.750249409450547</c:v>
                </c:pt>
                <c:pt idx="643">
                  <c:v>49.457766676826076</c:v>
                </c:pt>
                <c:pt idx="644">
                  <c:v>45.347635636437793</c:v>
                </c:pt>
                <c:pt idx="645">
                  <c:v>50.984024630289944</c:v>
                </c:pt>
                <c:pt idx="646">
                  <c:v>44.574466564679874</c:v>
                </c:pt>
                <c:pt idx="647">
                  <c:v>57.288863783781451</c:v>
                </c:pt>
                <c:pt idx="648">
                  <c:v>39.290139192090344</c:v>
                </c:pt>
                <c:pt idx="649">
                  <c:v>35.747563120977688</c:v>
                </c:pt>
                <c:pt idx="650">
                  <c:v>46.791562237984948</c:v>
                </c:pt>
                <c:pt idx="651">
                  <c:v>54.340612586439889</c:v>
                </c:pt>
                <c:pt idx="652">
                  <c:v>43.442309254036736</c:v>
                </c:pt>
                <c:pt idx="653">
                  <c:v>52.863766181046529</c:v>
                </c:pt>
                <c:pt idx="654">
                  <c:v>43.234363120961433</c:v>
                </c:pt>
                <c:pt idx="655">
                  <c:v>35.291982218372475</c:v>
                </c:pt>
                <c:pt idx="656">
                  <c:v>56.340747672617731</c:v>
                </c:pt>
                <c:pt idx="657">
                  <c:v>63.020041977749798</c:v>
                </c:pt>
                <c:pt idx="658">
                  <c:v>57.288863783781451</c:v>
                </c:pt>
                <c:pt idx="659">
                  <c:v>76.805978235316374</c:v>
                </c:pt>
                <c:pt idx="660">
                  <c:v>60.707247463318751</c:v>
                </c:pt>
                <c:pt idx="661">
                  <c:v>46.444131834220414</c:v>
                </c:pt>
                <c:pt idx="662">
                  <c:v>73.084828171290951</c:v>
                </c:pt>
                <c:pt idx="663">
                  <c:v>43.161720010942375</c:v>
                </c:pt>
                <c:pt idx="664">
                  <c:v>44.815759424081108</c:v>
                </c:pt>
                <c:pt idx="665">
                  <c:v>67.573582591653363</c:v>
                </c:pt>
                <c:pt idx="666">
                  <c:v>53.218032698819073</c:v>
                </c:pt>
                <c:pt idx="667">
                  <c:v>86.790921089199813</c:v>
                </c:pt>
                <c:pt idx="668">
                  <c:v>94.480438125227906</c:v>
                </c:pt>
                <c:pt idx="669">
                  <c:v>57.098744860268724</c:v>
                </c:pt>
                <c:pt idx="670">
                  <c:v>78.18026263055603</c:v>
                </c:pt>
                <c:pt idx="671">
                  <c:v>44.544416883649973</c:v>
                </c:pt>
                <c:pt idx="672">
                  <c:v>45.181765241173579</c:v>
                </c:pt>
                <c:pt idx="673">
                  <c:v>59.358764941966612</c:v>
                </c:pt>
                <c:pt idx="674">
                  <c:v>60.226308524768442</c:v>
                </c:pt>
                <c:pt idx="675">
                  <c:v>40.359303618654842</c:v>
                </c:pt>
                <c:pt idx="676">
                  <c:v>71.228693699876473</c:v>
                </c:pt>
                <c:pt idx="677">
                  <c:v>82.852084396543702</c:v>
                </c:pt>
                <c:pt idx="678">
                  <c:v>163.03162414279794</c:v>
                </c:pt>
                <c:pt idx="679">
                  <c:v>43.153973894047716</c:v>
                </c:pt>
                <c:pt idx="680">
                  <c:v>43.317249128613327</c:v>
                </c:pt>
                <c:pt idx="681">
                  <c:v>42.453194093012307</c:v>
                </c:pt>
                <c:pt idx="682">
                  <c:v>46.536711299909463</c:v>
                </c:pt>
                <c:pt idx="683">
                  <c:v>49.023054686146246</c:v>
                </c:pt>
                <c:pt idx="684">
                  <c:v>36.539070996937667</c:v>
                </c:pt>
                <c:pt idx="685">
                  <c:v>44.304749162488555</c:v>
                </c:pt>
                <c:pt idx="686">
                  <c:v>37.772251864644872</c:v>
                </c:pt>
                <c:pt idx="687">
                  <c:v>37.870014884550436</c:v>
                </c:pt>
                <c:pt idx="688">
                  <c:v>62.16704976964995</c:v>
                </c:pt>
                <c:pt idx="689">
                  <c:v>51.217823357297327</c:v>
                </c:pt>
                <c:pt idx="690">
                  <c:v>71.70679176645217</c:v>
                </c:pt>
                <c:pt idx="691">
                  <c:v>37.873515605806695</c:v>
                </c:pt>
                <c:pt idx="692">
                  <c:v>34.84591473364344</c:v>
                </c:pt>
                <c:pt idx="693">
                  <c:v>44.439917061460399</c:v>
                </c:pt>
                <c:pt idx="694">
                  <c:v>39.970928394947684</c:v>
                </c:pt>
                <c:pt idx="695">
                  <c:v>38.969096714791611</c:v>
                </c:pt>
                <c:pt idx="696">
                  <c:v>40.894365058647708</c:v>
                </c:pt>
                <c:pt idx="697">
                  <c:v>44.797095180538477</c:v>
                </c:pt>
                <c:pt idx="698">
                  <c:v>40.995342450538175</c:v>
                </c:pt>
                <c:pt idx="699">
                  <c:v>58.688520751109415</c:v>
                </c:pt>
                <c:pt idx="700">
                  <c:v>36.416490700788302</c:v>
                </c:pt>
                <c:pt idx="701">
                  <c:v>39.3044302986712</c:v>
                </c:pt>
                <c:pt idx="702">
                  <c:v>52.598998685863492</c:v>
                </c:pt>
                <c:pt idx="703">
                  <c:v>42.842981351618384</c:v>
                </c:pt>
                <c:pt idx="704">
                  <c:v>44.810720638248071</c:v>
                </c:pt>
                <c:pt idx="705">
                  <c:v>41.330179388990949</c:v>
                </c:pt>
                <c:pt idx="706">
                  <c:v>62.000532951926459</c:v>
                </c:pt>
                <c:pt idx="707">
                  <c:v>49.416403137094626</c:v>
                </c:pt>
                <c:pt idx="708">
                  <c:v>35.092696639621735</c:v>
                </c:pt>
                <c:pt idx="709">
                  <c:v>42.314233208020219</c:v>
                </c:pt>
                <c:pt idx="710">
                  <c:v>37.056972372935874</c:v>
                </c:pt>
                <c:pt idx="711">
                  <c:v>40.985313704516514</c:v>
                </c:pt>
                <c:pt idx="712">
                  <c:v>31.285733876062107</c:v>
                </c:pt>
                <c:pt idx="713">
                  <c:v>37.056972372935874</c:v>
                </c:pt>
                <c:pt idx="714">
                  <c:v>40.31925540965527</c:v>
                </c:pt>
                <c:pt idx="715">
                  <c:v>51.145828439112307</c:v>
                </c:pt>
                <c:pt idx="716">
                  <c:v>42.043412751836023</c:v>
                </c:pt>
                <c:pt idx="717">
                  <c:v>54.164343423568916</c:v>
                </c:pt>
                <c:pt idx="718">
                  <c:v>53.201418468456517</c:v>
                </c:pt>
                <c:pt idx="719">
                  <c:v>73.4838550807724</c:v>
                </c:pt>
                <c:pt idx="720">
                  <c:v>71.943048797723719</c:v>
                </c:pt>
                <c:pt idx="721">
                  <c:v>78.348930393565652</c:v>
                </c:pt>
                <c:pt idx="722">
                  <c:v>84.883877450365603</c:v>
                </c:pt>
                <c:pt idx="723">
                  <c:v>81.665093832284313</c:v>
                </c:pt>
                <c:pt idx="724">
                  <c:v>79.867189229676214</c:v>
                </c:pt>
                <c:pt idx="725">
                  <c:v>44.148253999790832</c:v>
                </c:pt>
                <c:pt idx="726">
                  <c:v>36.597086180544494</c:v>
                </c:pt>
                <c:pt idx="727">
                  <c:v>38.141713620020184</c:v>
                </c:pt>
                <c:pt idx="728">
                  <c:v>34.689229364135791</c:v>
                </c:pt>
                <c:pt idx="729">
                  <c:v>30.436424164188704</c:v>
                </c:pt>
                <c:pt idx="730">
                  <c:v>30.971440846376129</c:v>
                </c:pt>
                <c:pt idx="731">
                  <c:v>33.428275708384874</c:v>
                </c:pt>
                <c:pt idx="732">
                  <c:v>34.62392311782812</c:v>
                </c:pt>
                <c:pt idx="733">
                  <c:v>33.428792729184515</c:v>
                </c:pt>
                <c:pt idx="734">
                  <c:v>28.74941215692704</c:v>
                </c:pt>
                <c:pt idx="735">
                  <c:v>36.259944686345627</c:v>
                </c:pt>
                <c:pt idx="736">
                  <c:v>29.278276082446745</c:v>
                </c:pt>
                <c:pt idx="737">
                  <c:v>39.096049362779048</c:v>
                </c:pt>
                <c:pt idx="738">
                  <c:v>44.075461564688098</c:v>
                </c:pt>
                <c:pt idx="739">
                  <c:v>36.597086180544494</c:v>
                </c:pt>
                <c:pt idx="740">
                  <c:v>35.295173632040061</c:v>
                </c:pt>
                <c:pt idx="741">
                  <c:v>36.642765059048067</c:v>
                </c:pt>
                <c:pt idx="742">
                  <c:v>29.666788849284313</c:v>
                </c:pt>
                <c:pt idx="743">
                  <c:v>37.541620452754671</c:v>
                </c:pt>
                <c:pt idx="744">
                  <c:v>31.75907197085332</c:v>
                </c:pt>
                <c:pt idx="745">
                  <c:v>44.765786341834925</c:v>
                </c:pt>
                <c:pt idx="746">
                  <c:v>49.474174283789665</c:v>
                </c:pt>
                <c:pt idx="747">
                  <c:v>33.067295068787587</c:v>
                </c:pt>
                <c:pt idx="748">
                  <c:v>39.89633554484859</c:v>
                </c:pt>
                <c:pt idx="749">
                  <c:v>30.288623884335252</c:v>
                </c:pt>
                <c:pt idx="750">
                  <c:v>44.013826083492589</c:v>
                </c:pt>
                <c:pt idx="751">
                  <c:v>33.388955007308695</c:v>
                </c:pt>
                <c:pt idx="752">
                  <c:v>38.406116556285916</c:v>
                </c:pt>
                <c:pt idx="753">
                  <c:v>60.263281459634229</c:v>
                </c:pt>
                <c:pt idx="754">
                  <c:v>29.091587266128801</c:v>
                </c:pt>
                <c:pt idx="755">
                  <c:v>56.999871670449352</c:v>
                </c:pt>
                <c:pt idx="756">
                  <c:v>32.664093132865432</c:v>
                </c:pt>
                <c:pt idx="757">
                  <c:v>35.094249100414153</c:v>
                </c:pt>
                <c:pt idx="758">
                  <c:v>34.517595464838379</c:v>
                </c:pt>
                <c:pt idx="759">
                  <c:v>30.177356328449168</c:v>
                </c:pt>
                <c:pt idx="760">
                  <c:v>35.570881564254762</c:v>
                </c:pt>
                <c:pt idx="761">
                  <c:v>29.109143696107211</c:v>
                </c:pt>
                <c:pt idx="762">
                  <c:v>56.892577417004674</c:v>
                </c:pt>
                <c:pt idx="763">
                  <c:v>36.222731170475051</c:v>
                </c:pt>
                <c:pt idx="764">
                  <c:v>58.614296113597149</c:v>
                </c:pt>
                <c:pt idx="765">
                  <c:v>38.871284738071971</c:v>
                </c:pt>
                <c:pt idx="766">
                  <c:v>42.980089767732352</c:v>
                </c:pt>
                <c:pt idx="767">
                  <c:v>41.918260680590876</c:v>
                </c:pt>
                <c:pt idx="768">
                  <c:v>52.341330073067056</c:v>
                </c:pt>
                <c:pt idx="769">
                  <c:v>32.855693518791206</c:v>
                </c:pt>
                <c:pt idx="770">
                  <c:v>40.873421599780464</c:v>
                </c:pt>
                <c:pt idx="771">
                  <c:v>33.049142687534768</c:v>
                </c:pt>
                <c:pt idx="772">
                  <c:v>33.969498689455499</c:v>
                </c:pt>
                <c:pt idx="773">
                  <c:v>37.948394887600351</c:v>
                </c:pt>
                <c:pt idx="774">
                  <c:v>33.11311227625994</c:v>
                </c:pt>
                <c:pt idx="775">
                  <c:v>52.787241020486448</c:v>
                </c:pt>
                <c:pt idx="776">
                  <c:v>32.055305266626831</c:v>
                </c:pt>
                <c:pt idx="777">
                  <c:v>38.799982700236683</c:v>
                </c:pt>
                <c:pt idx="778">
                  <c:v>43.333940152137245</c:v>
                </c:pt>
                <c:pt idx="779">
                  <c:v>34.68374545275347</c:v>
                </c:pt>
                <c:pt idx="780">
                  <c:v>37.965184467468575</c:v>
                </c:pt>
                <c:pt idx="781">
                  <c:v>33.536962359648165</c:v>
                </c:pt>
                <c:pt idx="782">
                  <c:v>32.33090044385186</c:v>
                </c:pt>
                <c:pt idx="783">
                  <c:v>46.781941739547158</c:v>
                </c:pt>
                <c:pt idx="784">
                  <c:v>46.246876726530942</c:v>
                </c:pt>
                <c:pt idx="785">
                  <c:v>37.925661996999729</c:v>
                </c:pt>
                <c:pt idx="786">
                  <c:v>36.632239368802381</c:v>
                </c:pt>
                <c:pt idx="787">
                  <c:v>29.038487089596988</c:v>
                </c:pt>
                <c:pt idx="788">
                  <c:v>35.005044393201395</c:v>
                </c:pt>
                <c:pt idx="789">
                  <c:v>38.238720469814602</c:v>
                </c:pt>
                <c:pt idx="790">
                  <c:v>27.855643507061885</c:v>
                </c:pt>
                <c:pt idx="791">
                  <c:v>61.467018702026259</c:v>
                </c:pt>
                <c:pt idx="792">
                  <c:v>52.577049103349182</c:v>
                </c:pt>
                <c:pt idx="793">
                  <c:v>30.630007004120145</c:v>
                </c:pt>
                <c:pt idx="794">
                  <c:v>34.726424541449205</c:v>
                </c:pt>
                <c:pt idx="795">
                  <c:v>27.936471333742276</c:v>
                </c:pt>
                <c:pt idx="796">
                  <c:v>45.841580511421867</c:v>
                </c:pt>
                <c:pt idx="797">
                  <c:v>43.558503791803666</c:v>
                </c:pt>
                <c:pt idx="798">
                  <c:v>30.133890817467293</c:v>
                </c:pt>
                <c:pt idx="799">
                  <c:v>42.534998552882335</c:v>
                </c:pt>
                <c:pt idx="800">
                  <c:v>54.34260640966496</c:v>
                </c:pt>
                <c:pt idx="801">
                  <c:v>57.922669904756809</c:v>
                </c:pt>
                <c:pt idx="802">
                  <c:v>29.233715269338603</c:v>
                </c:pt>
                <c:pt idx="803">
                  <c:v>37.46708842530559</c:v>
                </c:pt>
                <c:pt idx="804">
                  <c:v>38.7337281633624</c:v>
                </c:pt>
                <c:pt idx="805">
                  <c:v>53.908092479354387</c:v>
                </c:pt>
                <c:pt idx="806">
                  <c:v>37.020919332634399</c:v>
                </c:pt>
                <c:pt idx="807">
                  <c:v>56.456650657819033</c:v>
                </c:pt>
                <c:pt idx="808">
                  <c:v>34.634644823024892</c:v>
                </c:pt>
                <c:pt idx="809">
                  <c:v>36.646556582554339</c:v>
                </c:pt>
                <c:pt idx="810">
                  <c:v>47.854654739947627</c:v>
                </c:pt>
                <c:pt idx="811">
                  <c:v>38.681221598281056</c:v>
                </c:pt>
                <c:pt idx="812">
                  <c:v>46.433241916045581</c:v>
                </c:pt>
                <c:pt idx="813">
                  <c:v>51.154657152366319</c:v>
                </c:pt>
                <c:pt idx="814">
                  <c:v>34.92819329405296</c:v>
                </c:pt>
                <c:pt idx="815">
                  <c:v>39.652882713671993</c:v>
                </c:pt>
                <c:pt idx="816">
                  <c:v>47.917023743318893</c:v>
                </c:pt>
                <c:pt idx="817">
                  <c:v>30.541153063662382</c:v>
                </c:pt>
                <c:pt idx="818">
                  <c:v>67.118876155122919</c:v>
                </c:pt>
                <c:pt idx="819">
                  <c:v>34.259789422830188</c:v>
                </c:pt>
                <c:pt idx="820">
                  <c:v>31.058046029892363</c:v>
                </c:pt>
                <c:pt idx="821">
                  <c:v>52.396433735131474</c:v>
                </c:pt>
                <c:pt idx="822">
                  <c:v>38.357243319056479</c:v>
                </c:pt>
                <c:pt idx="823">
                  <c:v>58.321839649184305</c:v>
                </c:pt>
                <c:pt idx="824">
                  <c:v>36.581337706583646</c:v>
                </c:pt>
                <c:pt idx="825">
                  <c:v>40.695262774490736</c:v>
                </c:pt>
                <c:pt idx="826">
                  <c:v>38.637471765426923</c:v>
                </c:pt>
                <c:pt idx="827">
                  <c:v>50.751244883162364</c:v>
                </c:pt>
                <c:pt idx="828">
                  <c:v>33.575519456575144</c:v>
                </c:pt>
                <c:pt idx="829">
                  <c:v>50.382777939924871</c:v>
                </c:pt>
                <c:pt idx="830">
                  <c:v>35.615970282989139</c:v>
                </c:pt>
                <c:pt idx="831">
                  <c:v>36.971695854090946</c:v>
                </c:pt>
                <c:pt idx="832">
                  <c:v>32.182915404708766</c:v>
                </c:pt>
                <c:pt idx="833">
                  <c:v>38.33489868309767</c:v>
                </c:pt>
                <c:pt idx="834">
                  <c:v>29.171011516109569</c:v>
                </c:pt>
                <c:pt idx="835">
                  <c:v>30.152869698899394</c:v>
                </c:pt>
                <c:pt idx="836">
                  <c:v>39.884370032866912</c:v>
                </c:pt>
                <c:pt idx="837">
                  <c:v>41.487115500593795</c:v>
                </c:pt>
                <c:pt idx="838">
                  <c:v>52.187267147024365</c:v>
                </c:pt>
                <c:pt idx="839">
                  <c:v>35.048574838080405</c:v>
                </c:pt>
                <c:pt idx="840">
                  <c:v>50.292961356037885</c:v>
                </c:pt>
                <c:pt idx="841">
                  <c:v>36.026253982640654</c:v>
                </c:pt>
                <c:pt idx="842">
                  <c:v>27.845937010301533</c:v>
                </c:pt>
                <c:pt idx="843">
                  <c:v>28.692697482036735</c:v>
                </c:pt>
                <c:pt idx="844">
                  <c:v>40.843825895651214</c:v>
                </c:pt>
                <c:pt idx="845">
                  <c:v>33.13746704395983</c:v>
                </c:pt>
                <c:pt idx="846">
                  <c:v>40.717478909752472</c:v>
                </c:pt>
                <c:pt idx="847">
                  <c:v>44.700105563952086</c:v>
                </c:pt>
                <c:pt idx="848">
                  <c:v>36.013229211136277</c:v>
                </c:pt>
                <c:pt idx="849">
                  <c:v>40.694232601941643</c:v>
                </c:pt>
                <c:pt idx="850">
                  <c:v>32.522908484821649</c:v>
                </c:pt>
                <c:pt idx="851">
                  <c:v>31.804265443367985</c:v>
                </c:pt>
                <c:pt idx="852">
                  <c:v>33.492916503104567</c:v>
                </c:pt>
                <c:pt idx="853">
                  <c:v>32.458547270331451</c:v>
                </c:pt>
                <c:pt idx="854">
                  <c:v>34.367642291723698</c:v>
                </c:pt>
                <c:pt idx="855">
                  <c:v>26.684696616418336</c:v>
                </c:pt>
                <c:pt idx="856">
                  <c:v>32.35868984660771</c:v>
                </c:pt>
                <c:pt idx="857">
                  <c:v>30.419639983475339</c:v>
                </c:pt>
                <c:pt idx="858">
                  <c:v>30.876980912462326</c:v>
                </c:pt>
                <c:pt idx="859">
                  <c:v>27.013677382681486</c:v>
                </c:pt>
                <c:pt idx="860">
                  <c:v>29.451837964637988</c:v>
                </c:pt>
                <c:pt idx="861">
                  <c:v>34.085134391497498</c:v>
                </c:pt>
                <c:pt idx="862">
                  <c:v>31.608965262448997</c:v>
                </c:pt>
                <c:pt idx="863">
                  <c:v>29.009687393985548</c:v>
                </c:pt>
                <c:pt idx="864">
                  <c:v>45.967483064387288</c:v>
                </c:pt>
                <c:pt idx="865">
                  <c:v>35.871706114521153</c:v>
                </c:pt>
                <c:pt idx="866">
                  <c:v>34.181101075119592</c:v>
                </c:pt>
                <c:pt idx="867">
                  <c:v>29.655792217018668</c:v>
                </c:pt>
                <c:pt idx="868">
                  <c:v>32.161871799977995</c:v>
                </c:pt>
                <c:pt idx="869">
                  <c:v>43.544741881677645</c:v>
                </c:pt>
                <c:pt idx="870">
                  <c:v>33.120489332505052</c:v>
                </c:pt>
                <c:pt idx="871">
                  <c:v>37.942393611924295</c:v>
                </c:pt>
                <c:pt idx="872">
                  <c:v>41.646988970907486</c:v>
                </c:pt>
                <c:pt idx="873">
                  <c:v>37.730363504429441</c:v>
                </c:pt>
                <c:pt idx="874">
                  <c:v>51.875798069967402</c:v>
                </c:pt>
                <c:pt idx="875">
                  <c:v>53.001330941971133</c:v>
                </c:pt>
                <c:pt idx="876">
                  <c:v>43.363255280707527</c:v>
                </c:pt>
                <c:pt idx="877">
                  <c:v>30.450579350697517</c:v>
                </c:pt>
                <c:pt idx="878">
                  <c:v>46.264097620082467</c:v>
                </c:pt>
                <c:pt idx="879">
                  <c:v>50.25978796361494</c:v>
                </c:pt>
                <c:pt idx="880">
                  <c:v>66.555509230735183</c:v>
                </c:pt>
                <c:pt idx="881">
                  <c:v>26.468496554166606</c:v>
                </c:pt>
                <c:pt idx="882">
                  <c:v>37.509665268281786</c:v>
                </c:pt>
                <c:pt idx="883">
                  <c:v>36.918675482349542</c:v>
                </c:pt>
                <c:pt idx="884">
                  <c:v>54.963603914543647</c:v>
                </c:pt>
                <c:pt idx="885">
                  <c:v>34.818116528761969</c:v>
                </c:pt>
                <c:pt idx="886">
                  <c:v>37.509665268281779</c:v>
                </c:pt>
                <c:pt idx="887">
                  <c:v>48.837869191098946</c:v>
                </c:pt>
                <c:pt idx="888">
                  <c:v>32.322090707891633</c:v>
                </c:pt>
                <c:pt idx="889">
                  <c:v>45.375683789899384</c:v>
                </c:pt>
                <c:pt idx="890">
                  <c:v>50.382777939924871</c:v>
                </c:pt>
                <c:pt idx="891">
                  <c:v>26.30760853305441</c:v>
                </c:pt>
                <c:pt idx="892">
                  <c:v>29.009687393985548</c:v>
                </c:pt>
                <c:pt idx="893">
                  <c:v>36.309593836848435</c:v>
                </c:pt>
                <c:pt idx="894">
                  <c:v>38.218386305991643</c:v>
                </c:pt>
                <c:pt idx="895">
                  <c:v>60.552242584833266</c:v>
                </c:pt>
                <c:pt idx="896">
                  <c:v>53.181831130013457</c:v>
                </c:pt>
                <c:pt idx="897">
                  <c:v>37.224451426599963</c:v>
                </c:pt>
                <c:pt idx="898">
                  <c:v>32.696291232634266</c:v>
                </c:pt>
                <c:pt idx="899">
                  <c:v>57.783270032539029</c:v>
                </c:pt>
                <c:pt idx="900">
                  <c:v>52.838746042175892</c:v>
                </c:pt>
                <c:pt idx="901">
                  <c:v>51.562073897322762</c:v>
                </c:pt>
                <c:pt idx="902">
                  <c:v>24.643633878732441</c:v>
                </c:pt>
                <c:pt idx="903">
                  <c:v>103.50169816743202</c:v>
                </c:pt>
                <c:pt idx="904">
                  <c:v>110.92913354809734</c:v>
                </c:pt>
                <c:pt idx="905">
                  <c:v>122.22423612867176</c:v>
                </c:pt>
                <c:pt idx="906">
                  <c:v>114.94023605964811</c:v>
                </c:pt>
                <c:pt idx="907">
                  <c:v>35.129174058770531</c:v>
                </c:pt>
                <c:pt idx="908">
                  <c:v>63.368541045899811</c:v>
                </c:pt>
                <c:pt idx="909">
                  <c:v>35.279094645890765</c:v>
                </c:pt>
                <c:pt idx="910">
                  <c:v>36.400973713898615</c:v>
                </c:pt>
                <c:pt idx="911">
                  <c:v>48.519356366874348</c:v>
                </c:pt>
                <c:pt idx="912">
                  <c:v>31.376291295503663</c:v>
                </c:pt>
                <c:pt idx="913">
                  <c:v>36.964347098440143</c:v>
                </c:pt>
                <c:pt idx="914">
                  <c:v>32.741171276135248</c:v>
                </c:pt>
                <c:pt idx="915">
                  <c:v>41.759020264766015</c:v>
                </c:pt>
                <c:pt idx="916">
                  <c:v>35.725129189730005</c:v>
                </c:pt>
                <c:pt idx="917">
                  <c:v>50.119198007685853</c:v>
                </c:pt>
                <c:pt idx="918">
                  <c:v>38.845312489773342</c:v>
                </c:pt>
                <c:pt idx="919">
                  <c:v>29.43719425274822</c:v>
                </c:pt>
                <c:pt idx="920">
                  <c:v>33.787019818716928</c:v>
                </c:pt>
                <c:pt idx="921">
                  <c:v>36.735757412116492</c:v>
                </c:pt>
                <c:pt idx="922">
                  <c:v>78.412040615370771</c:v>
                </c:pt>
                <c:pt idx="923">
                  <c:v>34.407877903285296</c:v>
                </c:pt>
                <c:pt idx="924">
                  <c:v>32.582388420596196</c:v>
                </c:pt>
                <c:pt idx="925">
                  <c:v>42.39409283488677</c:v>
                </c:pt>
                <c:pt idx="926">
                  <c:v>33.820213571652296</c:v>
                </c:pt>
                <c:pt idx="927">
                  <c:v>35.921204730132828</c:v>
                </c:pt>
                <c:pt idx="928">
                  <c:v>37.50838840414503</c:v>
                </c:pt>
                <c:pt idx="929">
                  <c:v>48.413705473128573</c:v>
                </c:pt>
                <c:pt idx="930">
                  <c:v>28.138169605329015</c:v>
                </c:pt>
                <c:pt idx="931">
                  <c:v>34.859413450931939</c:v>
                </c:pt>
                <c:pt idx="932">
                  <c:v>33.251391140126387</c:v>
                </c:pt>
                <c:pt idx="933">
                  <c:v>29.297116986633103</c:v>
                </c:pt>
                <c:pt idx="934">
                  <c:v>58.470717528509581</c:v>
                </c:pt>
                <c:pt idx="935">
                  <c:v>33.092840007993061</c:v>
                </c:pt>
                <c:pt idx="936">
                  <c:v>34.850545372914475</c:v>
                </c:pt>
                <c:pt idx="937">
                  <c:v>52.67532010710633</c:v>
                </c:pt>
                <c:pt idx="938">
                  <c:v>36.202868645950588</c:v>
                </c:pt>
                <c:pt idx="939">
                  <c:v>29.001077335481906</c:v>
                </c:pt>
                <c:pt idx="940">
                  <c:v>29.422104232746484</c:v>
                </c:pt>
                <c:pt idx="941">
                  <c:v>33.010984156647005</c:v>
                </c:pt>
                <c:pt idx="942">
                  <c:v>31.250584169283911</c:v>
                </c:pt>
                <c:pt idx="943">
                  <c:v>30.163250428324282</c:v>
                </c:pt>
                <c:pt idx="944">
                  <c:v>31.716678050800667</c:v>
                </c:pt>
                <c:pt idx="945">
                  <c:v>29.584566569092953</c:v>
                </c:pt>
                <c:pt idx="946">
                  <c:v>52.69306642307248</c:v>
                </c:pt>
                <c:pt idx="947">
                  <c:v>39.871900070747273</c:v>
                </c:pt>
                <c:pt idx="948">
                  <c:v>47.977857890573496</c:v>
                </c:pt>
                <c:pt idx="949">
                  <c:v>34.838187497384446</c:v>
                </c:pt>
                <c:pt idx="950">
                  <c:v>55.068443184819998</c:v>
                </c:pt>
                <c:pt idx="951">
                  <c:v>85.227590053868809</c:v>
                </c:pt>
              </c:numCache>
            </c:numRef>
          </c:yVal>
          <c:bubbleSize>
            <c:numRef>
              <c:f>'Wind LCOE Over Time'!$M$28:$M$1048</c:f>
              <c:numCache>
                <c:formatCode>General</c:formatCode>
                <c:ptCount val="1021"/>
                <c:pt idx="0">
                  <c:v>107.25</c:v>
                </c:pt>
                <c:pt idx="1">
                  <c:v>25.08</c:v>
                </c:pt>
                <c:pt idx="2">
                  <c:v>108.75</c:v>
                </c:pt>
                <c:pt idx="3">
                  <c:v>103.5</c:v>
                </c:pt>
                <c:pt idx="4">
                  <c:v>79.5</c:v>
                </c:pt>
                <c:pt idx="5">
                  <c:v>74.900000000000006</c:v>
                </c:pt>
                <c:pt idx="6">
                  <c:v>60</c:v>
                </c:pt>
                <c:pt idx="7">
                  <c:v>43.4</c:v>
                </c:pt>
                <c:pt idx="8">
                  <c:v>41.4</c:v>
                </c:pt>
                <c:pt idx="9">
                  <c:v>41.25</c:v>
                </c:pt>
                <c:pt idx="10">
                  <c:v>39.75</c:v>
                </c:pt>
                <c:pt idx="11">
                  <c:v>34.32</c:v>
                </c:pt>
                <c:pt idx="12">
                  <c:v>28.5</c:v>
                </c:pt>
                <c:pt idx="13">
                  <c:v>24.75</c:v>
                </c:pt>
                <c:pt idx="14">
                  <c:v>16.5</c:v>
                </c:pt>
                <c:pt idx="15">
                  <c:v>16.5</c:v>
                </c:pt>
                <c:pt idx="16">
                  <c:v>11.88</c:v>
                </c:pt>
                <c:pt idx="17">
                  <c:v>11.25</c:v>
                </c:pt>
                <c:pt idx="18">
                  <c:v>11.22</c:v>
                </c:pt>
                <c:pt idx="19">
                  <c:v>10.199999999999999</c:v>
                </c:pt>
                <c:pt idx="20">
                  <c:v>9.24</c:v>
                </c:pt>
                <c:pt idx="21">
                  <c:v>5.0999999999999996</c:v>
                </c:pt>
                <c:pt idx="22">
                  <c:v>16.8</c:v>
                </c:pt>
                <c:pt idx="23">
                  <c:v>11.55</c:v>
                </c:pt>
                <c:pt idx="24">
                  <c:v>10.4</c:v>
                </c:pt>
                <c:pt idx="25">
                  <c:v>6.6</c:v>
                </c:pt>
                <c:pt idx="26">
                  <c:v>278.2</c:v>
                </c:pt>
                <c:pt idx="27">
                  <c:v>176.88</c:v>
                </c:pt>
                <c:pt idx="28">
                  <c:v>160.5</c:v>
                </c:pt>
                <c:pt idx="29">
                  <c:v>159.72</c:v>
                </c:pt>
                <c:pt idx="30">
                  <c:v>150</c:v>
                </c:pt>
                <c:pt idx="31">
                  <c:v>112.2</c:v>
                </c:pt>
                <c:pt idx="32">
                  <c:v>83.16</c:v>
                </c:pt>
                <c:pt idx="33">
                  <c:v>82.5</c:v>
                </c:pt>
                <c:pt idx="34">
                  <c:v>80.099999999999994</c:v>
                </c:pt>
                <c:pt idx="35">
                  <c:v>80</c:v>
                </c:pt>
                <c:pt idx="36">
                  <c:v>66.599999999999994</c:v>
                </c:pt>
                <c:pt idx="37">
                  <c:v>50</c:v>
                </c:pt>
                <c:pt idx="38">
                  <c:v>30</c:v>
                </c:pt>
                <c:pt idx="39">
                  <c:v>30</c:v>
                </c:pt>
                <c:pt idx="40">
                  <c:v>29.7</c:v>
                </c:pt>
                <c:pt idx="41">
                  <c:v>24.6</c:v>
                </c:pt>
                <c:pt idx="42">
                  <c:v>24</c:v>
                </c:pt>
                <c:pt idx="43">
                  <c:v>15</c:v>
                </c:pt>
                <c:pt idx="44">
                  <c:v>9.9</c:v>
                </c:pt>
                <c:pt idx="45">
                  <c:v>97.68</c:v>
                </c:pt>
                <c:pt idx="46">
                  <c:v>66</c:v>
                </c:pt>
                <c:pt idx="47">
                  <c:v>61.5</c:v>
                </c:pt>
                <c:pt idx="48">
                  <c:v>48.1</c:v>
                </c:pt>
                <c:pt idx="49">
                  <c:v>40.92</c:v>
                </c:pt>
                <c:pt idx="50">
                  <c:v>39.6</c:v>
                </c:pt>
                <c:pt idx="51">
                  <c:v>25.2</c:v>
                </c:pt>
                <c:pt idx="52">
                  <c:v>10.5</c:v>
                </c:pt>
                <c:pt idx="53">
                  <c:v>204</c:v>
                </c:pt>
                <c:pt idx="54">
                  <c:v>162</c:v>
                </c:pt>
                <c:pt idx="55">
                  <c:v>162</c:v>
                </c:pt>
                <c:pt idx="56">
                  <c:v>160</c:v>
                </c:pt>
                <c:pt idx="57">
                  <c:v>144</c:v>
                </c:pt>
                <c:pt idx="58">
                  <c:v>102</c:v>
                </c:pt>
                <c:pt idx="59">
                  <c:v>85.5</c:v>
                </c:pt>
                <c:pt idx="60">
                  <c:v>74.25</c:v>
                </c:pt>
                <c:pt idx="61">
                  <c:v>64.5</c:v>
                </c:pt>
                <c:pt idx="62">
                  <c:v>51</c:v>
                </c:pt>
                <c:pt idx="63">
                  <c:v>50.4</c:v>
                </c:pt>
                <c:pt idx="64">
                  <c:v>43.5</c:v>
                </c:pt>
                <c:pt idx="65">
                  <c:v>41</c:v>
                </c:pt>
                <c:pt idx="66">
                  <c:v>40.5</c:v>
                </c:pt>
                <c:pt idx="67">
                  <c:v>40.5</c:v>
                </c:pt>
                <c:pt idx="68">
                  <c:v>30</c:v>
                </c:pt>
                <c:pt idx="69">
                  <c:v>22.44</c:v>
                </c:pt>
                <c:pt idx="70">
                  <c:v>21</c:v>
                </c:pt>
                <c:pt idx="71">
                  <c:v>15.6</c:v>
                </c:pt>
                <c:pt idx="72">
                  <c:v>10.56</c:v>
                </c:pt>
                <c:pt idx="73">
                  <c:v>160.5</c:v>
                </c:pt>
                <c:pt idx="74">
                  <c:v>27</c:v>
                </c:pt>
                <c:pt idx="75">
                  <c:v>20.46</c:v>
                </c:pt>
                <c:pt idx="76">
                  <c:v>150</c:v>
                </c:pt>
                <c:pt idx="77">
                  <c:v>150</c:v>
                </c:pt>
                <c:pt idx="78">
                  <c:v>149.4</c:v>
                </c:pt>
                <c:pt idx="79">
                  <c:v>135</c:v>
                </c:pt>
                <c:pt idx="80">
                  <c:v>135</c:v>
                </c:pt>
                <c:pt idx="81">
                  <c:v>120.6</c:v>
                </c:pt>
                <c:pt idx="82">
                  <c:v>120</c:v>
                </c:pt>
                <c:pt idx="83">
                  <c:v>114</c:v>
                </c:pt>
                <c:pt idx="84">
                  <c:v>106.5</c:v>
                </c:pt>
                <c:pt idx="85">
                  <c:v>100.5</c:v>
                </c:pt>
                <c:pt idx="86">
                  <c:v>91.5</c:v>
                </c:pt>
                <c:pt idx="87">
                  <c:v>75</c:v>
                </c:pt>
                <c:pt idx="88">
                  <c:v>64.5</c:v>
                </c:pt>
                <c:pt idx="89">
                  <c:v>59.4</c:v>
                </c:pt>
                <c:pt idx="90">
                  <c:v>54.45</c:v>
                </c:pt>
                <c:pt idx="91">
                  <c:v>50</c:v>
                </c:pt>
                <c:pt idx="92">
                  <c:v>40.5</c:v>
                </c:pt>
                <c:pt idx="93">
                  <c:v>35</c:v>
                </c:pt>
                <c:pt idx="94">
                  <c:v>15</c:v>
                </c:pt>
                <c:pt idx="95">
                  <c:v>10.5</c:v>
                </c:pt>
                <c:pt idx="96">
                  <c:v>7.5</c:v>
                </c:pt>
                <c:pt idx="97">
                  <c:v>321.75</c:v>
                </c:pt>
                <c:pt idx="98">
                  <c:v>228.6</c:v>
                </c:pt>
                <c:pt idx="99">
                  <c:v>199.5</c:v>
                </c:pt>
                <c:pt idx="100">
                  <c:v>150</c:v>
                </c:pt>
                <c:pt idx="101">
                  <c:v>124.2</c:v>
                </c:pt>
                <c:pt idx="102">
                  <c:v>120</c:v>
                </c:pt>
                <c:pt idx="103">
                  <c:v>100.5</c:v>
                </c:pt>
                <c:pt idx="104">
                  <c:v>100.5</c:v>
                </c:pt>
                <c:pt idx="105">
                  <c:v>99</c:v>
                </c:pt>
                <c:pt idx="106">
                  <c:v>98.9</c:v>
                </c:pt>
                <c:pt idx="107">
                  <c:v>50.6</c:v>
                </c:pt>
                <c:pt idx="108">
                  <c:v>49.5</c:v>
                </c:pt>
                <c:pt idx="109">
                  <c:v>42</c:v>
                </c:pt>
                <c:pt idx="110">
                  <c:v>38</c:v>
                </c:pt>
                <c:pt idx="111">
                  <c:v>26</c:v>
                </c:pt>
                <c:pt idx="112">
                  <c:v>24</c:v>
                </c:pt>
                <c:pt idx="113">
                  <c:v>24</c:v>
                </c:pt>
                <c:pt idx="114">
                  <c:v>11.88</c:v>
                </c:pt>
                <c:pt idx="115">
                  <c:v>6.25</c:v>
                </c:pt>
                <c:pt idx="116">
                  <c:v>400.5</c:v>
                </c:pt>
                <c:pt idx="117">
                  <c:v>300.5</c:v>
                </c:pt>
                <c:pt idx="118">
                  <c:v>232.5</c:v>
                </c:pt>
                <c:pt idx="119">
                  <c:v>205.5</c:v>
                </c:pt>
                <c:pt idx="120">
                  <c:v>204.7</c:v>
                </c:pt>
                <c:pt idx="121">
                  <c:v>200</c:v>
                </c:pt>
                <c:pt idx="122">
                  <c:v>198</c:v>
                </c:pt>
                <c:pt idx="123">
                  <c:v>161</c:v>
                </c:pt>
                <c:pt idx="124">
                  <c:v>159</c:v>
                </c:pt>
                <c:pt idx="125">
                  <c:v>150</c:v>
                </c:pt>
                <c:pt idx="126">
                  <c:v>140.4</c:v>
                </c:pt>
                <c:pt idx="127">
                  <c:v>130.5</c:v>
                </c:pt>
                <c:pt idx="128">
                  <c:v>125.4</c:v>
                </c:pt>
                <c:pt idx="129">
                  <c:v>123</c:v>
                </c:pt>
                <c:pt idx="130">
                  <c:v>94.5</c:v>
                </c:pt>
                <c:pt idx="131">
                  <c:v>90</c:v>
                </c:pt>
                <c:pt idx="132">
                  <c:v>80.5</c:v>
                </c:pt>
                <c:pt idx="133">
                  <c:v>80</c:v>
                </c:pt>
                <c:pt idx="134">
                  <c:v>80</c:v>
                </c:pt>
                <c:pt idx="135">
                  <c:v>75</c:v>
                </c:pt>
                <c:pt idx="136">
                  <c:v>75</c:v>
                </c:pt>
                <c:pt idx="137">
                  <c:v>59.8</c:v>
                </c:pt>
                <c:pt idx="138">
                  <c:v>56.7</c:v>
                </c:pt>
                <c:pt idx="139">
                  <c:v>48</c:v>
                </c:pt>
                <c:pt idx="140">
                  <c:v>34.5</c:v>
                </c:pt>
                <c:pt idx="141">
                  <c:v>34.5</c:v>
                </c:pt>
                <c:pt idx="142">
                  <c:v>21</c:v>
                </c:pt>
                <c:pt idx="143">
                  <c:v>20</c:v>
                </c:pt>
                <c:pt idx="144">
                  <c:v>14.7</c:v>
                </c:pt>
                <c:pt idx="145">
                  <c:v>209</c:v>
                </c:pt>
                <c:pt idx="146">
                  <c:v>200</c:v>
                </c:pt>
                <c:pt idx="147">
                  <c:v>198</c:v>
                </c:pt>
                <c:pt idx="148">
                  <c:v>198</c:v>
                </c:pt>
                <c:pt idx="149">
                  <c:v>196.5</c:v>
                </c:pt>
                <c:pt idx="150">
                  <c:v>180</c:v>
                </c:pt>
                <c:pt idx="151">
                  <c:v>180</c:v>
                </c:pt>
                <c:pt idx="152">
                  <c:v>174.8</c:v>
                </c:pt>
                <c:pt idx="153">
                  <c:v>170.2</c:v>
                </c:pt>
                <c:pt idx="154">
                  <c:v>169.5</c:v>
                </c:pt>
                <c:pt idx="155">
                  <c:v>165.6</c:v>
                </c:pt>
                <c:pt idx="156">
                  <c:v>164</c:v>
                </c:pt>
                <c:pt idx="157">
                  <c:v>153</c:v>
                </c:pt>
                <c:pt idx="158">
                  <c:v>150</c:v>
                </c:pt>
                <c:pt idx="159">
                  <c:v>150</c:v>
                </c:pt>
                <c:pt idx="160">
                  <c:v>150</c:v>
                </c:pt>
                <c:pt idx="161">
                  <c:v>145.19999999999999</c:v>
                </c:pt>
                <c:pt idx="162">
                  <c:v>142.5</c:v>
                </c:pt>
                <c:pt idx="163">
                  <c:v>130.5</c:v>
                </c:pt>
                <c:pt idx="164">
                  <c:v>129</c:v>
                </c:pt>
                <c:pt idx="165">
                  <c:v>126.5</c:v>
                </c:pt>
                <c:pt idx="166">
                  <c:v>123</c:v>
                </c:pt>
                <c:pt idx="167">
                  <c:v>120</c:v>
                </c:pt>
                <c:pt idx="168">
                  <c:v>118.5</c:v>
                </c:pt>
                <c:pt idx="169">
                  <c:v>112.5</c:v>
                </c:pt>
                <c:pt idx="170">
                  <c:v>106.5</c:v>
                </c:pt>
                <c:pt idx="171">
                  <c:v>105</c:v>
                </c:pt>
                <c:pt idx="172">
                  <c:v>100.65</c:v>
                </c:pt>
                <c:pt idx="173">
                  <c:v>100.5</c:v>
                </c:pt>
                <c:pt idx="174">
                  <c:v>100.5</c:v>
                </c:pt>
                <c:pt idx="175">
                  <c:v>100.5</c:v>
                </c:pt>
                <c:pt idx="176">
                  <c:v>100</c:v>
                </c:pt>
                <c:pt idx="177">
                  <c:v>100</c:v>
                </c:pt>
                <c:pt idx="178">
                  <c:v>99</c:v>
                </c:pt>
                <c:pt idx="179">
                  <c:v>99</c:v>
                </c:pt>
                <c:pt idx="180">
                  <c:v>96</c:v>
                </c:pt>
                <c:pt idx="181">
                  <c:v>94</c:v>
                </c:pt>
                <c:pt idx="182">
                  <c:v>81</c:v>
                </c:pt>
                <c:pt idx="183">
                  <c:v>80</c:v>
                </c:pt>
                <c:pt idx="184">
                  <c:v>75</c:v>
                </c:pt>
                <c:pt idx="185">
                  <c:v>70.2</c:v>
                </c:pt>
                <c:pt idx="186">
                  <c:v>69</c:v>
                </c:pt>
                <c:pt idx="187">
                  <c:v>67.650000000000006</c:v>
                </c:pt>
                <c:pt idx="188">
                  <c:v>60.9</c:v>
                </c:pt>
                <c:pt idx="189">
                  <c:v>60</c:v>
                </c:pt>
                <c:pt idx="190">
                  <c:v>58.8</c:v>
                </c:pt>
                <c:pt idx="191">
                  <c:v>58.5</c:v>
                </c:pt>
                <c:pt idx="192">
                  <c:v>52.8</c:v>
                </c:pt>
                <c:pt idx="193">
                  <c:v>50.4</c:v>
                </c:pt>
                <c:pt idx="194">
                  <c:v>45</c:v>
                </c:pt>
                <c:pt idx="195">
                  <c:v>40.5</c:v>
                </c:pt>
                <c:pt idx="196">
                  <c:v>37.799999999999997</c:v>
                </c:pt>
                <c:pt idx="197">
                  <c:v>32.200000000000003</c:v>
                </c:pt>
                <c:pt idx="198">
                  <c:v>29.7</c:v>
                </c:pt>
                <c:pt idx="199">
                  <c:v>29.4</c:v>
                </c:pt>
                <c:pt idx="200">
                  <c:v>29.4</c:v>
                </c:pt>
                <c:pt idx="201">
                  <c:v>25</c:v>
                </c:pt>
                <c:pt idx="202">
                  <c:v>24</c:v>
                </c:pt>
                <c:pt idx="203">
                  <c:v>19.5</c:v>
                </c:pt>
                <c:pt idx="204">
                  <c:v>18.899999999999999</c:v>
                </c:pt>
                <c:pt idx="205">
                  <c:v>10</c:v>
                </c:pt>
                <c:pt idx="206">
                  <c:v>10</c:v>
                </c:pt>
                <c:pt idx="207">
                  <c:v>7.2</c:v>
                </c:pt>
                <c:pt idx="208">
                  <c:v>400.3</c:v>
                </c:pt>
                <c:pt idx="209">
                  <c:v>283.2</c:v>
                </c:pt>
                <c:pt idx="210">
                  <c:v>249</c:v>
                </c:pt>
                <c:pt idx="211">
                  <c:v>217.5</c:v>
                </c:pt>
                <c:pt idx="212">
                  <c:v>203.5</c:v>
                </c:pt>
                <c:pt idx="213">
                  <c:v>202.4</c:v>
                </c:pt>
                <c:pt idx="214">
                  <c:v>201.6</c:v>
                </c:pt>
                <c:pt idx="215">
                  <c:v>199.65</c:v>
                </c:pt>
                <c:pt idx="216">
                  <c:v>199.65</c:v>
                </c:pt>
                <c:pt idx="217">
                  <c:v>199.5</c:v>
                </c:pt>
                <c:pt idx="218">
                  <c:v>197</c:v>
                </c:pt>
                <c:pt idx="219">
                  <c:v>179.85</c:v>
                </c:pt>
                <c:pt idx="220">
                  <c:v>174.3</c:v>
                </c:pt>
                <c:pt idx="221">
                  <c:v>160</c:v>
                </c:pt>
                <c:pt idx="222">
                  <c:v>152.61000000000001</c:v>
                </c:pt>
                <c:pt idx="223">
                  <c:v>150</c:v>
                </c:pt>
                <c:pt idx="224">
                  <c:v>150</c:v>
                </c:pt>
                <c:pt idx="225">
                  <c:v>150</c:v>
                </c:pt>
                <c:pt idx="226">
                  <c:v>149.5</c:v>
                </c:pt>
                <c:pt idx="227">
                  <c:v>149.1</c:v>
                </c:pt>
                <c:pt idx="228">
                  <c:v>146</c:v>
                </c:pt>
                <c:pt idx="229">
                  <c:v>136.6</c:v>
                </c:pt>
                <c:pt idx="230">
                  <c:v>126</c:v>
                </c:pt>
                <c:pt idx="231">
                  <c:v>125</c:v>
                </c:pt>
                <c:pt idx="232">
                  <c:v>120</c:v>
                </c:pt>
                <c:pt idx="233">
                  <c:v>120</c:v>
                </c:pt>
                <c:pt idx="234">
                  <c:v>115.5</c:v>
                </c:pt>
                <c:pt idx="235">
                  <c:v>115.5</c:v>
                </c:pt>
                <c:pt idx="236">
                  <c:v>114</c:v>
                </c:pt>
                <c:pt idx="237">
                  <c:v>112.5</c:v>
                </c:pt>
                <c:pt idx="238">
                  <c:v>106.5</c:v>
                </c:pt>
                <c:pt idx="239">
                  <c:v>106</c:v>
                </c:pt>
                <c:pt idx="240">
                  <c:v>103.5</c:v>
                </c:pt>
                <c:pt idx="241">
                  <c:v>102.3</c:v>
                </c:pt>
                <c:pt idx="242">
                  <c:v>102</c:v>
                </c:pt>
                <c:pt idx="243">
                  <c:v>102</c:v>
                </c:pt>
                <c:pt idx="244">
                  <c:v>101.2</c:v>
                </c:pt>
                <c:pt idx="245">
                  <c:v>101.2</c:v>
                </c:pt>
                <c:pt idx="246">
                  <c:v>100.8</c:v>
                </c:pt>
                <c:pt idx="247">
                  <c:v>100.65</c:v>
                </c:pt>
                <c:pt idx="248">
                  <c:v>100.5</c:v>
                </c:pt>
                <c:pt idx="249">
                  <c:v>100.5</c:v>
                </c:pt>
                <c:pt idx="250">
                  <c:v>100.5</c:v>
                </c:pt>
                <c:pt idx="251">
                  <c:v>100</c:v>
                </c:pt>
                <c:pt idx="252">
                  <c:v>100</c:v>
                </c:pt>
                <c:pt idx="253">
                  <c:v>99</c:v>
                </c:pt>
                <c:pt idx="254">
                  <c:v>99</c:v>
                </c:pt>
                <c:pt idx="255">
                  <c:v>99</c:v>
                </c:pt>
                <c:pt idx="256">
                  <c:v>99</c:v>
                </c:pt>
                <c:pt idx="257">
                  <c:v>99</c:v>
                </c:pt>
                <c:pt idx="258">
                  <c:v>99</c:v>
                </c:pt>
                <c:pt idx="259">
                  <c:v>98.9</c:v>
                </c:pt>
                <c:pt idx="260">
                  <c:v>98.9</c:v>
                </c:pt>
                <c:pt idx="261">
                  <c:v>98.9</c:v>
                </c:pt>
                <c:pt idx="262">
                  <c:v>98.7</c:v>
                </c:pt>
                <c:pt idx="263">
                  <c:v>97.5</c:v>
                </c:pt>
                <c:pt idx="264">
                  <c:v>96.6</c:v>
                </c:pt>
                <c:pt idx="265">
                  <c:v>81</c:v>
                </c:pt>
                <c:pt idx="266">
                  <c:v>79.5</c:v>
                </c:pt>
                <c:pt idx="267">
                  <c:v>72</c:v>
                </c:pt>
                <c:pt idx="268">
                  <c:v>70</c:v>
                </c:pt>
                <c:pt idx="269">
                  <c:v>69.599999999999994</c:v>
                </c:pt>
                <c:pt idx="270">
                  <c:v>66</c:v>
                </c:pt>
                <c:pt idx="271">
                  <c:v>66</c:v>
                </c:pt>
                <c:pt idx="272">
                  <c:v>63</c:v>
                </c:pt>
                <c:pt idx="273">
                  <c:v>63</c:v>
                </c:pt>
                <c:pt idx="274">
                  <c:v>62.5</c:v>
                </c:pt>
                <c:pt idx="275">
                  <c:v>60</c:v>
                </c:pt>
                <c:pt idx="276">
                  <c:v>59.8</c:v>
                </c:pt>
                <c:pt idx="277">
                  <c:v>57</c:v>
                </c:pt>
                <c:pt idx="278">
                  <c:v>54</c:v>
                </c:pt>
                <c:pt idx="279">
                  <c:v>52.5</c:v>
                </c:pt>
                <c:pt idx="280">
                  <c:v>51</c:v>
                </c:pt>
                <c:pt idx="281">
                  <c:v>51</c:v>
                </c:pt>
                <c:pt idx="282">
                  <c:v>50.4</c:v>
                </c:pt>
                <c:pt idx="283">
                  <c:v>49.5</c:v>
                </c:pt>
                <c:pt idx="284">
                  <c:v>49.5</c:v>
                </c:pt>
                <c:pt idx="285">
                  <c:v>49.5</c:v>
                </c:pt>
                <c:pt idx="286">
                  <c:v>44.55</c:v>
                </c:pt>
                <c:pt idx="287">
                  <c:v>44</c:v>
                </c:pt>
                <c:pt idx="288">
                  <c:v>42</c:v>
                </c:pt>
                <c:pt idx="289">
                  <c:v>42</c:v>
                </c:pt>
                <c:pt idx="290">
                  <c:v>39</c:v>
                </c:pt>
                <c:pt idx="291">
                  <c:v>39</c:v>
                </c:pt>
                <c:pt idx="292">
                  <c:v>29.4</c:v>
                </c:pt>
                <c:pt idx="293">
                  <c:v>28.5</c:v>
                </c:pt>
                <c:pt idx="294">
                  <c:v>20</c:v>
                </c:pt>
                <c:pt idx="295">
                  <c:v>14</c:v>
                </c:pt>
                <c:pt idx="296">
                  <c:v>10.5</c:v>
                </c:pt>
                <c:pt idx="297">
                  <c:v>10.5</c:v>
                </c:pt>
                <c:pt idx="298">
                  <c:v>10.5</c:v>
                </c:pt>
                <c:pt idx="299">
                  <c:v>10</c:v>
                </c:pt>
                <c:pt idx="300">
                  <c:v>10</c:v>
                </c:pt>
                <c:pt idx="301">
                  <c:v>10</c:v>
                </c:pt>
                <c:pt idx="302">
                  <c:v>10</c:v>
                </c:pt>
                <c:pt idx="303">
                  <c:v>9.9</c:v>
                </c:pt>
                <c:pt idx="304">
                  <c:v>6.5</c:v>
                </c:pt>
                <c:pt idx="305">
                  <c:v>300</c:v>
                </c:pt>
                <c:pt idx="306">
                  <c:v>210</c:v>
                </c:pt>
                <c:pt idx="307">
                  <c:v>201.6</c:v>
                </c:pt>
                <c:pt idx="308">
                  <c:v>201</c:v>
                </c:pt>
                <c:pt idx="309">
                  <c:v>200.2</c:v>
                </c:pt>
                <c:pt idx="310">
                  <c:v>200.1</c:v>
                </c:pt>
                <c:pt idx="311">
                  <c:v>198</c:v>
                </c:pt>
                <c:pt idx="312">
                  <c:v>174.8</c:v>
                </c:pt>
                <c:pt idx="313">
                  <c:v>151.80000000000001</c:v>
                </c:pt>
                <c:pt idx="314">
                  <c:v>150</c:v>
                </c:pt>
                <c:pt idx="315">
                  <c:v>150</c:v>
                </c:pt>
                <c:pt idx="316">
                  <c:v>150</c:v>
                </c:pt>
                <c:pt idx="317">
                  <c:v>148.80000000000001</c:v>
                </c:pt>
                <c:pt idx="318">
                  <c:v>148.5</c:v>
                </c:pt>
                <c:pt idx="319">
                  <c:v>124.5</c:v>
                </c:pt>
                <c:pt idx="320">
                  <c:v>111</c:v>
                </c:pt>
                <c:pt idx="321">
                  <c:v>103.5</c:v>
                </c:pt>
                <c:pt idx="322">
                  <c:v>102.4</c:v>
                </c:pt>
                <c:pt idx="323">
                  <c:v>102.4</c:v>
                </c:pt>
                <c:pt idx="324">
                  <c:v>101.19999999999999</c:v>
                </c:pt>
                <c:pt idx="325">
                  <c:v>100.80000000000001</c:v>
                </c:pt>
                <c:pt idx="326">
                  <c:v>100.8</c:v>
                </c:pt>
                <c:pt idx="327">
                  <c:v>100.5</c:v>
                </c:pt>
                <c:pt idx="328">
                  <c:v>100.5</c:v>
                </c:pt>
                <c:pt idx="329">
                  <c:v>99.2</c:v>
                </c:pt>
                <c:pt idx="330">
                  <c:v>99</c:v>
                </c:pt>
                <c:pt idx="331">
                  <c:v>99</c:v>
                </c:pt>
                <c:pt idx="332">
                  <c:v>98.7</c:v>
                </c:pt>
                <c:pt idx="333">
                  <c:v>98.7</c:v>
                </c:pt>
                <c:pt idx="334">
                  <c:v>90</c:v>
                </c:pt>
                <c:pt idx="335">
                  <c:v>87</c:v>
                </c:pt>
                <c:pt idx="336">
                  <c:v>70</c:v>
                </c:pt>
                <c:pt idx="337">
                  <c:v>66</c:v>
                </c:pt>
                <c:pt idx="338">
                  <c:v>65.099999999999994</c:v>
                </c:pt>
                <c:pt idx="339">
                  <c:v>62.4</c:v>
                </c:pt>
                <c:pt idx="340">
                  <c:v>60</c:v>
                </c:pt>
                <c:pt idx="341">
                  <c:v>50</c:v>
                </c:pt>
                <c:pt idx="342">
                  <c:v>50</c:v>
                </c:pt>
                <c:pt idx="343">
                  <c:v>48</c:v>
                </c:pt>
                <c:pt idx="344">
                  <c:v>36.799999999999997</c:v>
                </c:pt>
                <c:pt idx="345">
                  <c:v>36.799999999999997</c:v>
                </c:pt>
                <c:pt idx="346">
                  <c:v>25.5</c:v>
                </c:pt>
                <c:pt idx="347">
                  <c:v>25.3</c:v>
                </c:pt>
                <c:pt idx="348">
                  <c:v>22.5</c:v>
                </c:pt>
                <c:pt idx="349">
                  <c:v>21</c:v>
                </c:pt>
                <c:pt idx="350">
                  <c:v>21</c:v>
                </c:pt>
                <c:pt idx="351">
                  <c:v>20.75</c:v>
                </c:pt>
                <c:pt idx="352">
                  <c:v>20</c:v>
                </c:pt>
                <c:pt idx="353">
                  <c:v>20</c:v>
                </c:pt>
                <c:pt idx="354">
                  <c:v>19.5</c:v>
                </c:pt>
                <c:pt idx="355">
                  <c:v>16.8</c:v>
                </c:pt>
                <c:pt idx="356">
                  <c:v>12.5</c:v>
                </c:pt>
                <c:pt idx="357">
                  <c:v>10.5</c:v>
                </c:pt>
                <c:pt idx="358">
                  <c:v>10</c:v>
                </c:pt>
                <c:pt idx="359">
                  <c:v>10</c:v>
                </c:pt>
                <c:pt idx="360">
                  <c:v>9</c:v>
                </c:pt>
                <c:pt idx="361">
                  <c:v>6</c:v>
                </c:pt>
                <c:pt idx="362">
                  <c:v>443.9</c:v>
                </c:pt>
                <c:pt idx="363">
                  <c:v>250.8</c:v>
                </c:pt>
                <c:pt idx="364">
                  <c:v>250.2</c:v>
                </c:pt>
                <c:pt idx="365">
                  <c:v>239.4</c:v>
                </c:pt>
                <c:pt idx="366">
                  <c:v>205.5</c:v>
                </c:pt>
                <c:pt idx="367">
                  <c:v>205</c:v>
                </c:pt>
                <c:pt idx="368">
                  <c:v>201.3</c:v>
                </c:pt>
                <c:pt idx="369">
                  <c:v>201.3</c:v>
                </c:pt>
                <c:pt idx="370">
                  <c:v>199.8</c:v>
                </c:pt>
                <c:pt idx="371">
                  <c:v>195.5</c:v>
                </c:pt>
                <c:pt idx="372">
                  <c:v>168</c:v>
                </c:pt>
                <c:pt idx="373">
                  <c:v>162</c:v>
                </c:pt>
                <c:pt idx="374">
                  <c:v>151.19999999999999</c:v>
                </c:pt>
                <c:pt idx="375">
                  <c:v>150.4</c:v>
                </c:pt>
                <c:pt idx="376">
                  <c:v>150.4</c:v>
                </c:pt>
                <c:pt idx="377">
                  <c:v>150</c:v>
                </c:pt>
                <c:pt idx="378">
                  <c:v>150</c:v>
                </c:pt>
                <c:pt idx="379">
                  <c:v>150</c:v>
                </c:pt>
                <c:pt idx="380">
                  <c:v>132</c:v>
                </c:pt>
                <c:pt idx="381">
                  <c:v>129.6</c:v>
                </c:pt>
                <c:pt idx="382">
                  <c:v>129</c:v>
                </c:pt>
                <c:pt idx="383">
                  <c:v>119.6</c:v>
                </c:pt>
                <c:pt idx="384">
                  <c:v>102.5</c:v>
                </c:pt>
                <c:pt idx="385">
                  <c:v>102.4</c:v>
                </c:pt>
                <c:pt idx="386">
                  <c:v>102</c:v>
                </c:pt>
                <c:pt idx="387">
                  <c:v>102</c:v>
                </c:pt>
                <c:pt idx="388">
                  <c:v>100.8</c:v>
                </c:pt>
                <c:pt idx="389">
                  <c:v>99</c:v>
                </c:pt>
                <c:pt idx="390">
                  <c:v>99</c:v>
                </c:pt>
                <c:pt idx="391">
                  <c:v>97.6</c:v>
                </c:pt>
                <c:pt idx="392">
                  <c:v>81</c:v>
                </c:pt>
                <c:pt idx="393">
                  <c:v>79.2</c:v>
                </c:pt>
                <c:pt idx="394">
                  <c:v>78.2</c:v>
                </c:pt>
                <c:pt idx="395">
                  <c:v>78.2</c:v>
                </c:pt>
                <c:pt idx="396">
                  <c:v>74</c:v>
                </c:pt>
                <c:pt idx="397">
                  <c:v>64.5</c:v>
                </c:pt>
                <c:pt idx="398">
                  <c:v>60</c:v>
                </c:pt>
                <c:pt idx="399">
                  <c:v>50.599999999999994</c:v>
                </c:pt>
                <c:pt idx="400">
                  <c:v>50.4</c:v>
                </c:pt>
                <c:pt idx="401">
                  <c:v>50</c:v>
                </c:pt>
                <c:pt idx="402">
                  <c:v>49.5</c:v>
                </c:pt>
                <c:pt idx="403">
                  <c:v>45</c:v>
                </c:pt>
                <c:pt idx="404">
                  <c:v>43.2</c:v>
                </c:pt>
                <c:pt idx="405">
                  <c:v>42.5</c:v>
                </c:pt>
                <c:pt idx="406">
                  <c:v>40.5</c:v>
                </c:pt>
                <c:pt idx="407">
                  <c:v>40</c:v>
                </c:pt>
                <c:pt idx="408">
                  <c:v>38</c:v>
                </c:pt>
                <c:pt idx="409">
                  <c:v>36</c:v>
                </c:pt>
                <c:pt idx="410">
                  <c:v>30</c:v>
                </c:pt>
                <c:pt idx="411">
                  <c:v>22.4</c:v>
                </c:pt>
                <c:pt idx="412">
                  <c:v>21</c:v>
                </c:pt>
                <c:pt idx="413">
                  <c:v>21</c:v>
                </c:pt>
                <c:pt idx="414">
                  <c:v>20.5</c:v>
                </c:pt>
                <c:pt idx="415">
                  <c:v>20</c:v>
                </c:pt>
                <c:pt idx="416">
                  <c:v>19.8</c:v>
                </c:pt>
                <c:pt idx="417">
                  <c:v>19.8</c:v>
                </c:pt>
                <c:pt idx="418">
                  <c:v>19.5</c:v>
                </c:pt>
                <c:pt idx="419">
                  <c:v>19.5</c:v>
                </c:pt>
                <c:pt idx="420">
                  <c:v>15</c:v>
                </c:pt>
                <c:pt idx="421">
                  <c:v>13.5</c:v>
                </c:pt>
                <c:pt idx="422">
                  <c:v>12</c:v>
                </c:pt>
                <c:pt idx="423">
                  <c:v>12</c:v>
                </c:pt>
                <c:pt idx="424">
                  <c:v>10.5</c:v>
                </c:pt>
                <c:pt idx="425">
                  <c:v>10.5</c:v>
                </c:pt>
                <c:pt idx="426">
                  <c:v>10</c:v>
                </c:pt>
                <c:pt idx="427">
                  <c:v>10</c:v>
                </c:pt>
                <c:pt idx="428">
                  <c:v>10</c:v>
                </c:pt>
                <c:pt idx="429">
                  <c:v>470.40000000000003</c:v>
                </c:pt>
                <c:pt idx="430">
                  <c:v>342.7</c:v>
                </c:pt>
                <c:pt idx="431">
                  <c:v>304</c:v>
                </c:pt>
                <c:pt idx="432">
                  <c:v>298.45</c:v>
                </c:pt>
                <c:pt idx="433">
                  <c:v>290</c:v>
                </c:pt>
                <c:pt idx="434">
                  <c:v>290</c:v>
                </c:pt>
                <c:pt idx="435">
                  <c:v>235.2</c:v>
                </c:pt>
                <c:pt idx="436">
                  <c:v>225</c:v>
                </c:pt>
                <c:pt idx="437">
                  <c:v>222.78</c:v>
                </c:pt>
                <c:pt idx="438">
                  <c:v>217.08</c:v>
                </c:pt>
                <c:pt idx="439">
                  <c:v>215.25</c:v>
                </c:pt>
                <c:pt idx="440">
                  <c:v>211.38000000000002</c:v>
                </c:pt>
                <c:pt idx="441">
                  <c:v>201</c:v>
                </c:pt>
                <c:pt idx="442">
                  <c:v>200.1</c:v>
                </c:pt>
                <c:pt idx="443">
                  <c:v>200</c:v>
                </c:pt>
                <c:pt idx="444">
                  <c:v>199.92</c:v>
                </c:pt>
                <c:pt idx="445">
                  <c:v>189</c:v>
                </c:pt>
                <c:pt idx="446">
                  <c:v>189</c:v>
                </c:pt>
                <c:pt idx="447">
                  <c:v>162</c:v>
                </c:pt>
                <c:pt idx="448">
                  <c:v>151.79999999999998</c:v>
                </c:pt>
                <c:pt idx="449">
                  <c:v>150</c:v>
                </c:pt>
                <c:pt idx="450">
                  <c:v>148.80000000000001</c:v>
                </c:pt>
                <c:pt idx="451">
                  <c:v>143.5</c:v>
                </c:pt>
                <c:pt idx="452">
                  <c:v>140.80000000000001</c:v>
                </c:pt>
                <c:pt idx="453">
                  <c:v>139.4</c:v>
                </c:pt>
                <c:pt idx="454">
                  <c:v>138</c:v>
                </c:pt>
                <c:pt idx="455">
                  <c:v>132</c:v>
                </c:pt>
                <c:pt idx="456">
                  <c:v>127.80000000000001</c:v>
                </c:pt>
                <c:pt idx="457">
                  <c:v>120</c:v>
                </c:pt>
                <c:pt idx="458">
                  <c:v>120</c:v>
                </c:pt>
                <c:pt idx="459">
                  <c:v>119.7</c:v>
                </c:pt>
                <c:pt idx="460">
                  <c:v>110.4</c:v>
                </c:pt>
                <c:pt idx="461">
                  <c:v>109.5</c:v>
                </c:pt>
                <c:pt idx="462">
                  <c:v>105.75</c:v>
                </c:pt>
                <c:pt idx="463">
                  <c:v>105</c:v>
                </c:pt>
                <c:pt idx="464">
                  <c:v>105</c:v>
                </c:pt>
                <c:pt idx="465">
                  <c:v>104.4</c:v>
                </c:pt>
                <c:pt idx="466">
                  <c:v>102.49999999999999</c:v>
                </c:pt>
                <c:pt idx="467">
                  <c:v>102</c:v>
                </c:pt>
                <c:pt idx="468">
                  <c:v>101.2</c:v>
                </c:pt>
                <c:pt idx="469">
                  <c:v>100.8</c:v>
                </c:pt>
                <c:pt idx="470">
                  <c:v>100.8</c:v>
                </c:pt>
                <c:pt idx="471">
                  <c:v>100</c:v>
                </c:pt>
                <c:pt idx="472">
                  <c:v>99.2</c:v>
                </c:pt>
                <c:pt idx="473">
                  <c:v>99</c:v>
                </c:pt>
                <c:pt idx="474">
                  <c:v>99</c:v>
                </c:pt>
                <c:pt idx="475">
                  <c:v>91.2</c:v>
                </c:pt>
                <c:pt idx="476">
                  <c:v>80</c:v>
                </c:pt>
                <c:pt idx="477">
                  <c:v>80</c:v>
                </c:pt>
                <c:pt idx="478">
                  <c:v>80</c:v>
                </c:pt>
                <c:pt idx="479">
                  <c:v>78.2</c:v>
                </c:pt>
                <c:pt idx="480">
                  <c:v>75</c:v>
                </c:pt>
                <c:pt idx="481">
                  <c:v>69</c:v>
                </c:pt>
                <c:pt idx="482">
                  <c:v>64</c:v>
                </c:pt>
                <c:pt idx="483">
                  <c:v>63</c:v>
                </c:pt>
                <c:pt idx="484">
                  <c:v>61.2</c:v>
                </c:pt>
                <c:pt idx="485">
                  <c:v>57.6</c:v>
                </c:pt>
                <c:pt idx="486">
                  <c:v>55.35</c:v>
                </c:pt>
                <c:pt idx="487">
                  <c:v>50</c:v>
                </c:pt>
                <c:pt idx="488">
                  <c:v>49</c:v>
                </c:pt>
                <c:pt idx="489">
                  <c:v>48</c:v>
                </c:pt>
                <c:pt idx="490">
                  <c:v>46</c:v>
                </c:pt>
                <c:pt idx="491">
                  <c:v>40</c:v>
                </c:pt>
                <c:pt idx="492">
                  <c:v>40</c:v>
                </c:pt>
                <c:pt idx="493">
                  <c:v>37.5</c:v>
                </c:pt>
                <c:pt idx="494">
                  <c:v>36</c:v>
                </c:pt>
                <c:pt idx="495">
                  <c:v>34.200000000000003</c:v>
                </c:pt>
                <c:pt idx="496">
                  <c:v>32</c:v>
                </c:pt>
                <c:pt idx="497">
                  <c:v>30.75</c:v>
                </c:pt>
                <c:pt idx="498">
                  <c:v>30</c:v>
                </c:pt>
                <c:pt idx="499">
                  <c:v>30</c:v>
                </c:pt>
                <c:pt idx="500">
                  <c:v>28.8</c:v>
                </c:pt>
                <c:pt idx="501">
                  <c:v>28.5</c:v>
                </c:pt>
                <c:pt idx="502">
                  <c:v>28</c:v>
                </c:pt>
                <c:pt idx="503">
                  <c:v>24</c:v>
                </c:pt>
                <c:pt idx="504">
                  <c:v>21</c:v>
                </c:pt>
                <c:pt idx="505">
                  <c:v>20</c:v>
                </c:pt>
                <c:pt idx="506">
                  <c:v>19.2</c:v>
                </c:pt>
                <c:pt idx="507">
                  <c:v>18</c:v>
                </c:pt>
                <c:pt idx="508">
                  <c:v>15</c:v>
                </c:pt>
                <c:pt idx="509">
                  <c:v>14.4</c:v>
                </c:pt>
                <c:pt idx="510">
                  <c:v>10</c:v>
                </c:pt>
                <c:pt idx="511">
                  <c:v>10</c:v>
                </c:pt>
                <c:pt idx="512">
                  <c:v>10</c:v>
                </c:pt>
                <c:pt idx="513">
                  <c:v>9</c:v>
                </c:pt>
                <c:pt idx="514">
                  <c:v>9</c:v>
                </c:pt>
                <c:pt idx="515">
                  <c:v>8</c:v>
                </c:pt>
                <c:pt idx="516">
                  <c:v>6</c:v>
                </c:pt>
                <c:pt idx="517">
                  <c:v>249.75</c:v>
                </c:pt>
                <c:pt idx="518">
                  <c:v>136.80000000000001</c:v>
                </c:pt>
                <c:pt idx="519">
                  <c:v>100.3</c:v>
                </c:pt>
                <c:pt idx="520">
                  <c:v>89.65</c:v>
                </c:pt>
                <c:pt idx="521">
                  <c:v>74.8</c:v>
                </c:pt>
                <c:pt idx="522">
                  <c:v>74.8</c:v>
                </c:pt>
                <c:pt idx="523">
                  <c:v>44.65</c:v>
                </c:pt>
                <c:pt idx="524">
                  <c:v>42.660000000000004</c:v>
                </c:pt>
                <c:pt idx="525">
                  <c:v>23.8</c:v>
                </c:pt>
                <c:pt idx="526">
                  <c:v>8</c:v>
                </c:pt>
                <c:pt idx="527">
                  <c:v>288.60000000000002</c:v>
                </c:pt>
                <c:pt idx="528">
                  <c:v>266.8</c:v>
                </c:pt>
                <c:pt idx="529">
                  <c:v>251.02200000000002</c:v>
                </c:pt>
                <c:pt idx="530">
                  <c:v>249.9</c:v>
                </c:pt>
                <c:pt idx="531">
                  <c:v>218.3</c:v>
                </c:pt>
                <c:pt idx="532">
                  <c:v>211.22</c:v>
                </c:pt>
                <c:pt idx="533">
                  <c:v>211.22</c:v>
                </c:pt>
                <c:pt idx="534">
                  <c:v>204.8</c:v>
                </c:pt>
                <c:pt idx="535">
                  <c:v>200.6</c:v>
                </c:pt>
                <c:pt idx="536">
                  <c:v>200.6</c:v>
                </c:pt>
                <c:pt idx="537">
                  <c:v>200</c:v>
                </c:pt>
                <c:pt idx="538">
                  <c:v>199.9</c:v>
                </c:pt>
                <c:pt idx="539">
                  <c:v>198.9</c:v>
                </c:pt>
                <c:pt idx="540">
                  <c:v>198.9</c:v>
                </c:pt>
                <c:pt idx="541">
                  <c:v>181.7</c:v>
                </c:pt>
                <c:pt idx="542">
                  <c:v>160.94999999999999</c:v>
                </c:pt>
                <c:pt idx="543">
                  <c:v>150</c:v>
                </c:pt>
                <c:pt idx="544">
                  <c:v>148.6</c:v>
                </c:pt>
                <c:pt idx="545">
                  <c:v>140.76</c:v>
                </c:pt>
                <c:pt idx="546">
                  <c:v>119.646</c:v>
                </c:pt>
                <c:pt idx="547">
                  <c:v>112</c:v>
                </c:pt>
                <c:pt idx="548">
                  <c:v>110.98</c:v>
                </c:pt>
                <c:pt idx="549">
                  <c:v>100.3</c:v>
                </c:pt>
                <c:pt idx="550">
                  <c:v>99</c:v>
                </c:pt>
                <c:pt idx="551">
                  <c:v>93.960000000000008</c:v>
                </c:pt>
                <c:pt idx="552">
                  <c:v>75</c:v>
                </c:pt>
                <c:pt idx="553">
                  <c:v>74.800000000000097</c:v>
                </c:pt>
                <c:pt idx="554">
                  <c:v>68</c:v>
                </c:pt>
                <c:pt idx="555">
                  <c:v>60</c:v>
                </c:pt>
                <c:pt idx="556">
                  <c:v>50.4</c:v>
                </c:pt>
                <c:pt idx="557">
                  <c:v>48</c:v>
                </c:pt>
                <c:pt idx="558">
                  <c:v>40</c:v>
                </c:pt>
                <c:pt idx="559">
                  <c:v>34.200000000000003</c:v>
                </c:pt>
                <c:pt idx="560">
                  <c:v>20</c:v>
                </c:pt>
                <c:pt idx="561">
                  <c:v>19.8</c:v>
                </c:pt>
                <c:pt idx="562">
                  <c:v>19.5</c:v>
                </c:pt>
                <c:pt idx="563">
                  <c:v>16.2</c:v>
                </c:pt>
                <c:pt idx="564">
                  <c:v>14.95</c:v>
                </c:pt>
                <c:pt idx="565">
                  <c:v>11.5</c:v>
                </c:pt>
                <c:pt idx="566">
                  <c:v>10</c:v>
                </c:pt>
                <c:pt idx="567">
                  <c:v>9.7200000000000006</c:v>
                </c:pt>
                <c:pt idx="568">
                  <c:v>495.01</c:v>
                </c:pt>
                <c:pt idx="569">
                  <c:v>299.7</c:v>
                </c:pt>
                <c:pt idx="570">
                  <c:v>299.7</c:v>
                </c:pt>
                <c:pt idx="571">
                  <c:v>299</c:v>
                </c:pt>
                <c:pt idx="572">
                  <c:v>250</c:v>
                </c:pt>
                <c:pt idx="573">
                  <c:v>249.7</c:v>
                </c:pt>
                <c:pt idx="574">
                  <c:v>249.2</c:v>
                </c:pt>
                <c:pt idx="575">
                  <c:v>211.22</c:v>
                </c:pt>
                <c:pt idx="576">
                  <c:v>207</c:v>
                </c:pt>
                <c:pt idx="577">
                  <c:v>204.09</c:v>
                </c:pt>
                <c:pt idx="578">
                  <c:v>202</c:v>
                </c:pt>
                <c:pt idx="579">
                  <c:v>200.1</c:v>
                </c:pt>
                <c:pt idx="580">
                  <c:v>200</c:v>
                </c:pt>
                <c:pt idx="581">
                  <c:v>200</c:v>
                </c:pt>
                <c:pt idx="582">
                  <c:v>200</c:v>
                </c:pt>
                <c:pt idx="583">
                  <c:v>200</c:v>
                </c:pt>
                <c:pt idx="584">
                  <c:v>200</c:v>
                </c:pt>
                <c:pt idx="585">
                  <c:v>200</c:v>
                </c:pt>
                <c:pt idx="586">
                  <c:v>198.7</c:v>
                </c:pt>
                <c:pt idx="587">
                  <c:v>194</c:v>
                </c:pt>
                <c:pt idx="588">
                  <c:v>180</c:v>
                </c:pt>
                <c:pt idx="589">
                  <c:v>175.1</c:v>
                </c:pt>
                <c:pt idx="590">
                  <c:v>165</c:v>
                </c:pt>
                <c:pt idx="591">
                  <c:v>164.68</c:v>
                </c:pt>
                <c:pt idx="592">
                  <c:v>150.36000000000001</c:v>
                </c:pt>
                <c:pt idx="593">
                  <c:v>150</c:v>
                </c:pt>
                <c:pt idx="594">
                  <c:v>150</c:v>
                </c:pt>
                <c:pt idx="595">
                  <c:v>150</c:v>
                </c:pt>
                <c:pt idx="596">
                  <c:v>150</c:v>
                </c:pt>
                <c:pt idx="597">
                  <c:v>150</c:v>
                </c:pt>
                <c:pt idx="598">
                  <c:v>149.6</c:v>
                </c:pt>
                <c:pt idx="599">
                  <c:v>149.5</c:v>
                </c:pt>
                <c:pt idx="600">
                  <c:v>147.6</c:v>
                </c:pt>
                <c:pt idx="601">
                  <c:v>110</c:v>
                </c:pt>
                <c:pt idx="602">
                  <c:v>110</c:v>
                </c:pt>
                <c:pt idx="603">
                  <c:v>107.5</c:v>
                </c:pt>
                <c:pt idx="604">
                  <c:v>100</c:v>
                </c:pt>
                <c:pt idx="605">
                  <c:v>99</c:v>
                </c:pt>
                <c:pt idx="606">
                  <c:v>98.1</c:v>
                </c:pt>
                <c:pt idx="607">
                  <c:v>98</c:v>
                </c:pt>
                <c:pt idx="608">
                  <c:v>95</c:v>
                </c:pt>
                <c:pt idx="609">
                  <c:v>85.9</c:v>
                </c:pt>
                <c:pt idx="610">
                  <c:v>79.55</c:v>
                </c:pt>
                <c:pt idx="611">
                  <c:v>78</c:v>
                </c:pt>
                <c:pt idx="612">
                  <c:v>74</c:v>
                </c:pt>
                <c:pt idx="613">
                  <c:v>73.5</c:v>
                </c:pt>
                <c:pt idx="614">
                  <c:v>48.3</c:v>
                </c:pt>
                <c:pt idx="615">
                  <c:v>30</c:v>
                </c:pt>
                <c:pt idx="616">
                  <c:v>20</c:v>
                </c:pt>
                <c:pt idx="617">
                  <c:v>19.8</c:v>
                </c:pt>
                <c:pt idx="618">
                  <c:v>18</c:v>
                </c:pt>
                <c:pt idx="619">
                  <c:v>14.25</c:v>
                </c:pt>
                <c:pt idx="620">
                  <c:v>7.04</c:v>
                </c:pt>
                <c:pt idx="621">
                  <c:v>400</c:v>
                </c:pt>
                <c:pt idx="622">
                  <c:v>301.06</c:v>
                </c:pt>
                <c:pt idx="623">
                  <c:v>300.3</c:v>
                </c:pt>
                <c:pt idx="624">
                  <c:v>257.25</c:v>
                </c:pt>
                <c:pt idx="625">
                  <c:v>250.26300000000001</c:v>
                </c:pt>
                <c:pt idx="626">
                  <c:v>249</c:v>
                </c:pt>
                <c:pt idx="627">
                  <c:v>230.4</c:v>
                </c:pt>
                <c:pt idx="628">
                  <c:v>230</c:v>
                </c:pt>
                <c:pt idx="629">
                  <c:v>230</c:v>
                </c:pt>
                <c:pt idx="630">
                  <c:v>225</c:v>
                </c:pt>
                <c:pt idx="631">
                  <c:v>208.26499999999999</c:v>
                </c:pt>
                <c:pt idx="632">
                  <c:v>206.55</c:v>
                </c:pt>
                <c:pt idx="633">
                  <c:v>200.91</c:v>
                </c:pt>
                <c:pt idx="634">
                  <c:v>200.48</c:v>
                </c:pt>
                <c:pt idx="635">
                  <c:v>200</c:v>
                </c:pt>
                <c:pt idx="636">
                  <c:v>200</c:v>
                </c:pt>
                <c:pt idx="637">
                  <c:v>200</c:v>
                </c:pt>
                <c:pt idx="638">
                  <c:v>200</c:v>
                </c:pt>
                <c:pt idx="639">
                  <c:v>200</c:v>
                </c:pt>
                <c:pt idx="640">
                  <c:v>199.8</c:v>
                </c:pt>
                <c:pt idx="641">
                  <c:v>198</c:v>
                </c:pt>
                <c:pt idx="642">
                  <c:v>184.8</c:v>
                </c:pt>
                <c:pt idx="643">
                  <c:v>184</c:v>
                </c:pt>
                <c:pt idx="644">
                  <c:v>174</c:v>
                </c:pt>
                <c:pt idx="645">
                  <c:v>154.28399999999999</c:v>
                </c:pt>
                <c:pt idx="646">
                  <c:v>151.80000000000001</c:v>
                </c:pt>
                <c:pt idx="647">
                  <c:v>150</c:v>
                </c:pt>
                <c:pt idx="648">
                  <c:v>149.72999999999999</c:v>
                </c:pt>
                <c:pt idx="649">
                  <c:v>149.03</c:v>
                </c:pt>
                <c:pt idx="650">
                  <c:v>147.19999999999999</c:v>
                </c:pt>
                <c:pt idx="651">
                  <c:v>125.58</c:v>
                </c:pt>
                <c:pt idx="652">
                  <c:v>119.93</c:v>
                </c:pt>
                <c:pt idx="653">
                  <c:v>118</c:v>
                </c:pt>
                <c:pt idx="654">
                  <c:v>108</c:v>
                </c:pt>
                <c:pt idx="655">
                  <c:v>104</c:v>
                </c:pt>
                <c:pt idx="656">
                  <c:v>102.5</c:v>
                </c:pt>
                <c:pt idx="657">
                  <c:v>100.8</c:v>
                </c:pt>
                <c:pt idx="658">
                  <c:v>100</c:v>
                </c:pt>
                <c:pt idx="659">
                  <c:v>93</c:v>
                </c:pt>
                <c:pt idx="660">
                  <c:v>80</c:v>
                </c:pt>
                <c:pt idx="661">
                  <c:v>78</c:v>
                </c:pt>
                <c:pt idx="662">
                  <c:v>77.7</c:v>
                </c:pt>
                <c:pt idx="663">
                  <c:v>72</c:v>
                </c:pt>
                <c:pt idx="664">
                  <c:v>64.8</c:v>
                </c:pt>
                <c:pt idx="665">
                  <c:v>62.1</c:v>
                </c:pt>
                <c:pt idx="666">
                  <c:v>60.86</c:v>
                </c:pt>
                <c:pt idx="667">
                  <c:v>51</c:v>
                </c:pt>
                <c:pt idx="668">
                  <c:v>51</c:v>
                </c:pt>
                <c:pt idx="669">
                  <c:v>42.9</c:v>
                </c:pt>
                <c:pt idx="670">
                  <c:v>39.9</c:v>
                </c:pt>
                <c:pt idx="671">
                  <c:v>35.799999999999997</c:v>
                </c:pt>
                <c:pt idx="672">
                  <c:v>31.65</c:v>
                </c:pt>
                <c:pt idx="673">
                  <c:v>29.9</c:v>
                </c:pt>
                <c:pt idx="674">
                  <c:v>29.4</c:v>
                </c:pt>
                <c:pt idx="675">
                  <c:v>13</c:v>
                </c:pt>
                <c:pt idx="676">
                  <c:v>9.9</c:v>
                </c:pt>
                <c:pt idx="677">
                  <c:v>9</c:v>
                </c:pt>
                <c:pt idx="678">
                  <c:v>8</c:v>
                </c:pt>
                <c:pt idx="679">
                  <c:v>305.8</c:v>
                </c:pt>
                <c:pt idx="680">
                  <c:v>300</c:v>
                </c:pt>
                <c:pt idx="681">
                  <c:v>299.25</c:v>
                </c:pt>
                <c:pt idx="682">
                  <c:v>298.2</c:v>
                </c:pt>
                <c:pt idx="683">
                  <c:v>297.8</c:v>
                </c:pt>
                <c:pt idx="684">
                  <c:v>280.60000000000002</c:v>
                </c:pt>
                <c:pt idx="685">
                  <c:v>276</c:v>
                </c:pt>
                <c:pt idx="686">
                  <c:v>253</c:v>
                </c:pt>
                <c:pt idx="687">
                  <c:v>250</c:v>
                </c:pt>
                <c:pt idx="688">
                  <c:v>249.07499999999999</c:v>
                </c:pt>
                <c:pt idx="689">
                  <c:v>228</c:v>
                </c:pt>
                <c:pt idx="690">
                  <c:v>208</c:v>
                </c:pt>
                <c:pt idx="691">
                  <c:v>200</c:v>
                </c:pt>
                <c:pt idx="692">
                  <c:v>200</c:v>
                </c:pt>
                <c:pt idx="693">
                  <c:v>196.65</c:v>
                </c:pt>
                <c:pt idx="694">
                  <c:v>178.2</c:v>
                </c:pt>
                <c:pt idx="695">
                  <c:v>170</c:v>
                </c:pt>
                <c:pt idx="696">
                  <c:v>164</c:v>
                </c:pt>
                <c:pt idx="697">
                  <c:v>163.19999999999999</c:v>
                </c:pt>
                <c:pt idx="698">
                  <c:v>155.4</c:v>
                </c:pt>
                <c:pt idx="699">
                  <c:v>154.57499999999999</c:v>
                </c:pt>
                <c:pt idx="700">
                  <c:v>151.19999999999999</c:v>
                </c:pt>
                <c:pt idx="701">
                  <c:v>150</c:v>
                </c:pt>
                <c:pt idx="702">
                  <c:v>149</c:v>
                </c:pt>
                <c:pt idx="703">
                  <c:v>142.6</c:v>
                </c:pt>
                <c:pt idx="704">
                  <c:v>119.7</c:v>
                </c:pt>
                <c:pt idx="705">
                  <c:v>100.05</c:v>
                </c:pt>
                <c:pt idx="706">
                  <c:v>100.05</c:v>
                </c:pt>
                <c:pt idx="707">
                  <c:v>100</c:v>
                </c:pt>
                <c:pt idx="708">
                  <c:v>99.25</c:v>
                </c:pt>
                <c:pt idx="709">
                  <c:v>99.1</c:v>
                </c:pt>
                <c:pt idx="710">
                  <c:v>98.9</c:v>
                </c:pt>
                <c:pt idx="711">
                  <c:v>98</c:v>
                </c:pt>
                <c:pt idx="712">
                  <c:v>89.96</c:v>
                </c:pt>
                <c:pt idx="713">
                  <c:v>82.8</c:v>
                </c:pt>
                <c:pt idx="714">
                  <c:v>75</c:v>
                </c:pt>
                <c:pt idx="715">
                  <c:v>66</c:v>
                </c:pt>
                <c:pt idx="716">
                  <c:v>50.4</c:v>
                </c:pt>
                <c:pt idx="717">
                  <c:v>46</c:v>
                </c:pt>
                <c:pt idx="718">
                  <c:v>30</c:v>
                </c:pt>
                <c:pt idx="719">
                  <c:v>22.8</c:v>
                </c:pt>
                <c:pt idx="720">
                  <c:v>10</c:v>
                </c:pt>
                <c:pt idx="721">
                  <c:v>10</c:v>
                </c:pt>
                <c:pt idx="722">
                  <c:v>10</c:v>
                </c:pt>
                <c:pt idx="723">
                  <c:v>10</c:v>
                </c:pt>
                <c:pt idx="724">
                  <c:v>10</c:v>
                </c:pt>
                <c:pt idx="725">
                  <c:v>6.9</c:v>
                </c:pt>
                <c:pt idx="726">
                  <c:v>400</c:v>
                </c:pt>
                <c:pt idx="727">
                  <c:v>318.14999999999998</c:v>
                </c:pt>
                <c:pt idx="728">
                  <c:v>300</c:v>
                </c:pt>
                <c:pt idx="729">
                  <c:v>300</c:v>
                </c:pt>
                <c:pt idx="730">
                  <c:v>300</c:v>
                </c:pt>
                <c:pt idx="731">
                  <c:v>299.25</c:v>
                </c:pt>
                <c:pt idx="732">
                  <c:v>250</c:v>
                </c:pt>
                <c:pt idx="733">
                  <c:v>247.27500000000001</c:v>
                </c:pt>
                <c:pt idx="734">
                  <c:v>243.8</c:v>
                </c:pt>
                <c:pt idx="735">
                  <c:v>212</c:v>
                </c:pt>
                <c:pt idx="736">
                  <c:v>202.5</c:v>
                </c:pt>
                <c:pt idx="737">
                  <c:v>201</c:v>
                </c:pt>
                <c:pt idx="738">
                  <c:v>200.4</c:v>
                </c:pt>
                <c:pt idx="739">
                  <c:v>200</c:v>
                </c:pt>
                <c:pt idx="740">
                  <c:v>200</c:v>
                </c:pt>
                <c:pt idx="741">
                  <c:v>200</c:v>
                </c:pt>
                <c:pt idx="742">
                  <c:v>199.5</c:v>
                </c:pt>
                <c:pt idx="743">
                  <c:v>199.2</c:v>
                </c:pt>
                <c:pt idx="744">
                  <c:v>198.6</c:v>
                </c:pt>
                <c:pt idx="745">
                  <c:v>193.5</c:v>
                </c:pt>
                <c:pt idx="746">
                  <c:v>185</c:v>
                </c:pt>
                <c:pt idx="747">
                  <c:v>170</c:v>
                </c:pt>
                <c:pt idx="748">
                  <c:v>160</c:v>
                </c:pt>
                <c:pt idx="749">
                  <c:v>150.59</c:v>
                </c:pt>
                <c:pt idx="750">
                  <c:v>148.35</c:v>
                </c:pt>
                <c:pt idx="751">
                  <c:v>148.35</c:v>
                </c:pt>
                <c:pt idx="752">
                  <c:v>132.1</c:v>
                </c:pt>
                <c:pt idx="753">
                  <c:v>131.1</c:v>
                </c:pt>
                <c:pt idx="754">
                  <c:v>129.88</c:v>
                </c:pt>
                <c:pt idx="755">
                  <c:v>105</c:v>
                </c:pt>
                <c:pt idx="756">
                  <c:v>103.5</c:v>
                </c:pt>
                <c:pt idx="757">
                  <c:v>102</c:v>
                </c:pt>
                <c:pt idx="758">
                  <c:v>100.05</c:v>
                </c:pt>
                <c:pt idx="759">
                  <c:v>99.36</c:v>
                </c:pt>
                <c:pt idx="760">
                  <c:v>90.825000000000003</c:v>
                </c:pt>
                <c:pt idx="761">
                  <c:v>80.459999999999994</c:v>
                </c:pt>
                <c:pt idx="762">
                  <c:v>80</c:v>
                </c:pt>
                <c:pt idx="763">
                  <c:v>79.75</c:v>
                </c:pt>
                <c:pt idx="764">
                  <c:v>78.400000000000006</c:v>
                </c:pt>
                <c:pt idx="765">
                  <c:v>50.9</c:v>
                </c:pt>
                <c:pt idx="766">
                  <c:v>48</c:v>
                </c:pt>
                <c:pt idx="767">
                  <c:v>44.6</c:v>
                </c:pt>
                <c:pt idx="768">
                  <c:v>43.7</c:v>
                </c:pt>
                <c:pt idx="769">
                  <c:v>30</c:v>
                </c:pt>
                <c:pt idx="770">
                  <c:v>25.06</c:v>
                </c:pt>
                <c:pt idx="771">
                  <c:v>20.7</c:v>
                </c:pt>
                <c:pt idx="772">
                  <c:v>20.7</c:v>
                </c:pt>
                <c:pt idx="773">
                  <c:v>6.9</c:v>
                </c:pt>
                <c:pt idx="774">
                  <c:v>478</c:v>
                </c:pt>
                <c:pt idx="775">
                  <c:v>449.935</c:v>
                </c:pt>
                <c:pt idx="776">
                  <c:v>398.8</c:v>
                </c:pt>
                <c:pt idx="777">
                  <c:v>350.28</c:v>
                </c:pt>
                <c:pt idx="778">
                  <c:v>307.45999999999998</c:v>
                </c:pt>
                <c:pt idx="779">
                  <c:v>300</c:v>
                </c:pt>
                <c:pt idx="780">
                  <c:v>299.3</c:v>
                </c:pt>
                <c:pt idx="781">
                  <c:v>275.625</c:v>
                </c:pt>
                <c:pt idx="782">
                  <c:v>250</c:v>
                </c:pt>
                <c:pt idx="783">
                  <c:v>237.6</c:v>
                </c:pt>
                <c:pt idx="784">
                  <c:v>226.05</c:v>
                </c:pt>
                <c:pt idx="785">
                  <c:v>220.5</c:v>
                </c:pt>
                <c:pt idx="786">
                  <c:v>216.44</c:v>
                </c:pt>
                <c:pt idx="787">
                  <c:v>212.04</c:v>
                </c:pt>
                <c:pt idx="788">
                  <c:v>209.44</c:v>
                </c:pt>
                <c:pt idx="789">
                  <c:v>205.2</c:v>
                </c:pt>
                <c:pt idx="790">
                  <c:v>202.36</c:v>
                </c:pt>
                <c:pt idx="791">
                  <c:v>201.6</c:v>
                </c:pt>
                <c:pt idx="792">
                  <c:v>200.85</c:v>
                </c:pt>
                <c:pt idx="793">
                  <c:v>200.2</c:v>
                </c:pt>
                <c:pt idx="794">
                  <c:v>200.1</c:v>
                </c:pt>
                <c:pt idx="795">
                  <c:v>200.1</c:v>
                </c:pt>
                <c:pt idx="796">
                  <c:v>199.27500000000001</c:v>
                </c:pt>
                <c:pt idx="797">
                  <c:v>194.25</c:v>
                </c:pt>
                <c:pt idx="798">
                  <c:v>183.75</c:v>
                </c:pt>
                <c:pt idx="799">
                  <c:v>170.3</c:v>
                </c:pt>
                <c:pt idx="800">
                  <c:v>162.85499999999999</c:v>
                </c:pt>
                <c:pt idx="801">
                  <c:v>161.30000000000001</c:v>
                </c:pt>
                <c:pt idx="802">
                  <c:v>160.02000000000001</c:v>
                </c:pt>
                <c:pt idx="803">
                  <c:v>158</c:v>
                </c:pt>
                <c:pt idx="804">
                  <c:v>150</c:v>
                </c:pt>
                <c:pt idx="805">
                  <c:v>144.9</c:v>
                </c:pt>
                <c:pt idx="806">
                  <c:v>140</c:v>
                </c:pt>
                <c:pt idx="807">
                  <c:v>131.1</c:v>
                </c:pt>
                <c:pt idx="808">
                  <c:v>106.7</c:v>
                </c:pt>
                <c:pt idx="809">
                  <c:v>100.75</c:v>
                </c:pt>
                <c:pt idx="810">
                  <c:v>100.05</c:v>
                </c:pt>
                <c:pt idx="811">
                  <c:v>96.7</c:v>
                </c:pt>
                <c:pt idx="812">
                  <c:v>90</c:v>
                </c:pt>
                <c:pt idx="813">
                  <c:v>75.900000000000006</c:v>
                </c:pt>
                <c:pt idx="814">
                  <c:v>66</c:v>
                </c:pt>
                <c:pt idx="815">
                  <c:v>59.4</c:v>
                </c:pt>
                <c:pt idx="816">
                  <c:v>48.8</c:v>
                </c:pt>
                <c:pt idx="817">
                  <c:v>30.24</c:v>
                </c:pt>
                <c:pt idx="818">
                  <c:v>28.8</c:v>
                </c:pt>
                <c:pt idx="819">
                  <c:v>522.79999999999995</c:v>
                </c:pt>
                <c:pt idx="820">
                  <c:v>496.4</c:v>
                </c:pt>
                <c:pt idx="821">
                  <c:v>491.6</c:v>
                </c:pt>
                <c:pt idx="822">
                  <c:v>418.9</c:v>
                </c:pt>
                <c:pt idx="823">
                  <c:v>400</c:v>
                </c:pt>
                <c:pt idx="824">
                  <c:v>398.6</c:v>
                </c:pt>
                <c:pt idx="825">
                  <c:v>350</c:v>
                </c:pt>
                <c:pt idx="826">
                  <c:v>310.64</c:v>
                </c:pt>
                <c:pt idx="827">
                  <c:v>300</c:v>
                </c:pt>
                <c:pt idx="828">
                  <c:v>300</c:v>
                </c:pt>
                <c:pt idx="829">
                  <c:v>299.54000000000002</c:v>
                </c:pt>
                <c:pt idx="830">
                  <c:v>299.36</c:v>
                </c:pt>
                <c:pt idx="831">
                  <c:v>260.92</c:v>
                </c:pt>
                <c:pt idx="832">
                  <c:v>250.9</c:v>
                </c:pt>
                <c:pt idx="833">
                  <c:v>250.9</c:v>
                </c:pt>
                <c:pt idx="834">
                  <c:v>250.4</c:v>
                </c:pt>
                <c:pt idx="835">
                  <c:v>250.24</c:v>
                </c:pt>
                <c:pt idx="836">
                  <c:v>250</c:v>
                </c:pt>
                <c:pt idx="837">
                  <c:v>248.2</c:v>
                </c:pt>
                <c:pt idx="838">
                  <c:v>247.39500000000001</c:v>
                </c:pt>
                <c:pt idx="839">
                  <c:v>242.8</c:v>
                </c:pt>
                <c:pt idx="840">
                  <c:v>242</c:v>
                </c:pt>
                <c:pt idx="841">
                  <c:v>236.5</c:v>
                </c:pt>
                <c:pt idx="842">
                  <c:v>230</c:v>
                </c:pt>
                <c:pt idx="843">
                  <c:v>226.56</c:v>
                </c:pt>
                <c:pt idx="844">
                  <c:v>220</c:v>
                </c:pt>
                <c:pt idx="845">
                  <c:v>216.6</c:v>
                </c:pt>
                <c:pt idx="846">
                  <c:v>202.22</c:v>
                </c:pt>
                <c:pt idx="847">
                  <c:v>202</c:v>
                </c:pt>
                <c:pt idx="848">
                  <c:v>202</c:v>
                </c:pt>
                <c:pt idx="849">
                  <c:v>201.6</c:v>
                </c:pt>
                <c:pt idx="850">
                  <c:v>201.26</c:v>
                </c:pt>
                <c:pt idx="851">
                  <c:v>200.6</c:v>
                </c:pt>
                <c:pt idx="852">
                  <c:v>200.1</c:v>
                </c:pt>
                <c:pt idx="853">
                  <c:v>200</c:v>
                </c:pt>
                <c:pt idx="854">
                  <c:v>200</c:v>
                </c:pt>
                <c:pt idx="855">
                  <c:v>200</c:v>
                </c:pt>
                <c:pt idx="856">
                  <c:v>199.82</c:v>
                </c:pt>
                <c:pt idx="857">
                  <c:v>199.4</c:v>
                </c:pt>
                <c:pt idx="858">
                  <c:v>198.84</c:v>
                </c:pt>
                <c:pt idx="859">
                  <c:v>195.84</c:v>
                </c:pt>
                <c:pt idx="860">
                  <c:v>193.24</c:v>
                </c:pt>
                <c:pt idx="861">
                  <c:v>179.88</c:v>
                </c:pt>
                <c:pt idx="862">
                  <c:v>171.7</c:v>
                </c:pt>
                <c:pt idx="863">
                  <c:v>168.8</c:v>
                </c:pt>
                <c:pt idx="864">
                  <c:v>168.6</c:v>
                </c:pt>
                <c:pt idx="865">
                  <c:v>162.25</c:v>
                </c:pt>
                <c:pt idx="866">
                  <c:v>162.15</c:v>
                </c:pt>
                <c:pt idx="867">
                  <c:v>160.74</c:v>
                </c:pt>
                <c:pt idx="868">
                  <c:v>152.19999999999999</c:v>
                </c:pt>
                <c:pt idx="869">
                  <c:v>151.19999999999999</c:v>
                </c:pt>
                <c:pt idx="870">
                  <c:v>150</c:v>
                </c:pt>
                <c:pt idx="871">
                  <c:v>150</c:v>
                </c:pt>
                <c:pt idx="872">
                  <c:v>150</c:v>
                </c:pt>
                <c:pt idx="873">
                  <c:v>150</c:v>
                </c:pt>
                <c:pt idx="874">
                  <c:v>149.9</c:v>
                </c:pt>
                <c:pt idx="875">
                  <c:v>149.66</c:v>
                </c:pt>
                <c:pt idx="876">
                  <c:v>149.4</c:v>
                </c:pt>
                <c:pt idx="877">
                  <c:v>148.4</c:v>
                </c:pt>
                <c:pt idx="878">
                  <c:v>146.63999999999999</c:v>
                </c:pt>
                <c:pt idx="879">
                  <c:v>144.9</c:v>
                </c:pt>
                <c:pt idx="880">
                  <c:v>136.80000000000001</c:v>
                </c:pt>
                <c:pt idx="881">
                  <c:v>133.28</c:v>
                </c:pt>
                <c:pt idx="882">
                  <c:v>131.30000000000001</c:v>
                </c:pt>
                <c:pt idx="883">
                  <c:v>130.91999999999999</c:v>
                </c:pt>
                <c:pt idx="884">
                  <c:v>130</c:v>
                </c:pt>
                <c:pt idx="885">
                  <c:v>126</c:v>
                </c:pt>
                <c:pt idx="886">
                  <c:v>122.8</c:v>
                </c:pt>
                <c:pt idx="887">
                  <c:v>112.42</c:v>
                </c:pt>
                <c:pt idx="888">
                  <c:v>106.4</c:v>
                </c:pt>
                <c:pt idx="889">
                  <c:v>102</c:v>
                </c:pt>
                <c:pt idx="890">
                  <c:v>100</c:v>
                </c:pt>
                <c:pt idx="891">
                  <c:v>90</c:v>
                </c:pt>
                <c:pt idx="892">
                  <c:v>83.7</c:v>
                </c:pt>
                <c:pt idx="893">
                  <c:v>79.900000000000006</c:v>
                </c:pt>
                <c:pt idx="894">
                  <c:v>79</c:v>
                </c:pt>
                <c:pt idx="895">
                  <c:v>72.599999999999994</c:v>
                </c:pt>
                <c:pt idx="896">
                  <c:v>72.45</c:v>
                </c:pt>
                <c:pt idx="897">
                  <c:v>60.4</c:v>
                </c:pt>
                <c:pt idx="898">
                  <c:v>59.22</c:v>
                </c:pt>
                <c:pt idx="899">
                  <c:v>56.2</c:v>
                </c:pt>
                <c:pt idx="900">
                  <c:v>50.6</c:v>
                </c:pt>
                <c:pt idx="901">
                  <c:v>50.4</c:v>
                </c:pt>
                <c:pt idx="902">
                  <c:v>36.799999999999997</c:v>
                </c:pt>
                <c:pt idx="903">
                  <c:v>10</c:v>
                </c:pt>
                <c:pt idx="904">
                  <c:v>10</c:v>
                </c:pt>
                <c:pt idx="905">
                  <c:v>10</c:v>
                </c:pt>
                <c:pt idx="906">
                  <c:v>10</c:v>
                </c:pt>
                <c:pt idx="907">
                  <c:v>7.5</c:v>
                </c:pt>
                <c:pt idx="908">
                  <c:v>383.52</c:v>
                </c:pt>
                <c:pt idx="909">
                  <c:v>304.67500000000001</c:v>
                </c:pt>
                <c:pt idx="910">
                  <c:v>303.2</c:v>
                </c:pt>
                <c:pt idx="911">
                  <c:v>302.39999999999998</c:v>
                </c:pt>
                <c:pt idx="912">
                  <c:v>301.14</c:v>
                </c:pt>
                <c:pt idx="913">
                  <c:v>301.10000000000002</c:v>
                </c:pt>
                <c:pt idx="914">
                  <c:v>298.8</c:v>
                </c:pt>
                <c:pt idx="915">
                  <c:v>298.60000000000002</c:v>
                </c:pt>
                <c:pt idx="916">
                  <c:v>286.62</c:v>
                </c:pt>
                <c:pt idx="917">
                  <c:v>247</c:v>
                </c:pt>
                <c:pt idx="918">
                  <c:v>239.8</c:v>
                </c:pt>
                <c:pt idx="919">
                  <c:v>225.6</c:v>
                </c:pt>
                <c:pt idx="920">
                  <c:v>218</c:v>
                </c:pt>
                <c:pt idx="921">
                  <c:v>218</c:v>
                </c:pt>
                <c:pt idx="922">
                  <c:v>209.4</c:v>
                </c:pt>
                <c:pt idx="923">
                  <c:v>202.74</c:v>
                </c:pt>
                <c:pt idx="924">
                  <c:v>199.4</c:v>
                </c:pt>
                <c:pt idx="925">
                  <c:v>198</c:v>
                </c:pt>
                <c:pt idx="926">
                  <c:v>197.4</c:v>
                </c:pt>
                <c:pt idx="927">
                  <c:v>184.9</c:v>
                </c:pt>
                <c:pt idx="928">
                  <c:v>180.07499999999999</c:v>
                </c:pt>
                <c:pt idx="929">
                  <c:v>166.08</c:v>
                </c:pt>
                <c:pt idx="930">
                  <c:v>155</c:v>
                </c:pt>
                <c:pt idx="931">
                  <c:v>153.6</c:v>
                </c:pt>
                <c:pt idx="932">
                  <c:v>140</c:v>
                </c:pt>
                <c:pt idx="933">
                  <c:v>137.75</c:v>
                </c:pt>
                <c:pt idx="934">
                  <c:v>125.47499999999999</c:v>
                </c:pt>
                <c:pt idx="935">
                  <c:v>118.1</c:v>
                </c:pt>
                <c:pt idx="936">
                  <c:v>100.8</c:v>
                </c:pt>
                <c:pt idx="937">
                  <c:v>99.8</c:v>
                </c:pt>
                <c:pt idx="938">
                  <c:v>93.06</c:v>
                </c:pt>
                <c:pt idx="939">
                  <c:v>996.4</c:v>
                </c:pt>
                <c:pt idx="940">
                  <c:v>393.6</c:v>
                </c:pt>
                <c:pt idx="941">
                  <c:v>335.99999999999989</c:v>
                </c:pt>
                <c:pt idx="942">
                  <c:v>304.00000000000034</c:v>
                </c:pt>
                <c:pt idx="943">
                  <c:v>302.40000000000038</c:v>
                </c:pt>
                <c:pt idx="944">
                  <c:v>299.35999999999967</c:v>
                </c:pt>
                <c:pt idx="945">
                  <c:v>264</c:v>
                </c:pt>
                <c:pt idx="946">
                  <c:v>201.30000000000007</c:v>
                </c:pt>
                <c:pt idx="947">
                  <c:v>120.39999999999992</c:v>
                </c:pt>
                <c:pt idx="948">
                  <c:v>72.450000000000031</c:v>
                </c:pt>
                <c:pt idx="949">
                  <c:v>21.76</c:v>
                </c:pt>
                <c:pt idx="950">
                  <c:v>20</c:v>
                </c:pt>
                <c:pt idx="951">
                  <c:v>5.64</c:v>
                </c:pt>
              </c:numCache>
            </c:numRef>
          </c:bubbleSize>
          <c:bubble3D val="0"/>
          <c:extLst>
            <c:ext xmlns:c16="http://schemas.microsoft.com/office/drawing/2014/chart" uri="{C3380CC4-5D6E-409C-BE32-E72D297353CC}">
              <c16:uniqueId val="{00000000-FC94-42D4-A351-34E5CC142BF4}"/>
            </c:ext>
          </c:extLst>
        </c:ser>
        <c:dLbls>
          <c:showLegendKey val="0"/>
          <c:showVal val="0"/>
          <c:showCatName val="0"/>
          <c:showSerName val="0"/>
          <c:showPercent val="0"/>
          <c:showBubbleSize val="0"/>
        </c:dLbls>
        <c:bubbleScale val="40"/>
        <c:showNegBubbles val="0"/>
        <c:axId val="737260280"/>
        <c:axId val="737260608"/>
      </c:bubbleChart>
      <c:valAx>
        <c:axId val="737260280"/>
        <c:scaling>
          <c:orientation val="minMax"/>
          <c:max val="21.5"/>
          <c:min val="0.5"/>
        </c:scaling>
        <c:delete val="0"/>
        <c:axPos val="b"/>
        <c:majorGridlines>
          <c:spPr>
            <a:ln w="9525" cap="flat" cmpd="sng" algn="ctr">
              <a:noFill/>
              <a:round/>
            </a:ln>
            <a:effectLst/>
          </c:spPr>
        </c:majorGridlines>
        <c:numFmt formatCode="General"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7260608"/>
        <c:crosses val="autoZero"/>
        <c:crossBetween val="midCat"/>
        <c:majorUnit val="1"/>
      </c:valAx>
      <c:valAx>
        <c:axId val="737260608"/>
        <c:scaling>
          <c:orientation val="minMax"/>
          <c:max val="160"/>
          <c:min val="0"/>
        </c:scaling>
        <c:delete val="1"/>
        <c:axPos val="l"/>
        <c:majorGridlines>
          <c:spPr>
            <a:ln w="9525" cap="flat" cmpd="sng" algn="ctr">
              <a:noFill/>
              <a:round/>
            </a:ln>
            <a:effectLst/>
          </c:spPr>
        </c:majorGridlines>
        <c:numFmt formatCode="0" sourceLinked="0"/>
        <c:majorTickMark val="none"/>
        <c:minorTickMark val="none"/>
        <c:tickLblPos val="nextTo"/>
        <c:crossAx val="73726028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011635089311605E-2"/>
          <c:y val="6.5761935838215227E-2"/>
          <c:w val="0.88997438235421822"/>
          <c:h val="0.8727403657811305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1-1AF3-4660-B02F-A9BDAE04713F}"/>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1AF3-4660-B02F-A9BDAE04713F}"/>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1AF3-4660-B02F-A9BDAE04713F}"/>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1AF3-4660-B02F-A9BDAE04713F}"/>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9-1AF3-4660-B02F-A9BDAE04713F}"/>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1AF3-4660-B02F-A9BDAE04713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1AF3-4660-B02F-A9BDAE04713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3-1AF3-4660-B02F-A9BDAE04713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'Recent LCOE by Region'!$A$30:$A$34</c:f>
              <c:strCache>
                <c:ptCount val="5"/>
                <c:pt idx="0">
                  <c:v>SPP</c:v>
                </c:pt>
                <c:pt idx="1">
                  <c:v>ERCOT</c:v>
                </c:pt>
                <c:pt idx="2">
                  <c:v>MISO</c:v>
                </c:pt>
                <c:pt idx="3">
                  <c:v>West (non-ISO)</c:v>
                </c:pt>
                <c:pt idx="4">
                  <c:v>PJM</c:v>
                </c:pt>
              </c:strCache>
            </c:strRef>
          </c:cat>
          <c:val>
            <c:numRef>
              <c:f>'Recent LCOE by Region'!$B$30:$B$34</c:f>
              <c:numCache>
                <c:formatCode>"$"#,##0.0_);\("$"#,##0.0\)</c:formatCode>
                <c:ptCount val="5"/>
                <c:pt idx="0">
                  <c:v>32.666250155118306</c:v>
                </c:pt>
                <c:pt idx="1">
                  <c:v>33.312561676317799</c:v>
                </c:pt>
                <c:pt idx="2">
                  <c:v>39.279518889471333</c:v>
                </c:pt>
                <c:pt idx="3">
                  <c:v>40.315898672733702</c:v>
                </c:pt>
                <c:pt idx="4">
                  <c:v>46.053668259943713</c:v>
                </c:pt>
              </c:numCache>
            </c:numRef>
          </c:val>
          <c:extLst>
            <c:ext xmlns:c16="http://schemas.microsoft.com/office/drawing/2014/chart" uri="{C3380CC4-5D6E-409C-BE32-E72D297353CC}">
              <c16:uniqueId val="{0000000C-1AF3-4660-B02F-A9BDAE04713F}"/>
            </c:ext>
          </c:extLst>
        </c:ser>
        <c:dLbls>
          <c:showLegendKey val="0"/>
          <c:showVal val="0"/>
          <c:showCatName val="0"/>
          <c:showSerName val="0"/>
          <c:showPercent val="0"/>
          <c:showBubbleSize val="0"/>
        </c:dLbls>
        <c:gapWidth val="80"/>
        <c:axId val="748320480"/>
        <c:axId val="748317528"/>
      </c:barChart>
      <c:catAx>
        <c:axId val="748320480"/>
        <c:scaling>
          <c:orientation val="minMax"/>
        </c:scaling>
        <c:delete val="0"/>
        <c:axPos val="b"/>
        <c:numFmt formatCode="General" sourceLinked="1"/>
        <c:majorTickMark val="none"/>
        <c:minorTickMark val="none"/>
        <c:tickLblPos val="nextTo"/>
        <c:spPr>
          <a:noFill/>
          <a:ln w="6350"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17528"/>
        <c:crosses val="autoZero"/>
        <c:auto val="1"/>
        <c:lblAlgn val="ctr"/>
        <c:lblOffset val="0"/>
        <c:noMultiLvlLbl val="0"/>
      </c:catAx>
      <c:valAx>
        <c:axId val="748317528"/>
        <c:scaling>
          <c:orientation val="minMax"/>
          <c:max val="7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one"/>
        <c:spPr>
          <a:noFill/>
          <a:ln w="3175">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204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64351395199601E-2"/>
          <c:y val="0.10409216072310513"/>
          <c:w val="0.90376174196786496"/>
          <c:h val="0.85722157070791682"/>
        </c:manualLayout>
      </c:layout>
      <c:bubbleChart>
        <c:varyColors val="0"/>
        <c:ser>
          <c:idx val="0"/>
          <c:order val="0"/>
          <c:spPr>
            <a:noFill/>
            <a:ln w="6350">
              <a:solidFill>
                <a:schemeClr val="tx1"/>
              </a:solidFill>
              <a:prstDash val="solid"/>
            </a:ln>
          </c:spPr>
          <c:invertIfNegative val="1"/>
          <c:xVal>
            <c:numRef>
              <c:f>'Recent LCOE by Region'!$G$30:$G$91</c:f>
              <c:numCache>
                <c:formatCode>General</c:formatCode>
                <c:ptCount val="62"/>
                <c:pt idx="0">
                  <c:v>1</c:v>
                </c:pt>
                <c:pt idx="1">
                  <c:v>1</c:v>
                </c:pt>
                <c:pt idx="2">
                  <c:v>1</c:v>
                </c:pt>
                <c:pt idx="3">
                  <c:v>1</c:v>
                </c:pt>
                <c:pt idx="4">
                  <c:v>1</c:v>
                </c:pt>
                <c:pt idx="5">
                  <c:v>1</c:v>
                </c:pt>
                <c:pt idx="6">
                  <c:v>1</c:v>
                </c:pt>
                <c:pt idx="7">
                  <c:v>1</c:v>
                </c:pt>
                <c:pt idx="8">
                  <c:v>1</c:v>
                </c:pt>
                <c:pt idx="9">
                  <c:v>1</c:v>
                </c:pt>
                <c:pt idx="10">
                  <c:v>1</c:v>
                </c:pt>
                <c:pt idx="11">
                  <c:v>1</c:v>
                </c:pt>
                <c:pt idx="12">
                  <c:v>1</c:v>
                </c:pt>
                <c:pt idx="13">
                  <c:v>2</c:v>
                </c:pt>
                <c:pt idx="14">
                  <c:v>2</c:v>
                </c:pt>
                <c:pt idx="15">
                  <c:v>2</c:v>
                </c:pt>
                <c:pt idx="16">
                  <c:v>2</c:v>
                </c:pt>
                <c:pt idx="17">
                  <c:v>2</c:v>
                </c:pt>
                <c:pt idx="18">
                  <c:v>2</c:v>
                </c:pt>
                <c:pt idx="19">
                  <c:v>2</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4</c:v>
                </c:pt>
                <c:pt idx="35">
                  <c:v>4</c:v>
                </c:pt>
                <c:pt idx="36">
                  <c:v>4</c:v>
                </c:pt>
                <c:pt idx="37">
                  <c:v>4</c:v>
                </c:pt>
                <c:pt idx="38">
                  <c:v>4</c:v>
                </c:pt>
                <c:pt idx="39">
                  <c:v>5</c:v>
                </c:pt>
                <c:pt idx="40">
                  <c:v>5</c:v>
                </c:pt>
              </c:numCache>
            </c:numRef>
          </c:xVal>
          <c:yVal>
            <c:numRef>
              <c:f>'Recent LCOE by Region'!$E$30:$E$91</c:f>
              <c:numCache>
                <c:formatCode>"$"#,##0_);\("$"#,##0\)</c:formatCode>
                <c:ptCount val="62"/>
                <c:pt idx="0">
                  <c:v>29.001077335481906</c:v>
                </c:pt>
                <c:pt idx="1">
                  <c:v>31.250584169283911</c:v>
                </c:pt>
                <c:pt idx="2">
                  <c:v>36.400973713898615</c:v>
                </c:pt>
                <c:pt idx="3">
                  <c:v>31.716678050800667</c:v>
                </c:pt>
                <c:pt idx="4">
                  <c:v>32.741171276135248</c:v>
                </c:pt>
                <c:pt idx="5">
                  <c:v>41.759020264766015</c:v>
                </c:pt>
                <c:pt idx="6">
                  <c:v>35.725129189730005</c:v>
                </c:pt>
                <c:pt idx="7">
                  <c:v>32.582388420596196</c:v>
                </c:pt>
                <c:pt idx="8">
                  <c:v>33.820213571652296</c:v>
                </c:pt>
                <c:pt idx="9">
                  <c:v>34.859413450931939</c:v>
                </c:pt>
                <c:pt idx="10">
                  <c:v>33.251391140126387</c:v>
                </c:pt>
                <c:pt idx="11">
                  <c:v>29.297116986633103</c:v>
                </c:pt>
                <c:pt idx="12">
                  <c:v>33.092840007993061</c:v>
                </c:pt>
                <c:pt idx="13">
                  <c:v>29.422104232746484</c:v>
                </c:pt>
                <c:pt idx="14">
                  <c:v>33.010984156647005</c:v>
                </c:pt>
                <c:pt idx="15">
                  <c:v>30.163250428324282</c:v>
                </c:pt>
                <c:pt idx="16">
                  <c:v>29.584566569092953</c:v>
                </c:pt>
                <c:pt idx="17">
                  <c:v>29.43719425274822</c:v>
                </c:pt>
                <c:pt idx="18">
                  <c:v>78.412040615370771</c:v>
                </c:pt>
                <c:pt idx="19">
                  <c:v>37.50838840414503</c:v>
                </c:pt>
                <c:pt idx="20">
                  <c:v>63.368541045899811</c:v>
                </c:pt>
                <c:pt idx="21">
                  <c:v>48.519356366874348</c:v>
                </c:pt>
                <c:pt idx="22">
                  <c:v>31.376291295503663</c:v>
                </c:pt>
                <c:pt idx="23">
                  <c:v>33.787019818716928</c:v>
                </c:pt>
                <c:pt idx="24">
                  <c:v>36.735757412116492</c:v>
                </c:pt>
                <c:pt idx="25">
                  <c:v>34.407877903285296</c:v>
                </c:pt>
                <c:pt idx="26">
                  <c:v>35.921204730132828</c:v>
                </c:pt>
                <c:pt idx="27">
                  <c:v>48.413705473128573</c:v>
                </c:pt>
                <c:pt idx="28">
                  <c:v>28.138169605329015</c:v>
                </c:pt>
                <c:pt idx="29">
                  <c:v>39.871900070747273</c:v>
                </c:pt>
                <c:pt idx="30">
                  <c:v>34.850545372914475</c:v>
                </c:pt>
                <c:pt idx="31">
                  <c:v>36.202868645950588</c:v>
                </c:pt>
                <c:pt idx="32">
                  <c:v>47.977857890573496</c:v>
                </c:pt>
                <c:pt idx="33">
                  <c:v>34.838187497384446</c:v>
                </c:pt>
                <c:pt idx="34">
                  <c:v>35.279094645890765</c:v>
                </c:pt>
                <c:pt idx="35">
                  <c:v>36.964347098440143</c:v>
                </c:pt>
                <c:pt idx="36">
                  <c:v>38.845312489773342</c:v>
                </c:pt>
                <c:pt idx="37">
                  <c:v>52.69306642307248</c:v>
                </c:pt>
                <c:pt idx="38">
                  <c:v>52.67532010710633</c:v>
                </c:pt>
                <c:pt idx="39">
                  <c:v>50.119198007685853</c:v>
                </c:pt>
                <c:pt idx="40">
                  <c:v>42.39409283488677</c:v>
                </c:pt>
              </c:numCache>
            </c:numRef>
          </c:yVal>
          <c:bubbleSize>
            <c:numRef>
              <c:f>'Recent LCOE by Region'!$F$30:$F$91</c:f>
              <c:numCache>
                <c:formatCode>#,##0</c:formatCode>
                <c:ptCount val="62"/>
                <c:pt idx="0">
                  <c:v>996.4</c:v>
                </c:pt>
                <c:pt idx="1">
                  <c:v>304.00000000000034</c:v>
                </c:pt>
                <c:pt idx="2">
                  <c:v>303.2</c:v>
                </c:pt>
                <c:pt idx="3">
                  <c:v>299.35999999999967</c:v>
                </c:pt>
                <c:pt idx="4">
                  <c:v>298.8</c:v>
                </c:pt>
                <c:pt idx="5">
                  <c:v>298.60000000000002</c:v>
                </c:pt>
                <c:pt idx="6">
                  <c:v>286.62</c:v>
                </c:pt>
                <c:pt idx="7">
                  <c:v>199.4</c:v>
                </c:pt>
                <c:pt idx="8">
                  <c:v>197.4</c:v>
                </c:pt>
                <c:pt idx="9">
                  <c:v>153.6</c:v>
                </c:pt>
                <c:pt idx="10">
                  <c:v>140</c:v>
                </c:pt>
                <c:pt idx="11">
                  <c:v>137.75</c:v>
                </c:pt>
                <c:pt idx="12">
                  <c:v>118.1</c:v>
                </c:pt>
                <c:pt idx="13">
                  <c:v>393.6</c:v>
                </c:pt>
                <c:pt idx="14">
                  <c:v>335.99999999999989</c:v>
                </c:pt>
                <c:pt idx="15">
                  <c:v>302.40000000000038</c:v>
                </c:pt>
                <c:pt idx="16">
                  <c:v>264</c:v>
                </c:pt>
                <c:pt idx="17">
                  <c:v>225.6</c:v>
                </c:pt>
                <c:pt idx="18">
                  <c:v>209.4</c:v>
                </c:pt>
                <c:pt idx="19">
                  <c:v>180.07499999999999</c:v>
                </c:pt>
                <c:pt idx="20">
                  <c:v>383.52</c:v>
                </c:pt>
                <c:pt idx="21">
                  <c:v>302.39999999999998</c:v>
                </c:pt>
                <c:pt idx="22">
                  <c:v>301.14</c:v>
                </c:pt>
                <c:pt idx="23">
                  <c:v>218</c:v>
                </c:pt>
                <c:pt idx="24">
                  <c:v>218</c:v>
                </c:pt>
                <c:pt idx="25">
                  <c:v>202.74</c:v>
                </c:pt>
                <c:pt idx="26">
                  <c:v>184.9</c:v>
                </c:pt>
                <c:pt idx="27">
                  <c:v>166.08</c:v>
                </c:pt>
                <c:pt idx="28">
                  <c:v>155</c:v>
                </c:pt>
                <c:pt idx="29">
                  <c:v>120.39999999999992</c:v>
                </c:pt>
                <c:pt idx="30">
                  <c:v>100.8</c:v>
                </c:pt>
                <c:pt idx="31">
                  <c:v>93.06</c:v>
                </c:pt>
                <c:pt idx="32">
                  <c:v>72.450000000000031</c:v>
                </c:pt>
                <c:pt idx="33">
                  <c:v>21.76</c:v>
                </c:pt>
                <c:pt idx="34">
                  <c:v>304.67500000000001</c:v>
                </c:pt>
                <c:pt idx="35">
                  <c:v>301.10000000000002</c:v>
                </c:pt>
                <c:pt idx="36">
                  <c:v>239.8</c:v>
                </c:pt>
                <c:pt idx="37">
                  <c:v>201.30000000000007</c:v>
                </c:pt>
                <c:pt idx="38">
                  <c:v>99.8</c:v>
                </c:pt>
                <c:pt idx="39">
                  <c:v>247</c:v>
                </c:pt>
                <c:pt idx="40">
                  <c:v>198</c:v>
                </c:pt>
              </c:numCache>
            </c:numRef>
          </c:bubbleSize>
          <c:bubble3D val="0"/>
          <c:extLst>
            <c:ext xmlns:c16="http://schemas.microsoft.com/office/drawing/2014/chart" uri="{C3380CC4-5D6E-409C-BE32-E72D297353CC}">
              <c16:uniqueId val="{00000000-3110-4248-B7B9-E08088AA5EF4}"/>
            </c:ext>
          </c:extLst>
        </c:ser>
        <c:dLbls>
          <c:showLegendKey val="0"/>
          <c:showVal val="0"/>
          <c:showCatName val="0"/>
          <c:showSerName val="0"/>
          <c:showPercent val="0"/>
          <c:showBubbleSize val="0"/>
        </c:dLbls>
        <c:bubbleScale val="75"/>
        <c:showNegBubbles val="0"/>
        <c:axId val="358385920"/>
        <c:axId val="358531456"/>
      </c:bubbleChart>
      <c:valAx>
        <c:axId val="358385920"/>
        <c:scaling>
          <c:orientation val="minMax"/>
          <c:max val="5.5"/>
          <c:min val="0.5"/>
        </c:scaling>
        <c:delete val="0"/>
        <c:axPos val="b"/>
        <c:numFmt formatCode="General" sourceLinked="0"/>
        <c:majorTickMark val="out"/>
        <c:minorTickMark val="none"/>
        <c:tickLblPos val="none"/>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1"/>
      </c:valAx>
      <c:valAx>
        <c:axId val="358531456"/>
        <c:scaling>
          <c:orientation val="minMax"/>
          <c:max val="70"/>
          <c:min val="0"/>
        </c:scaling>
        <c:delete val="0"/>
        <c:axPos val="l"/>
        <c:majorGridlines>
          <c:spPr>
            <a:ln>
              <a:no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plotVisOnly val="1"/>
    <c:dispBlanksAs val="gap"/>
    <c:showDLblsOverMax val="0"/>
  </c:chart>
  <c:spPr>
    <a:no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82666730621485E-2"/>
          <c:y val="8.8184566714373983E-2"/>
          <c:w val="0.8932244081865528"/>
          <c:h val="0.76085935458414189"/>
        </c:manualLayout>
      </c:layout>
      <c:bubbleChart>
        <c:varyColors val="0"/>
        <c:ser>
          <c:idx val="1"/>
          <c:order val="0"/>
          <c:tx>
            <c:v>  Utility-Scale Solar</c:v>
          </c:tx>
          <c:spPr>
            <a:noFill/>
            <a:ln w="6350">
              <a:solidFill>
                <a:schemeClr val="accent6"/>
              </a:solidFill>
            </a:ln>
          </c:spPr>
          <c:invertIfNegative val="0"/>
          <c:xVal>
            <c:numRef>
              <c:f>'Wind &amp; PV PPAs vs Gas'!$J$31:$J$428</c:f>
              <c:numCache>
                <c:formatCode>m/d/yyyy</c:formatCode>
                <c:ptCount val="398"/>
                <c:pt idx="0">
                  <c:v>39867</c:v>
                </c:pt>
                <c:pt idx="1">
                  <c:v>39873</c:v>
                </c:pt>
                <c:pt idx="2">
                  <c:v>39877</c:v>
                </c:pt>
                <c:pt idx="3">
                  <c:v>39934</c:v>
                </c:pt>
                <c:pt idx="4">
                  <c:v>39941</c:v>
                </c:pt>
                <c:pt idx="5">
                  <c:v>39965</c:v>
                </c:pt>
                <c:pt idx="6">
                  <c:v>39965</c:v>
                </c:pt>
                <c:pt idx="7">
                  <c:v>39965</c:v>
                </c:pt>
                <c:pt idx="8">
                  <c:v>39986</c:v>
                </c:pt>
                <c:pt idx="9">
                  <c:v>40042</c:v>
                </c:pt>
                <c:pt idx="10">
                  <c:v>40064</c:v>
                </c:pt>
                <c:pt idx="11">
                  <c:v>40137</c:v>
                </c:pt>
                <c:pt idx="12">
                  <c:v>40170</c:v>
                </c:pt>
                <c:pt idx="13">
                  <c:v>40171</c:v>
                </c:pt>
                <c:pt idx="14">
                  <c:v>40171</c:v>
                </c:pt>
                <c:pt idx="15">
                  <c:v>40171</c:v>
                </c:pt>
                <c:pt idx="16">
                  <c:v>40204</c:v>
                </c:pt>
                <c:pt idx="17">
                  <c:v>40204</c:v>
                </c:pt>
                <c:pt idx="18">
                  <c:v>40204</c:v>
                </c:pt>
                <c:pt idx="19">
                  <c:v>40211</c:v>
                </c:pt>
                <c:pt idx="20">
                  <c:v>40233</c:v>
                </c:pt>
                <c:pt idx="21">
                  <c:v>40243</c:v>
                </c:pt>
                <c:pt idx="22">
                  <c:v>40287</c:v>
                </c:pt>
                <c:pt idx="23">
                  <c:v>40289</c:v>
                </c:pt>
                <c:pt idx="24">
                  <c:v>40297</c:v>
                </c:pt>
                <c:pt idx="25">
                  <c:v>40308</c:v>
                </c:pt>
                <c:pt idx="26">
                  <c:v>40318</c:v>
                </c:pt>
                <c:pt idx="27">
                  <c:v>40330</c:v>
                </c:pt>
                <c:pt idx="28">
                  <c:v>40330</c:v>
                </c:pt>
                <c:pt idx="29">
                  <c:v>40353</c:v>
                </c:pt>
                <c:pt idx="30">
                  <c:v>40359</c:v>
                </c:pt>
                <c:pt idx="31">
                  <c:v>40359</c:v>
                </c:pt>
                <c:pt idx="32">
                  <c:v>40385</c:v>
                </c:pt>
                <c:pt idx="33">
                  <c:v>40388</c:v>
                </c:pt>
                <c:pt idx="34">
                  <c:v>40388</c:v>
                </c:pt>
                <c:pt idx="35">
                  <c:v>40400</c:v>
                </c:pt>
                <c:pt idx="36">
                  <c:v>40400</c:v>
                </c:pt>
                <c:pt idx="37">
                  <c:v>40414</c:v>
                </c:pt>
                <c:pt idx="38">
                  <c:v>40441</c:v>
                </c:pt>
                <c:pt idx="39">
                  <c:v>40492</c:v>
                </c:pt>
                <c:pt idx="40">
                  <c:v>40497</c:v>
                </c:pt>
                <c:pt idx="41">
                  <c:v>40497</c:v>
                </c:pt>
                <c:pt idx="42">
                  <c:v>40513</c:v>
                </c:pt>
                <c:pt idx="43">
                  <c:v>40513</c:v>
                </c:pt>
                <c:pt idx="44">
                  <c:v>40533</c:v>
                </c:pt>
                <c:pt idx="45">
                  <c:v>40542</c:v>
                </c:pt>
                <c:pt idx="46">
                  <c:v>40542</c:v>
                </c:pt>
                <c:pt idx="47">
                  <c:v>40548</c:v>
                </c:pt>
                <c:pt idx="48">
                  <c:v>40550</c:v>
                </c:pt>
                <c:pt idx="49">
                  <c:v>40568</c:v>
                </c:pt>
                <c:pt idx="50">
                  <c:v>40581</c:v>
                </c:pt>
                <c:pt idx="51">
                  <c:v>40585</c:v>
                </c:pt>
                <c:pt idx="52">
                  <c:v>40585</c:v>
                </c:pt>
                <c:pt idx="53">
                  <c:v>40610</c:v>
                </c:pt>
                <c:pt idx="54">
                  <c:v>40697</c:v>
                </c:pt>
                <c:pt idx="55">
                  <c:v>40697</c:v>
                </c:pt>
                <c:pt idx="56">
                  <c:v>40715</c:v>
                </c:pt>
                <c:pt idx="57">
                  <c:v>40732</c:v>
                </c:pt>
                <c:pt idx="58">
                  <c:v>40738</c:v>
                </c:pt>
                <c:pt idx="59">
                  <c:v>40742</c:v>
                </c:pt>
                <c:pt idx="60">
                  <c:v>40745</c:v>
                </c:pt>
                <c:pt idx="61">
                  <c:v>40815</c:v>
                </c:pt>
                <c:pt idx="62">
                  <c:v>40817</c:v>
                </c:pt>
                <c:pt idx="63">
                  <c:v>40878</c:v>
                </c:pt>
                <c:pt idx="64">
                  <c:v>40885</c:v>
                </c:pt>
                <c:pt idx="65">
                  <c:v>40897</c:v>
                </c:pt>
                <c:pt idx="66">
                  <c:v>40897</c:v>
                </c:pt>
                <c:pt idx="67">
                  <c:v>40897</c:v>
                </c:pt>
                <c:pt idx="68">
                  <c:v>40909</c:v>
                </c:pt>
                <c:pt idx="69">
                  <c:v>40909</c:v>
                </c:pt>
                <c:pt idx="70">
                  <c:v>40942</c:v>
                </c:pt>
                <c:pt idx="71">
                  <c:v>40966</c:v>
                </c:pt>
                <c:pt idx="72">
                  <c:v>41093</c:v>
                </c:pt>
                <c:pt idx="73">
                  <c:v>41093</c:v>
                </c:pt>
                <c:pt idx="74">
                  <c:v>41124</c:v>
                </c:pt>
                <c:pt idx="75">
                  <c:v>41134</c:v>
                </c:pt>
                <c:pt idx="76">
                  <c:v>41137</c:v>
                </c:pt>
                <c:pt idx="77">
                  <c:v>41150</c:v>
                </c:pt>
                <c:pt idx="78">
                  <c:v>41152</c:v>
                </c:pt>
                <c:pt idx="79">
                  <c:v>41169</c:v>
                </c:pt>
                <c:pt idx="80">
                  <c:v>41169</c:v>
                </c:pt>
                <c:pt idx="81">
                  <c:v>41199</c:v>
                </c:pt>
                <c:pt idx="82">
                  <c:v>41207</c:v>
                </c:pt>
                <c:pt idx="83">
                  <c:v>41214</c:v>
                </c:pt>
                <c:pt idx="84">
                  <c:v>41228</c:v>
                </c:pt>
                <c:pt idx="85">
                  <c:v>41255</c:v>
                </c:pt>
                <c:pt idx="86">
                  <c:v>41256</c:v>
                </c:pt>
                <c:pt idx="87">
                  <c:v>41309</c:v>
                </c:pt>
                <c:pt idx="88">
                  <c:v>41333</c:v>
                </c:pt>
                <c:pt idx="89">
                  <c:v>41355</c:v>
                </c:pt>
                <c:pt idx="90">
                  <c:v>41355</c:v>
                </c:pt>
                <c:pt idx="91">
                  <c:v>41358</c:v>
                </c:pt>
                <c:pt idx="92">
                  <c:v>41374</c:v>
                </c:pt>
                <c:pt idx="93">
                  <c:v>41380</c:v>
                </c:pt>
                <c:pt idx="94">
                  <c:v>41426</c:v>
                </c:pt>
                <c:pt idx="95">
                  <c:v>41428</c:v>
                </c:pt>
                <c:pt idx="96">
                  <c:v>41428</c:v>
                </c:pt>
                <c:pt idx="97">
                  <c:v>41444</c:v>
                </c:pt>
                <c:pt idx="98">
                  <c:v>41458</c:v>
                </c:pt>
                <c:pt idx="99">
                  <c:v>41465</c:v>
                </c:pt>
                <c:pt idx="100">
                  <c:v>41465</c:v>
                </c:pt>
                <c:pt idx="101">
                  <c:v>41472</c:v>
                </c:pt>
                <c:pt idx="102">
                  <c:v>41472</c:v>
                </c:pt>
                <c:pt idx="103">
                  <c:v>41523</c:v>
                </c:pt>
                <c:pt idx="104">
                  <c:v>41536</c:v>
                </c:pt>
                <c:pt idx="105">
                  <c:v>41544</c:v>
                </c:pt>
                <c:pt idx="106">
                  <c:v>41556</c:v>
                </c:pt>
                <c:pt idx="107">
                  <c:v>41569</c:v>
                </c:pt>
                <c:pt idx="108">
                  <c:v>41609</c:v>
                </c:pt>
                <c:pt idx="109">
                  <c:v>41614</c:v>
                </c:pt>
                <c:pt idx="110">
                  <c:v>41627</c:v>
                </c:pt>
                <c:pt idx="111">
                  <c:v>41669</c:v>
                </c:pt>
                <c:pt idx="112">
                  <c:v>41690</c:v>
                </c:pt>
                <c:pt idx="113">
                  <c:v>41715</c:v>
                </c:pt>
                <c:pt idx="114">
                  <c:v>41724</c:v>
                </c:pt>
                <c:pt idx="115">
                  <c:v>41730</c:v>
                </c:pt>
                <c:pt idx="116">
                  <c:v>41760</c:v>
                </c:pt>
                <c:pt idx="117">
                  <c:v>41786</c:v>
                </c:pt>
                <c:pt idx="118">
                  <c:v>41791</c:v>
                </c:pt>
                <c:pt idx="119">
                  <c:v>41802</c:v>
                </c:pt>
                <c:pt idx="120">
                  <c:v>41838</c:v>
                </c:pt>
                <c:pt idx="121">
                  <c:v>41843</c:v>
                </c:pt>
                <c:pt idx="122">
                  <c:v>41844</c:v>
                </c:pt>
                <c:pt idx="123">
                  <c:v>41844</c:v>
                </c:pt>
                <c:pt idx="124">
                  <c:v>41851</c:v>
                </c:pt>
                <c:pt idx="125">
                  <c:v>41870</c:v>
                </c:pt>
                <c:pt idx="126">
                  <c:v>41876</c:v>
                </c:pt>
                <c:pt idx="127">
                  <c:v>41885</c:v>
                </c:pt>
                <c:pt idx="128">
                  <c:v>41886</c:v>
                </c:pt>
                <c:pt idx="129">
                  <c:v>41886</c:v>
                </c:pt>
                <c:pt idx="130">
                  <c:v>41915</c:v>
                </c:pt>
                <c:pt idx="131">
                  <c:v>41920</c:v>
                </c:pt>
                <c:pt idx="132">
                  <c:v>41920</c:v>
                </c:pt>
                <c:pt idx="133">
                  <c:v>41920</c:v>
                </c:pt>
                <c:pt idx="134">
                  <c:v>41920</c:v>
                </c:pt>
                <c:pt idx="135">
                  <c:v>41920</c:v>
                </c:pt>
                <c:pt idx="136">
                  <c:v>41920</c:v>
                </c:pt>
                <c:pt idx="137">
                  <c:v>41932</c:v>
                </c:pt>
                <c:pt idx="138">
                  <c:v>41933</c:v>
                </c:pt>
                <c:pt idx="139">
                  <c:v>41933</c:v>
                </c:pt>
                <c:pt idx="140">
                  <c:v>41934</c:v>
                </c:pt>
                <c:pt idx="141">
                  <c:v>41934</c:v>
                </c:pt>
                <c:pt idx="142">
                  <c:v>41934</c:v>
                </c:pt>
                <c:pt idx="143">
                  <c:v>41934</c:v>
                </c:pt>
                <c:pt idx="144">
                  <c:v>41934</c:v>
                </c:pt>
                <c:pt idx="145">
                  <c:v>41934</c:v>
                </c:pt>
                <c:pt idx="146">
                  <c:v>41934</c:v>
                </c:pt>
                <c:pt idx="147">
                  <c:v>41934</c:v>
                </c:pt>
                <c:pt idx="148">
                  <c:v>41936</c:v>
                </c:pt>
                <c:pt idx="149">
                  <c:v>41950</c:v>
                </c:pt>
                <c:pt idx="150">
                  <c:v>41950</c:v>
                </c:pt>
                <c:pt idx="151">
                  <c:v>41956</c:v>
                </c:pt>
                <c:pt idx="152">
                  <c:v>41961</c:v>
                </c:pt>
                <c:pt idx="153">
                  <c:v>41982</c:v>
                </c:pt>
                <c:pt idx="154">
                  <c:v>42036</c:v>
                </c:pt>
                <c:pt idx="155">
                  <c:v>42065</c:v>
                </c:pt>
                <c:pt idx="156">
                  <c:v>42065</c:v>
                </c:pt>
                <c:pt idx="157">
                  <c:v>42066</c:v>
                </c:pt>
                <c:pt idx="158">
                  <c:v>42067</c:v>
                </c:pt>
                <c:pt idx="159">
                  <c:v>42067</c:v>
                </c:pt>
                <c:pt idx="160">
                  <c:v>42068</c:v>
                </c:pt>
                <c:pt idx="161">
                  <c:v>42086</c:v>
                </c:pt>
                <c:pt idx="162">
                  <c:v>42088</c:v>
                </c:pt>
                <c:pt idx="163">
                  <c:v>42097</c:v>
                </c:pt>
                <c:pt idx="164">
                  <c:v>42097</c:v>
                </c:pt>
                <c:pt idx="165">
                  <c:v>42108</c:v>
                </c:pt>
                <c:pt idx="166">
                  <c:v>42111</c:v>
                </c:pt>
                <c:pt idx="167">
                  <c:v>42124</c:v>
                </c:pt>
                <c:pt idx="168">
                  <c:v>42124</c:v>
                </c:pt>
                <c:pt idx="169">
                  <c:v>42124</c:v>
                </c:pt>
                <c:pt idx="170">
                  <c:v>42151</c:v>
                </c:pt>
                <c:pt idx="171">
                  <c:v>42156</c:v>
                </c:pt>
                <c:pt idx="172">
                  <c:v>42160</c:v>
                </c:pt>
                <c:pt idx="173">
                  <c:v>42164</c:v>
                </c:pt>
                <c:pt idx="174">
                  <c:v>42174</c:v>
                </c:pt>
                <c:pt idx="175">
                  <c:v>42178</c:v>
                </c:pt>
                <c:pt idx="176">
                  <c:v>42180</c:v>
                </c:pt>
                <c:pt idx="177">
                  <c:v>42185</c:v>
                </c:pt>
                <c:pt idx="178">
                  <c:v>42186</c:v>
                </c:pt>
                <c:pt idx="179">
                  <c:v>42186</c:v>
                </c:pt>
                <c:pt idx="180">
                  <c:v>42186</c:v>
                </c:pt>
                <c:pt idx="181">
                  <c:v>42200</c:v>
                </c:pt>
                <c:pt idx="182">
                  <c:v>42201</c:v>
                </c:pt>
                <c:pt idx="183">
                  <c:v>42201</c:v>
                </c:pt>
                <c:pt idx="184">
                  <c:v>42206</c:v>
                </c:pt>
                <c:pt idx="185">
                  <c:v>42221</c:v>
                </c:pt>
                <c:pt idx="186">
                  <c:v>42225</c:v>
                </c:pt>
                <c:pt idx="187">
                  <c:v>42228</c:v>
                </c:pt>
                <c:pt idx="188">
                  <c:v>42244</c:v>
                </c:pt>
                <c:pt idx="189">
                  <c:v>42250</c:v>
                </c:pt>
                <c:pt idx="190">
                  <c:v>42270</c:v>
                </c:pt>
                <c:pt idx="191">
                  <c:v>42270</c:v>
                </c:pt>
                <c:pt idx="192">
                  <c:v>42271</c:v>
                </c:pt>
                <c:pt idx="193">
                  <c:v>42275</c:v>
                </c:pt>
                <c:pt idx="194">
                  <c:v>42275</c:v>
                </c:pt>
                <c:pt idx="195">
                  <c:v>42278</c:v>
                </c:pt>
                <c:pt idx="196">
                  <c:v>42278</c:v>
                </c:pt>
                <c:pt idx="197">
                  <c:v>42278</c:v>
                </c:pt>
                <c:pt idx="198">
                  <c:v>42285</c:v>
                </c:pt>
                <c:pt idx="199">
                  <c:v>42286</c:v>
                </c:pt>
                <c:pt idx="200">
                  <c:v>42286</c:v>
                </c:pt>
                <c:pt idx="201">
                  <c:v>42292</c:v>
                </c:pt>
                <c:pt idx="202">
                  <c:v>42313</c:v>
                </c:pt>
                <c:pt idx="203">
                  <c:v>42314</c:v>
                </c:pt>
                <c:pt idx="204">
                  <c:v>42317</c:v>
                </c:pt>
                <c:pt idx="205">
                  <c:v>42318</c:v>
                </c:pt>
                <c:pt idx="206">
                  <c:v>42328</c:v>
                </c:pt>
                <c:pt idx="207">
                  <c:v>42338</c:v>
                </c:pt>
                <c:pt idx="208">
                  <c:v>42355</c:v>
                </c:pt>
                <c:pt idx="209">
                  <c:v>42356</c:v>
                </c:pt>
                <c:pt idx="210">
                  <c:v>42356</c:v>
                </c:pt>
                <c:pt idx="211">
                  <c:v>42356</c:v>
                </c:pt>
                <c:pt idx="212">
                  <c:v>42356</c:v>
                </c:pt>
                <c:pt idx="213">
                  <c:v>42375</c:v>
                </c:pt>
                <c:pt idx="214">
                  <c:v>42472</c:v>
                </c:pt>
                <c:pt idx="215">
                  <c:v>42472</c:v>
                </c:pt>
                <c:pt idx="216">
                  <c:v>42509</c:v>
                </c:pt>
                <c:pt idx="217">
                  <c:v>42586</c:v>
                </c:pt>
                <c:pt idx="218">
                  <c:v>42608</c:v>
                </c:pt>
                <c:pt idx="219">
                  <c:v>42611</c:v>
                </c:pt>
                <c:pt idx="220">
                  <c:v>42628</c:v>
                </c:pt>
                <c:pt idx="221">
                  <c:v>42633</c:v>
                </c:pt>
                <c:pt idx="222">
                  <c:v>42635</c:v>
                </c:pt>
                <c:pt idx="223">
                  <c:v>42636</c:v>
                </c:pt>
                <c:pt idx="224">
                  <c:v>42636</c:v>
                </c:pt>
                <c:pt idx="225">
                  <c:v>42636</c:v>
                </c:pt>
                <c:pt idx="226">
                  <c:v>42636</c:v>
                </c:pt>
                <c:pt idx="227">
                  <c:v>42689</c:v>
                </c:pt>
                <c:pt idx="228">
                  <c:v>42692</c:v>
                </c:pt>
                <c:pt idx="229">
                  <c:v>42692</c:v>
                </c:pt>
                <c:pt idx="230">
                  <c:v>42717</c:v>
                </c:pt>
                <c:pt idx="231">
                  <c:v>42719</c:v>
                </c:pt>
                <c:pt idx="232">
                  <c:v>42738</c:v>
                </c:pt>
                <c:pt idx="233">
                  <c:v>42747</c:v>
                </c:pt>
                <c:pt idx="234">
                  <c:v>42747</c:v>
                </c:pt>
                <c:pt idx="235">
                  <c:v>42747</c:v>
                </c:pt>
                <c:pt idx="236">
                  <c:v>42752</c:v>
                </c:pt>
                <c:pt idx="237">
                  <c:v>42766</c:v>
                </c:pt>
                <c:pt idx="238">
                  <c:v>42817</c:v>
                </c:pt>
                <c:pt idx="239">
                  <c:v>42825</c:v>
                </c:pt>
                <c:pt idx="240">
                  <c:v>42826</c:v>
                </c:pt>
                <c:pt idx="241">
                  <c:v>42843</c:v>
                </c:pt>
                <c:pt idx="242">
                  <c:v>42877</c:v>
                </c:pt>
                <c:pt idx="243">
                  <c:v>42880</c:v>
                </c:pt>
                <c:pt idx="244">
                  <c:v>42880</c:v>
                </c:pt>
                <c:pt idx="245">
                  <c:v>42881</c:v>
                </c:pt>
                <c:pt idx="246">
                  <c:v>42887</c:v>
                </c:pt>
                <c:pt idx="247">
                  <c:v>42887</c:v>
                </c:pt>
                <c:pt idx="248">
                  <c:v>42887</c:v>
                </c:pt>
                <c:pt idx="249">
                  <c:v>42893</c:v>
                </c:pt>
                <c:pt idx="250">
                  <c:v>42905</c:v>
                </c:pt>
                <c:pt idx="251">
                  <c:v>42906</c:v>
                </c:pt>
                <c:pt idx="252">
                  <c:v>42906</c:v>
                </c:pt>
                <c:pt idx="253">
                  <c:v>42906</c:v>
                </c:pt>
                <c:pt idx="254">
                  <c:v>42906</c:v>
                </c:pt>
                <c:pt idx="255">
                  <c:v>42912</c:v>
                </c:pt>
                <c:pt idx="256">
                  <c:v>42933</c:v>
                </c:pt>
                <c:pt idx="257">
                  <c:v>42944</c:v>
                </c:pt>
                <c:pt idx="258">
                  <c:v>42944</c:v>
                </c:pt>
                <c:pt idx="259">
                  <c:v>42955</c:v>
                </c:pt>
                <c:pt idx="260">
                  <c:v>42972</c:v>
                </c:pt>
                <c:pt idx="261">
                  <c:v>43001</c:v>
                </c:pt>
                <c:pt idx="262">
                  <c:v>43004</c:v>
                </c:pt>
                <c:pt idx="263">
                  <c:v>43004</c:v>
                </c:pt>
                <c:pt idx="264">
                  <c:v>43014</c:v>
                </c:pt>
                <c:pt idx="265">
                  <c:v>43014</c:v>
                </c:pt>
                <c:pt idx="266">
                  <c:v>43038</c:v>
                </c:pt>
                <c:pt idx="267">
                  <c:v>43047</c:v>
                </c:pt>
                <c:pt idx="268">
                  <c:v>43052</c:v>
                </c:pt>
                <c:pt idx="269">
                  <c:v>43052</c:v>
                </c:pt>
                <c:pt idx="270">
                  <c:v>43053</c:v>
                </c:pt>
                <c:pt idx="271">
                  <c:v>43077</c:v>
                </c:pt>
                <c:pt idx="272">
                  <c:v>43083</c:v>
                </c:pt>
                <c:pt idx="273">
                  <c:v>43084</c:v>
                </c:pt>
                <c:pt idx="274">
                  <c:v>43105</c:v>
                </c:pt>
                <c:pt idx="275">
                  <c:v>43109</c:v>
                </c:pt>
                <c:pt idx="276">
                  <c:v>43126</c:v>
                </c:pt>
                <c:pt idx="277">
                  <c:v>43129</c:v>
                </c:pt>
                <c:pt idx="278">
                  <c:v>43129</c:v>
                </c:pt>
                <c:pt idx="279">
                  <c:v>43132</c:v>
                </c:pt>
                <c:pt idx="280">
                  <c:v>43152</c:v>
                </c:pt>
                <c:pt idx="281">
                  <c:v>43206</c:v>
                </c:pt>
                <c:pt idx="282">
                  <c:v>43227</c:v>
                </c:pt>
                <c:pt idx="283">
                  <c:v>43236</c:v>
                </c:pt>
                <c:pt idx="284">
                  <c:v>43236</c:v>
                </c:pt>
                <c:pt idx="285">
                  <c:v>43250</c:v>
                </c:pt>
                <c:pt idx="286">
                  <c:v>43250</c:v>
                </c:pt>
                <c:pt idx="287">
                  <c:v>43250</c:v>
                </c:pt>
                <c:pt idx="288">
                  <c:v>43250</c:v>
                </c:pt>
                <c:pt idx="289">
                  <c:v>43250</c:v>
                </c:pt>
                <c:pt idx="290">
                  <c:v>43250</c:v>
                </c:pt>
                <c:pt idx="291">
                  <c:v>43251</c:v>
                </c:pt>
                <c:pt idx="292">
                  <c:v>43252</c:v>
                </c:pt>
                <c:pt idx="293">
                  <c:v>43255</c:v>
                </c:pt>
                <c:pt idx="294">
                  <c:v>43257</c:v>
                </c:pt>
                <c:pt idx="295">
                  <c:v>43259</c:v>
                </c:pt>
                <c:pt idx="296">
                  <c:v>43264</c:v>
                </c:pt>
                <c:pt idx="297">
                  <c:v>43264</c:v>
                </c:pt>
                <c:pt idx="298">
                  <c:v>43264</c:v>
                </c:pt>
                <c:pt idx="299">
                  <c:v>43266</c:v>
                </c:pt>
                <c:pt idx="300">
                  <c:v>43278</c:v>
                </c:pt>
                <c:pt idx="301">
                  <c:v>43281</c:v>
                </c:pt>
                <c:pt idx="302">
                  <c:v>43281</c:v>
                </c:pt>
                <c:pt idx="303">
                  <c:v>43291</c:v>
                </c:pt>
                <c:pt idx="304">
                  <c:v>43322</c:v>
                </c:pt>
                <c:pt idx="305">
                  <c:v>43322</c:v>
                </c:pt>
                <c:pt idx="306">
                  <c:v>43334</c:v>
                </c:pt>
                <c:pt idx="307">
                  <c:v>43334</c:v>
                </c:pt>
                <c:pt idx="308">
                  <c:v>43335</c:v>
                </c:pt>
                <c:pt idx="309">
                  <c:v>43343</c:v>
                </c:pt>
                <c:pt idx="310">
                  <c:v>43352</c:v>
                </c:pt>
                <c:pt idx="311">
                  <c:v>43354</c:v>
                </c:pt>
                <c:pt idx="312">
                  <c:v>43363</c:v>
                </c:pt>
                <c:pt idx="313">
                  <c:v>43368</c:v>
                </c:pt>
                <c:pt idx="314">
                  <c:v>43374</c:v>
                </c:pt>
                <c:pt idx="315">
                  <c:v>43374</c:v>
                </c:pt>
                <c:pt idx="316">
                  <c:v>43391</c:v>
                </c:pt>
                <c:pt idx="317">
                  <c:v>43391</c:v>
                </c:pt>
                <c:pt idx="318">
                  <c:v>43398</c:v>
                </c:pt>
                <c:pt idx="319">
                  <c:v>43405</c:v>
                </c:pt>
                <c:pt idx="320">
                  <c:v>43445</c:v>
                </c:pt>
                <c:pt idx="321">
                  <c:v>43497</c:v>
                </c:pt>
                <c:pt idx="322">
                  <c:v>43507</c:v>
                </c:pt>
                <c:pt idx="323">
                  <c:v>43510</c:v>
                </c:pt>
                <c:pt idx="324">
                  <c:v>43524</c:v>
                </c:pt>
                <c:pt idx="325">
                  <c:v>43545</c:v>
                </c:pt>
                <c:pt idx="326">
                  <c:v>43546</c:v>
                </c:pt>
                <c:pt idx="327">
                  <c:v>43577</c:v>
                </c:pt>
                <c:pt idx="328">
                  <c:v>43613</c:v>
                </c:pt>
                <c:pt idx="329">
                  <c:v>43615</c:v>
                </c:pt>
                <c:pt idx="330">
                  <c:v>43627</c:v>
                </c:pt>
                <c:pt idx="331">
                  <c:v>43634</c:v>
                </c:pt>
                <c:pt idx="332">
                  <c:v>43634</c:v>
                </c:pt>
                <c:pt idx="333">
                  <c:v>43643</c:v>
                </c:pt>
                <c:pt idx="334">
                  <c:v>43643</c:v>
                </c:pt>
                <c:pt idx="335">
                  <c:v>43647</c:v>
                </c:pt>
                <c:pt idx="336">
                  <c:v>43647</c:v>
                </c:pt>
                <c:pt idx="337">
                  <c:v>43647</c:v>
                </c:pt>
                <c:pt idx="338">
                  <c:v>43655</c:v>
                </c:pt>
                <c:pt idx="339">
                  <c:v>43671</c:v>
                </c:pt>
                <c:pt idx="340">
                  <c:v>43672</c:v>
                </c:pt>
                <c:pt idx="341">
                  <c:v>43672</c:v>
                </c:pt>
                <c:pt idx="342">
                  <c:v>43696</c:v>
                </c:pt>
                <c:pt idx="343">
                  <c:v>43727</c:v>
                </c:pt>
                <c:pt idx="344">
                  <c:v>43730</c:v>
                </c:pt>
                <c:pt idx="345">
                  <c:v>43730</c:v>
                </c:pt>
                <c:pt idx="346">
                  <c:v>43730</c:v>
                </c:pt>
                <c:pt idx="347">
                  <c:v>43739</c:v>
                </c:pt>
                <c:pt idx="348">
                  <c:v>43755</c:v>
                </c:pt>
                <c:pt idx="349">
                  <c:v>43755</c:v>
                </c:pt>
                <c:pt idx="350">
                  <c:v>43756</c:v>
                </c:pt>
                <c:pt idx="351">
                  <c:v>43761</c:v>
                </c:pt>
                <c:pt idx="352">
                  <c:v>43774</c:v>
                </c:pt>
                <c:pt idx="353">
                  <c:v>43788</c:v>
                </c:pt>
                <c:pt idx="354">
                  <c:v>43790</c:v>
                </c:pt>
                <c:pt idx="355">
                  <c:v>43795</c:v>
                </c:pt>
                <c:pt idx="356">
                  <c:v>43804</c:v>
                </c:pt>
                <c:pt idx="357">
                  <c:v>43816</c:v>
                </c:pt>
                <c:pt idx="358">
                  <c:v>43819</c:v>
                </c:pt>
                <c:pt idx="359">
                  <c:v>43836</c:v>
                </c:pt>
                <c:pt idx="360">
                  <c:v>43875</c:v>
                </c:pt>
                <c:pt idx="361">
                  <c:v>43875</c:v>
                </c:pt>
                <c:pt idx="362">
                  <c:v>43887</c:v>
                </c:pt>
                <c:pt idx="363">
                  <c:v>43903</c:v>
                </c:pt>
                <c:pt idx="364">
                  <c:v>43915</c:v>
                </c:pt>
                <c:pt idx="365">
                  <c:v>43929</c:v>
                </c:pt>
                <c:pt idx="366">
                  <c:v>43929</c:v>
                </c:pt>
                <c:pt idx="367">
                  <c:v>43953</c:v>
                </c:pt>
                <c:pt idx="368">
                  <c:v>43957</c:v>
                </c:pt>
                <c:pt idx="369">
                  <c:v>43983</c:v>
                </c:pt>
                <c:pt idx="370">
                  <c:v>44067</c:v>
                </c:pt>
                <c:pt idx="371">
                  <c:v>44097</c:v>
                </c:pt>
                <c:pt idx="372">
                  <c:v>44099</c:v>
                </c:pt>
                <c:pt idx="373">
                  <c:v>44106</c:v>
                </c:pt>
                <c:pt idx="374">
                  <c:v>44137</c:v>
                </c:pt>
                <c:pt idx="375">
                  <c:v>44140</c:v>
                </c:pt>
                <c:pt idx="376">
                  <c:v>44166</c:v>
                </c:pt>
                <c:pt idx="377">
                  <c:v>44187</c:v>
                </c:pt>
                <c:pt idx="378">
                  <c:v>44195</c:v>
                </c:pt>
                <c:pt idx="379">
                  <c:v>44211</c:v>
                </c:pt>
                <c:pt idx="380">
                  <c:v>44211</c:v>
                </c:pt>
                <c:pt idx="381">
                  <c:v>44228</c:v>
                </c:pt>
                <c:pt idx="382">
                  <c:v>44231</c:v>
                </c:pt>
                <c:pt idx="383">
                  <c:v>44250</c:v>
                </c:pt>
                <c:pt idx="384">
                  <c:v>44280</c:v>
                </c:pt>
                <c:pt idx="385">
                  <c:v>44287</c:v>
                </c:pt>
                <c:pt idx="386">
                  <c:v>44287</c:v>
                </c:pt>
                <c:pt idx="387">
                  <c:v>44294</c:v>
                </c:pt>
                <c:pt idx="388">
                  <c:v>44323</c:v>
                </c:pt>
                <c:pt idx="389">
                  <c:v>44348</c:v>
                </c:pt>
                <c:pt idx="390">
                  <c:v>44348</c:v>
                </c:pt>
                <c:pt idx="391">
                  <c:v>44348</c:v>
                </c:pt>
                <c:pt idx="392">
                  <c:v>44364</c:v>
                </c:pt>
                <c:pt idx="393">
                  <c:v>44477</c:v>
                </c:pt>
                <c:pt idx="394">
                  <c:v>44483</c:v>
                </c:pt>
                <c:pt idx="395">
                  <c:v>44484</c:v>
                </c:pt>
                <c:pt idx="396">
                  <c:v>44547</c:v>
                </c:pt>
                <c:pt idx="397">
                  <c:v>44769</c:v>
                </c:pt>
              </c:numCache>
            </c:numRef>
          </c:xVal>
          <c:yVal>
            <c:numRef>
              <c:f>'Wind &amp; PV PPAs vs Gas'!$K$31:$K$428</c:f>
              <c:numCache>
                <c:formatCode>"$"#,##0.00_);\("$"#,##0.00\)</c:formatCode>
                <c:ptCount val="398"/>
                <c:pt idx="0">
                  <c:v>143.36888252492218</c:v>
                </c:pt>
                <c:pt idx="1">
                  <c:v>170.03291525504525</c:v>
                </c:pt>
                <c:pt idx="2">
                  <c:v>161.83604522900268</c:v>
                </c:pt>
                <c:pt idx="3">
                  <c:v>221.76392102478758</c:v>
                </c:pt>
                <c:pt idx="4">
                  <c:v>156.01652489580917</c:v>
                </c:pt>
                <c:pt idx="5">
                  <c:v>138.26131450627759</c:v>
                </c:pt>
                <c:pt idx="6">
                  <c:v>213.41393043670851</c:v>
                </c:pt>
                <c:pt idx="7">
                  <c:v>244.63038660428137</c:v>
                </c:pt>
                <c:pt idx="8">
                  <c:v>183.2741009151639</c:v>
                </c:pt>
                <c:pt idx="9">
                  <c:v>154.40196529889906</c:v>
                </c:pt>
                <c:pt idx="10">
                  <c:v>221.34730305678042</c:v>
                </c:pt>
                <c:pt idx="11">
                  <c:v>128.78568406045051</c:v>
                </c:pt>
                <c:pt idx="12">
                  <c:v>141.77179692908382</c:v>
                </c:pt>
                <c:pt idx="13">
                  <c:v>271.93453660806165</c:v>
                </c:pt>
                <c:pt idx="14">
                  <c:v>271.93453660806165</c:v>
                </c:pt>
                <c:pt idx="15">
                  <c:v>271.93453660806165</c:v>
                </c:pt>
                <c:pt idx="16">
                  <c:v>175.43119537617974</c:v>
                </c:pt>
                <c:pt idx="17">
                  <c:v>175.43119537617972</c:v>
                </c:pt>
                <c:pt idx="18">
                  <c:v>179.03860528589612</c:v>
                </c:pt>
                <c:pt idx="19">
                  <c:v>147.66409840511398</c:v>
                </c:pt>
                <c:pt idx="20">
                  <c:v>151.35301222219812</c:v>
                </c:pt>
                <c:pt idx="21">
                  <c:v>144.26490495565002</c:v>
                </c:pt>
                <c:pt idx="22">
                  <c:v>112.53996570452863</c:v>
                </c:pt>
                <c:pt idx="23">
                  <c:v>150.98345601746777</c:v>
                </c:pt>
                <c:pt idx="24">
                  <c:v>141.46199213136791</c:v>
                </c:pt>
                <c:pt idx="25">
                  <c:v>142.61966565255162</c:v>
                </c:pt>
                <c:pt idx="26">
                  <c:v>170.53800809365998</c:v>
                </c:pt>
                <c:pt idx="27">
                  <c:v>341.44670799560487</c:v>
                </c:pt>
                <c:pt idx="28">
                  <c:v>141.46199213136796</c:v>
                </c:pt>
                <c:pt idx="29">
                  <c:v>138.57574707239658</c:v>
                </c:pt>
                <c:pt idx="30">
                  <c:v>107.30482434444413</c:v>
                </c:pt>
                <c:pt idx="31">
                  <c:v>107.28939412908824</c:v>
                </c:pt>
                <c:pt idx="32">
                  <c:v>142.70706163513836</c:v>
                </c:pt>
                <c:pt idx="33">
                  <c:v>168.93293856178545</c:v>
                </c:pt>
                <c:pt idx="34">
                  <c:v>138.03621438469074</c:v>
                </c:pt>
                <c:pt idx="35">
                  <c:v>142.50552958940239</c:v>
                </c:pt>
                <c:pt idx="36">
                  <c:v>208.05157518313342</c:v>
                </c:pt>
                <c:pt idx="37">
                  <c:v>120.81968807032149</c:v>
                </c:pt>
                <c:pt idx="38">
                  <c:v>137.58663178009448</c:v>
                </c:pt>
                <c:pt idx="39">
                  <c:v>139.65333720754586</c:v>
                </c:pt>
                <c:pt idx="40">
                  <c:v>85.326913367305082</c:v>
                </c:pt>
                <c:pt idx="41">
                  <c:v>82.666479626973455</c:v>
                </c:pt>
                <c:pt idx="42">
                  <c:v>148.12708748743785</c:v>
                </c:pt>
                <c:pt idx="43">
                  <c:v>156.40121200058223</c:v>
                </c:pt>
                <c:pt idx="44">
                  <c:v>141.79238402519837</c:v>
                </c:pt>
                <c:pt idx="45">
                  <c:v>120.64225950101365</c:v>
                </c:pt>
                <c:pt idx="46">
                  <c:v>159.00147664446661</c:v>
                </c:pt>
                <c:pt idx="47">
                  <c:v>120.88595580488092</c:v>
                </c:pt>
                <c:pt idx="48">
                  <c:v>136.26881260302756</c:v>
                </c:pt>
                <c:pt idx="49">
                  <c:v>143.89315705464023</c:v>
                </c:pt>
                <c:pt idx="50">
                  <c:v>126.74197528628306</c:v>
                </c:pt>
                <c:pt idx="51">
                  <c:v>121.10631793024291</c:v>
                </c:pt>
                <c:pt idx="52">
                  <c:v>124.20859143826463</c:v>
                </c:pt>
                <c:pt idx="53">
                  <c:v>99.812519796492566</c:v>
                </c:pt>
                <c:pt idx="54">
                  <c:v>126.89010148884951</c:v>
                </c:pt>
                <c:pt idx="55">
                  <c:v>117.86925570042089</c:v>
                </c:pt>
                <c:pt idx="56">
                  <c:v>113.69776053369377</c:v>
                </c:pt>
                <c:pt idx="57">
                  <c:v>132.05882359781342</c:v>
                </c:pt>
                <c:pt idx="58">
                  <c:v>106.67137973445548</c:v>
                </c:pt>
                <c:pt idx="59">
                  <c:v>209.57332167610062</c:v>
                </c:pt>
                <c:pt idx="60">
                  <c:v>125.63472477332293</c:v>
                </c:pt>
                <c:pt idx="61">
                  <c:v>90.543891702749136</c:v>
                </c:pt>
                <c:pt idx="62">
                  <c:v>146.98424915753321</c:v>
                </c:pt>
                <c:pt idx="63">
                  <c:v>241.00931992751572</c:v>
                </c:pt>
                <c:pt idx="64">
                  <c:v>114.7416855843792</c:v>
                </c:pt>
                <c:pt idx="65">
                  <c:v>89.646188074226359</c:v>
                </c:pt>
                <c:pt idx="66">
                  <c:v>121.17494248875323</c:v>
                </c:pt>
                <c:pt idx="67">
                  <c:v>88.024684149958574</c:v>
                </c:pt>
                <c:pt idx="68">
                  <c:v>90.755977946423187</c:v>
                </c:pt>
                <c:pt idx="69">
                  <c:v>81.424501752581762</c:v>
                </c:pt>
                <c:pt idx="70">
                  <c:v>93.74935354839711</c:v>
                </c:pt>
                <c:pt idx="71">
                  <c:v>85.416866638688688</c:v>
                </c:pt>
                <c:pt idx="72">
                  <c:v>96.469328073331241</c:v>
                </c:pt>
                <c:pt idx="73">
                  <c:v>102.45098867153942</c:v>
                </c:pt>
                <c:pt idx="74">
                  <c:v>98.488906157200276</c:v>
                </c:pt>
                <c:pt idx="75">
                  <c:v>99.98524709504315</c:v>
                </c:pt>
                <c:pt idx="76">
                  <c:v>97.823433672328562</c:v>
                </c:pt>
                <c:pt idx="77">
                  <c:v>94.114811069480197</c:v>
                </c:pt>
                <c:pt idx="78">
                  <c:v>97.168388621358446</c:v>
                </c:pt>
                <c:pt idx="79">
                  <c:v>92.357614293370148</c:v>
                </c:pt>
                <c:pt idx="80">
                  <c:v>110.01622419955176</c:v>
                </c:pt>
                <c:pt idx="81">
                  <c:v>94.606747486849457</c:v>
                </c:pt>
                <c:pt idx="82">
                  <c:v>59.267023006705834</c:v>
                </c:pt>
                <c:pt idx="83">
                  <c:v>75.205819193057408</c:v>
                </c:pt>
                <c:pt idx="84">
                  <c:v>85.95363073665844</c:v>
                </c:pt>
                <c:pt idx="85">
                  <c:v>83.74292592436872</c:v>
                </c:pt>
                <c:pt idx="86">
                  <c:v>90.098997123262023</c:v>
                </c:pt>
                <c:pt idx="87">
                  <c:v>107.06846962698376</c:v>
                </c:pt>
                <c:pt idx="88">
                  <c:v>84.904707696267423</c:v>
                </c:pt>
                <c:pt idx="89">
                  <c:v>95.649518304813853</c:v>
                </c:pt>
                <c:pt idx="90">
                  <c:v>94.180305538414601</c:v>
                </c:pt>
                <c:pt idx="91">
                  <c:v>80.369538590296017</c:v>
                </c:pt>
                <c:pt idx="92">
                  <c:v>92.294311954408911</c:v>
                </c:pt>
                <c:pt idx="93">
                  <c:v>67.668348014530224</c:v>
                </c:pt>
                <c:pt idx="94">
                  <c:v>60.944154142617847</c:v>
                </c:pt>
                <c:pt idx="95">
                  <c:v>69.237324673705757</c:v>
                </c:pt>
                <c:pt idx="96">
                  <c:v>70.165363550323292</c:v>
                </c:pt>
                <c:pt idx="97">
                  <c:v>161.15532684226596</c:v>
                </c:pt>
                <c:pt idx="98">
                  <c:v>59.338836266836473</c:v>
                </c:pt>
                <c:pt idx="99">
                  <c:v>60.741006962142436</c:v>
                </c:pt>
                <c:pt idx="100">
                  <c:v>65.157250015955313</c:v>
                </c:pt>
                <c:pt idx="101">
                  <c:v>89.059917879894186</c:v>
                </c:pt>
                <c:pt idx="102">
                  <c:v>89.059917879894144</c:v>
                </c:pt>
                <c:pt idx="103">
                  <c:v>69.942689165212414</c:v>
                </c:pt>
                <c:pt idx="104">
                  <c:v>103.56471374667741</c:v>
                </c:pt>
                <c:pt idx="105">
                  <c:v>66.765548261986837</c:v>
                </c:pt>
                <c:pt idx="106">
                  <c:v>69.590671362744146</c:v>
                </c:pt>
                <c:pt idx="107">
                  <c:v>67.00921814615468</c:v>
                </c:pt>
                <c:pt idx="108">
                  <c:v>85.257794245409158</c:v>
                </c:pt>
                <c:pt idx="109">
                  <c:v>69.87705635808237</c:v>
                </c:pt>
                <c:pt idx="110">
                  <c:v>57.700419436451874</c:v>
                </c:pt>
                <c:pt idx="111">
                  <c:v>72.34787327852986</c:v>
                </c:pt>
                <c:pt idx="112">
                  <c:v>51.094913297526027</c:v>
                </c:pt>
                <c:pt idx="113">
                  <c:v>66.28714692857622</c:v>
                </c:pt>
                <c:pt idx="114">
                  <c:v>61.954318761830145</c:v>
                </c:pt>
                <c:pt idx="115">
                  <c:v>68.522732529518848</c:v>
                </c:pt>
                <c:pt idx="116">
                  <c:v>45.563031023747001</c:v>
                </c:pt>
                <c:pt idx="117">
                  <c:v>65.431427866567319</c:v>
                </c:pt>
                <c:pt idx="118">
                  <c:v>68.4311494879572</c:v>
                </c:pt>
                <c:pt idx="119">
                  <c:v>59.676593847649485</c:v>
                </c:pt>
                <c:pt idx="120">
                  <c:v>58.417567474057513</c:v>
                </c:pt>
                <c:pt idx="121">
                  <c:v>59.801478218667924</c:v>
                </c:pt>
                <c:pt idx="122">
                  <c:v>59.338836266836473</c:v>
                </c:pt>
                <c:pt idx="123">
                  <c:v>59.923365360430054</c:v>
                </c:pt>
                <c:pt idx="124">
                  <c:v>46.941517474375772</c:v>
                </c:pt>
                <c:pt idx="125">
                  <c:v>62.654212219562595</c:v>
                </c:pt>
                <c:pt idx="126">
                  <c:v>63.602198479421361</c:v>
                </c:pt>
                <c:pt idx="127">
                  <c:v>52.153991412523574</c:v>
                </c:pt>
                <c:pt idx="128">
                  <c:v>48.636508879899885</c:v>
                </c:pt>
                <c:pt idx="129">
                  <c:v>58.152535647524708</c:v>
                </c:pt>
                <c:pt idx="130">
                  <c:v>62.380281355222401</c:v>
                </c:pt>
                <c:pt idx="131">
                  <c:v>54.199208627953233</c:v>
                </c:pt>
                <c:pt idx="132">
                  <c:v>54.985595954965106</c:v>
                </c:pt>
                <c:pt idx="133">
                  <c:v>54.927327343711738</c:v>
                </c:pt>
                <c:pt idx="134">
                  <c:v>58.968779885974001</c:v>
                </c:pt>
                <c:pt idx="135">
                  <c:v>61.970515206884087</c:v>
                </c:pt>
                <c:pt idx="136">
                  <c:v>59.231880078512106</c:v>
                </c:pt>
                <c:pt idx="137">
                  <c:v>59.290087410812383</c:v>
                </c:pt>
                <c:pt idx="138">
                  <c:v>64.325382881391519</c:v>
                </c:pt>
                <c:pt idx="139">
                  <c:v>67.023238540072228</c:v>
                </c:pt>
                <c:pt idx="140">
                  <c:v>58.646559471953672</c:v>
                </c:pt>
                <c:pt idx="141">
                  <c:v>58.646559471953672</c:v>
                </c:pt>
                <c:pt idx="142">
                  <c:v>58.646559471953658</c:v>
                </c:pt>
                <c:pt idx="143">
                  <c:v>58.646559471953672</c:v>
                </c:pt>
                <c:pt idx="144">
                  <c:v>51.531293481585763</c:v>
                </c:pt>
                <c:pt idx="145">
                  <c:v>71.779325330505586</c:v>
                </c:pt>
                <c:pt idx="146">
                  <c:v>69.612598533520995</c:v>
                </c:pt>
                <c:pt idx="147">
                  <c:v>69.629932347896869</c:v>
                </c:pt>
                <c:pt idx="148">
                  <c:v>68.503897219962312</c:v>
                </c:pt>
                <c:pt idx="149">
                  <c:v>71.95189031595541</c:v>
                </c:pt>
                <c:pt idx="150">
                  <c:v>71.95189031595541</c:v>
                </c:pt>
                <c:pt idx="151">
                  <c:v>63.832403673837184</c:v>
                </c:pt>
                <c:pt idx="152">
                  <c:v>51.134930178169014</c:v>
                </c:pt>
                <c:pt idx="153">
                  <c:v>63.498988771656997</c:v>
                </c:pt>
                <c:pt idx="154">
                  <c:v>60.187377872744094</c:v>
                </c:pt>
                <c:pt idx="155">
                  <c:v>105.47771151212254</c:v>
                </c:pt>
                <c:pt idx="156">
                  <c:v>43.839682019519024</c:v>
                </c:pt>
                <c:pt idx="157">
                  <c:v>64.350143212934555</c:v>
                </c:pt>
                <c:pt idx="158">
                  <c:v>38.669916383582112</c:v>
                </c:pt>
                <c:pt idx="159">
                  <c:v>39.161625887627565</c:v>
                </c:pt>
                <c:pt idx="160">
                  <c:v>87.329142795515054</c:v>
                </c:pt>
                <c:pt idx="161">
                  <c:v>70.858191523229905</c:v>
                </c:pt>
                <c:pt idx="162">
                  <c:v>49.635785085502356</c:v>
                </c:pt>
                <c:pt idx="163">
                  <c:v>48.967251173687167</c:v>
                </c:pt>
                <c:pt idx="164">
                  <c:v>46.990659164671953</c:v>
                </c:pt>
                <c:pt idx="165">
                  <c:v>65.368693057930599</c:v>
                </c:pt>
                <c:pt idx="166">
                  <c:v>55.29874516069291</c:v>
                </c:pt>
                <c:pt idx="167">
                  <c:v>46.224156577233579</c:v>
                </c:pt>
                <c:pt idx="168">
                  <c:v>61.159319275102526</c:v>
                </c:pt>
                <c:pt idx="169">
                  <c:v>20.231088612638761</c:v>
                </c:pt>
                <c:pt idx="170">
                  <c:v>70.328971143652936</c:v>
                </c:pt>
                <c:pt idx="171">
                  <c:v>76.997602979330395</c:v>
                </c:pt>
                <c:pt idx="172">
                  <c:v>43.66457139775752</c:v>
                </c:pt>
                <c:pt idx="173">
                  <c:v>70.402995032755342</c:v>
                </c:pt>
                <c:pt idx="174">
                  <c:v>45.505674386715881</c:v>
                </c:pt>
                <c:pt idx="175">
                  <c:v>50.184139063486363</c:v>
                </c:pt>
                <c:pt idx="176">
                  <c:v>57.124879608344109</c:v>
                </c:pt>
                <c:pt idx="177">
                  <c:v>63.293540915680609</c:v>
                </c:pt>
                <c:pt idx="178">
                  <c:v>66.44608690963102</c:v>
                </c:pt>
                <c:pt idx="179">
                  <c:v>67.846402393728951</c:v>
                </c:pt>
                <c:pt idx="180">
                  <c:v>135.43663393070855</c:v>
                </c:pt>
                <c:pt idx="181">
                  <c:v>54.285758923701728</c:v>
                </c:pt>
                <c:pt idx="182">
                  <c:v>50.689632335068865</c:v>
                </c:pt>
                <c:pt idx="183">
                  <c:v>51.100312682033682</c:v>
                </c:pt>
                <c:pt idx="184">
                  <c:v>46.935003340605803</c:v>
                </c:pt>
                <c:pt idx="185">
                  <c:v>47.080292860235978</c:v>
                </c:pt>
                <c:pt idx="186">
                  <c:v>42.329210969505631</c:v>
                </c:pt>
                <c:pt idx="187">
                  <c:v>52.198147416580163</c:v>
                </c:pt>
                <c:pt idx="188">
                  <c:v>52.825440512008065</c:v>
                </c:pt>
                <c:pt idx="189">
                  <c:v>77.075682526690784</c:v>
                </c:pt>
                <c:pt idx="190">
                  <c:v>44.398719717422466</c:v>
                </c:pt>
                <c:pt idx="191">
                  <c:v>48.578673591941765</c:v>
                </c:pt>
                <c:pt idx="192">
                  <c:v>42.505298147042211</c:v>
                </c:pt>
                <c:pt idx="193">
                  <c:v>19.90482677697738</c:v>
                </c:pt>
                <c:pt idx="194">
                  <c:v>19.90482677697738</c:v>
                </c:pt>
                <c:pt idx="195">
                  <c:v>37.72679443304429</c:v>
                </c:pt>
                <c:pt idx="196">
                  <c:v>34.706414932119245</c:v>
                </c:pt>
                <c:pt idx="197">
                  <c:v>60.965021863732694</c:v>
                </c:pt>
                <c:pt idx="198">
                  <c:v>51.021102448466671</c:v>
                </c:pt>
                <c:pt idx="199">
                  <c:v>43.502542124429056</c:v>
                </c:pt>
                <c:pt idx="200">
                  <c:v>39.540147200978943</c:v>
                </c:pt>
                <c:pt idx="201">
                  <c:v>44.641240607080647</c:v>
                </c:pt>
                <c:pt idx="202">
                  <c:v>53.621992136072251</c:v>
                </c:pt>
                <c:pt idx="203">
                  <c:v>46.417337855442248</c:v>
                </c:pt>
                <c:pt idx="204">
                  <c:v>39.39653031028341</c:v>
                </c:pt>
                <c:pt idx="205">
                  <c:v>45.563031023746987</c:v>
                </c:pt>
                <c:pt idx="206">
                  <c:v>45.290426571373203</c:v>
                </c:pt>
                <c:pt idx="207">
                  <c:v>47.714484902452639</c:v>
                </c:pt>
                <c:pt idx="208">
                  <c:v>42.371006833401772</c:v>
                </c:pt>
                <c:pt idx="209">
                  <c:v>54.47622783423045</c:v>
                </c:pt>
                <c:pt idx="210">
                  <c:v>54.46007462252701</c:v>
                </c:pt>
                <c:pt idx="211">
                  <c:v>54.54815729587061</c:v>
                </c:pt>
                <c:pt idx="212">
                  <c:v>52.668814049485022</c:v>
                </c:pt>
                <c:pt idx="213">
                  <c:v>29.284524992810113</c:v>
                </c:pt>
                <c:pt idx="214">
                  <c:v>50.21364521923779</c:v>
                </c:pt>
                <c:pt idx="215">
                  <c:v>47.316704148897138</c:v>
                </c:pt>
                <c:pt idx="216">
                  <c:v>35.350843007446514</c:v>
                </c:pt>
                <c:pt idx="217">
                  <c:v>42.226190633758009</c:v>
                </c:pt>
                <c:pt idx="218">
                  <c:v>53.346778043069001</c:v>
                </c:pt>
                <c:pt idx="219">
                  <c:v>44.117431659860422</c:v>
                </c:pt>
                <c:pt idx="220">
                  <c:v>43.127424975040441</c:v>
                </c:pt>
                <c:pt idx="221">
                  <c:v>43.205256520084461</c:v>
                </c:pt>
                <c:pt idx="222">
                  <c:v>153.7163036294707</c:v>
                </c:pt>
                <c:pt idx="223">
                  <c:v>37.100791619581244</c:v>
                </c:pt>
                <c:pt idx="224">
                  <c:v>37.100791619581244</c:v>
                </c:pt>
                <c:pt idx="225">
                  <c:v>37.100791619581244</c:v>
                </c:pt>
                <c:pt idx="226">
                  <c:v>37.100791619581244</c:v>
                </c:pt>
                <c:pt idx="227">
                  <c:v>39.774097756739337</c:v>
                </c:pt>
                <c:pt idx="228">
                  <c:v>35.312908308043653</c:v>
                </c:pt>
                <c:pt idx="229">
                  <c:v>34.766073611484025</c:v>
                </c:pt>
                <c:pt idx="230">
                  <c:v>42.245073744921164</c:v>
                </c:pt>
                <c:pt idx="231">
                  <c:v>32.397139149219157</c:v>
                </c:pt>
                <c:pt idx="232">
                  <c:v>53.362198414637241</c:v>
                </c:pt>
                <c:pt idx="233">
                  <c:v>100.96219837912817</c:v>
                </c:pt>
                <c:pt idx="234">
                  <c:v>92.385677801467466</c:v>
                </c:pt>
                <c:pt idx="235">
                  <c:v>37.159142349744656</c:v>
                </c:pt>
                <c:pt idx="236">
                  <c:v>40.493787872550257</c:v>
                </c:pt>
                <c:pt idx="237">
                  <c:v>37.950207923529241</c:v>
                </c:pt>
                <c:pt idx="238">
                  <c:v>33.110546296651449</c:v>
                </c:pt>
                <c:pt idx="239">
                  <c:v>97.271373734252492</c:v>
                </c:pt>
                <c:pt idx="240">
                  <c:v>53.940336261243473</c:v>
                </c:pt>
                <c:pt idx="241">
                  <c:v>32.111539444768908</c:v>
                </c:pt>
                <c:pt idx="242">
                  <c:v>21.802021253795118</c:v>
                </c:pt>
                <c:pt idx="243">
                  <c:v>74.178503996588418</c:v>
                </c:pt>
                <c:pt idx="244">
                  <c:v>69.020540843024847</c:v>
                </c:pt>
                <c:pt idx="245">
                  <c:v>38.331196551690994</c:v>
                </c:pt>
                <c:pt idx="246">
                  <c:v>28.535409643430089</c:v>
                </c:pt>
                <c:pt idx="247">
                  <c:v>27.738972094431084</c:v>
                </c:pt>
                <c:pt idx="248">
                  <c:v>27.73897209443108</c:v>
                </c:pt>
                <c:pt idx="249">
                  <c:v>30.522844006358504</c:v>
                </c:pt>
                <c:pt idx="250">
                  <c:v>28.604258482263756</c:v>
                </c:pt>
                <c:pt idx="251">
                  <c:v>91.613484661205646</c:v>
                </c:pt>
                <c:pt idx="252">
                  <c:v>83.532776156441088</c:v>
                </c:pt>
                <c:pt idx="253">
                  <c:v>82.982010599365665</c:v>
                </c:pt>
                <c:pt idx="254">
                  <c:v>83.947969687510167</c:v>
                </c:pt>
                <c:pt idx="255">
                  <c:v>49.896335171661448</c:v>
                </c:pt>
                <c:pt idx="256">
                  <c:v>27.382465312252037</c:v>
                </c:pt>
                <c:pt idx="257">
                  <c:v>85.140748564737024</c:v>
                </c:pt>
                <c:pt idx="258">
                  <c:v>84.733471282670806</c:v>
                </c:pt>
                <c:pt idx="259">
                  <c:v>49.405041282400937</c:v>
                </c:pt>
                <c:pt idx="260">
                  <c:v>28.179285384376044</c:v>
                </c:pt>
                <c:pt idx="261">
                  <c:v>30.342546105841048</c:v>
                </c:pt>
                <c:pt idx="262">
                  <c:v>29.052381904395197</c:v>
                </c:pt>
                <c:pt idx="263">
                  <c:v>28.526009117115095</c:v>
                </c:pt>
                <c:pt idx="264">
                  <c:v>27.998012576267147</c:v>
                </c:pt>
                <c:pt idx="265">
                  <c:v>27.998012576267147</c:v>
                </c:pt>
                <c:pt idx="266">
                  <c:v>30.521680235249175</c:v>
                </c:pt>
                <c:pt idx="267">
                  <c:v>30.453981552412948</c:v>
                </c:pt>
                <c:pt idx="268">
                  <c:v>26.7725922670631</c:v>
                </c:pt>
                <c:pt idx="269">
                  <c:v>25.337569653113182</c:v>
                </c:pt>
                <c:pt idx="270">
                  <c:v>30.453981552412955</c:v>
                </c:pt>
                <c:pt idx="271">
                  <c:v>19.688040221008904</c:v>
                </c:pt>
                <c:pt idx="272">
                  <c:v>20.349248472233871</c:v>
                </c:pt>
                <c:pt idx="273">
                  <c:v>35.740176583778783</c:v>
                </c:pt>
                <c:pt idx="274">
                  <c:v>23.883298674767339</c:v>
                </c:pt>
                <c:pt idx="275">
                  <c:v>28.526285726946732</c:v>
                </c:pt>
                <c:pt idx="276">
                  <c:v>24.618039843162901</c:v>
                </c:pt>
                <c:pt idx="277">
                  <c:v>24.157262506709532</c:v>
                </c:pt>
                <c:pt idx="278">
                  <c:v>26.638515207259388</c:v>
                </c:pt>
                <c:pt idx="279">
                  <c:v>35.513809701470194</c:v>
                </c:pt>
                <c:pt idx="280">
                  <c:v>46.791155258491493</c:v>
                </c:pt>
                <c:pt idx="281">
                  <c:v>162.37648031077103</c:v>
                </c:pt>
                <c:pt idx="282">
                  <c:v>31.019154941143647</c:v>
                </c:pt>
                <c:pt idx="283">
                  <c:v>30.260472395009444</c:v>
                </c:pt>
                <c:pt idx="284">
                  <c:v>30.260472395009444</c:v>
                </c:pt>
                <c:pt idx="285">
                  <c:v>18.928191344645501</c:v>
                </c:pt>
                <c:pt idx="286">
                  <c:v>21.703164258172571</c:v>
                </c:pt>
                <c:pt idx="287">
                  <c:v>24.469608067386691</c:v>
                </c:pt>
                <c:pt idx="288">
                  <c:v>21.11098782125865</c:v>
                </c:pt>
                <c:pt idx="289">
                  <c:v>21.11895423175724</c:v>
                </c:pt>
                <c:pt idx="290">
                  <c:v>23.867365853770163</c:v>
                </c:pt>
                <c:pt idx="291">
                  <c:v>30.861136238869769</c:v>
                </c:pt>
                <c:pt idx="292">
                  <c:v>61.033804123179351</c:v>
                </c:pt>
                <c:pt idx="293">
                  <c:v>21.355108890191797</c:v>
                </c:pt>
                <c:pt idx="294">
                  <c:v>25.025680673861554</c:v>
                </c:pt>
                <c:pt idx="295">
                  <c:v>21.847033763992275</c:v>
                </c:pt>
                <c:pt idx="296">
                  <c:v>19.770526424469342</c:v>
                </c:pt>
                <c:pt idx="297">
                  <c:v>23.364423360428784</c:v>
                </c:pt>
                <c:pt idx="298">
                  <c:v>21.342344674365041</c:v>
                </c:pt>
                <c:pt idx="299">
                  <c:v>44.759273874310658</c:v>
                </c:pt>
                <c:pt idx="300">
                  <c:v>40.980542800851872</c:v>
                </c:pt>
                <c:pt idx="301">
                  <c:v>25.317668042946011</c:v>
                </c:pt>
                <c:pt idx="302">
                  <c:v>22.717897476038836</c:v>
                </c:pt>
                <c:pt idx="303">
                  <c:v>28.213445549805087</c:v>
                </c:pt>
                <c:pt idx="304">
                  <c:v>43.105929693755577</c:v>
                </c:pt>
                <c:pt idx="305">
                  <c:v>43.105929693755577</c:v>
                </c:pt>
                <c:pt idx="306">
                  <c:v>25.483927377772584</c:v>
                </c:pt>
                <c:pt idx="307">
                  <c:v>25.483927377772584</c:v>
                </c:pt>
                <c:pt idx="308">
                  <c:v>28.180095041303122</c:v>
                </c:pt>
                <c:pt idx="309">
                  <c:v>23.052405214099263</c:v>
                </c:pt>
                <c:pt idx="310">
                  <c:v>27.648435424230808</c:v>
                </c:pt>
                <c:pt idx="311">
                  <c:v>20.048869239555039</c:v>
                </c:pt>
                <c:pt idx="312">
                  <c:v>21.677993363144857</c:v>
                </c:pt>
                <c:pt idx="313">
                  <c:v>36.957447347041779</c:v>
                </c:pt>
                <c:pt idx="314">
                  <c:v>43.088851574448249</c:v>
                </c:pt>
                <c:pt idx="315">
                  <c:v>21.676373372596949</c:v>
                </c:pt>
                <c:pt idx="316">
                  <c:v>30.966247675138494</c:v>
                </c:pt>
                <c:pt idx="317">
                  <c:v>36.839490231930434</c:v>
                </c:pt>
                <c:pt idx="318">
                  <c:v>24.400338624608107</c:v>
                </c:pt>
                <c:pt idx="319">
                  <c:v>37.779982312845888</c:v>
                </c:pt>
                <c:pt idx="320">
                  <c:v>25.890834120411565</c:v>
                </c:pt>
                <c:pt idx="321">
                  <c:v>43.722837385335453</c:v>
                </c:pt>
                <c:pt idx="322">
                  <c:v>30.700646167058373</c:v>
                </c:pt>
                <c:pt idx="323">
                  <c:v>25.214954487449958</c:v>
                </c:pt>
                <c:pt idx="324">
                  <c:v>44.556513856759985</c:v>
                </c:pt>
                <c:pt idx="325">
                  <c:v>27.136640128952003</c:v>
                </c:pt>
                <c:pt idx="326">
                  <c:v>19.683002647812874</c:v>
                </c:pt>
                <c:pt idx="327">
                  <c:v>20.56058436489926</c:v>
                </c:pt>
                <c:pt idx="328">
                  <c:v>26.465111296518614</c:v>
                </c:pt>
                <c:pt idx="329">
                  <c:v>19.225616056593132</c:v>
                </c:pt>
                <c:pt idx="330">
                  <c:v>21.117211955687999</c:v>
                </c:pt>
                <c:pt idx="331">
                  <c:v>35.440962692051897</c:v>
                </c:pt>
                <c:pt idx="332">
                  <c:v>35.440962692051897</c:v>
                </c:pt>
                <c:pt idx="333">
                  <c:v>16.292219523565826</c:v>
                </c:pt>
                <c:pt idx="334">
                  <c:v>15.037446996289066</c:v>
                </c:pt>
                <c:pt idx="335">
                  <c:v>21.853323359312032</c:v>
                </c:pt>
                <c:pt idx="336">
                  <c:v>15.19134593139972</c:v>
                </c:pt>
                <c:pt idx="337">
                  <c:v>23.223800921208749</c:v>
                </c:pt>
                <c:pt idx="338">
                  <c:v>25.435691462760964</c:v>
                </c:pt>
                <c:pt idx="339">
                  <c:v>24.3235167025401</c:v>
                </c:pt>
                <c:pt idx="340">
                  <c:v>25.689089671835202</c:v>
                </c:pt>
                <c:pt idx="341">
                  <c:v>19.746223964564042</c:v>
                </c:pt>
                <c:pt idx="342">
                  <c:v>37.914952382619035</c:v>
                </c:pt>
                <c:pt idx="343">
                  <c:v>39.044974979051304</c:v>
                </c:pt>
                <c:pt idx="344">
                  <c:v>32.503898357732155</c:v>
                </c:pt>
                <c:pt idx="345">
                  <c:v>31.633686473375043</c:v>
                </c:pt>
                <c:pt idx="346">
                  <c:v>31.633686473375047</c:v>
                </c:pt>
                <c:pt idx="347">
                  <c:v>20.729713922811744</c:v>
                </c:pt>
                <c:pt idx="348">
                  <c:v>12.086398416856468</c:v>
                </c:pt>
                <c:pt idx="349">
                  <c:v>16.924182973303356</c:v>
                </c:pt>
                <c:pt idx="350">
                  <c:v>30.421601885790164</c:v>
                </c:pt>
                <c:pt idx="351">
                  <c:v>20.632395009531557</c:v>
                </c:pt>
                <c:pt idx="352">
                  <c:v>22.695634510484702</c:v>
                </c:pt>
                <c:pt idx="353">
                  <c:v>21.676373372596949</c:v>
                </c:pt>
                <c:pt idx="354">
                  <c:v>22.972607559331042</c:v>
                </c:pt>
                <c:pt idx="355">
                  <c:v>23.591380447638034</c:v>
                </c:pt>
                <c:pt idx="356">
                  <c:v>22.83222857712089</c:v>
                </c:pt>
                <c:pt idx="357">
                  <c:v>20.632395009531557</c:v>
                </c:pt>
                <c:pt idx="358">
                  <c:v>42.693448710643771</c:v>
                </c:pt>
                <c:pt idx="359">
                  <c:v>25.532459587868995</c:v>
                </c:pt>
                <c:pt idx="360">
                  <c:v>30.080312557646209</c:v>
                </c:pt>
                <c:pt idx="361">
                  <c:v>23.258261727881965</c:v>
                </c:pt>
                <c:pt idx="362">
                  <c:v>19.157626843529666</c:v>
                </c:pt>
                <c:pt idx="363">
                  <c:v>118.07494842846639</c:v>
                </c:pt>
                <c:pt idx="364">
                  <c:v>18.141334022256949</c:v>
                </c:pt>
                <c:pt idx="365">
                  <c:v>18.91382219758048</c:v>
                </c:pt>
                <c:pt idx="366">
                  <c:v>22.136880113965734</c:v>
                </c:pt>
                <c:pt idx="367">
                  <c:v>21.062236572230127</c:v>
                </c:pt>
                <c:pt idx="368">
                  <c:v>38.318442748240152</c:v>
                </c:pt>
                <c:pt idx="369">
                  <c:v>24.208814286635786</c:v>
                </c:pt>
                <c:pt idx="370">
                  <c:v>42.304292458997395</c:v>
                </c:pt>
                <c:pt idx="371">
                  <c:v>22.052234603137059</c:v>
                </c:pt>
                <c:pt idx="372">
                  <c:v>21.213685280019586</c:v>
                </c:pt>
                <c:pt idx="373">
                  <c:v>21.247376970644897</c:v>
                </c:pt>
                <c:pt idx="374">
                  <c:v>17.510170275896805</c:v>
                </c:pt>
                <c:pt idx="375">
                  <c:v>22.138591253258987</c:v>
                </c:pt>
                <c:pt idx="376">
                  <c:v>25.379831362039464</c:v>
                </c:pt>
                <c:pt idx="377">
                  <c:v>16.950491826590923</c:v>
                </c:pt>
                <c:pt idx="378">
                  <c:v>36.645488293505593</c:v>
                </c:pt>
                <c:pt idx="379">
                  <c:v>47.279876530130167</c:v>
                </c:pt>
                <c:pt idx="380">
                  <c:v>39.525739631083233</c:v>
                </c:pt>
                <c:pt idx="381">
                  <c:v>16.275127611439068</c:v>
                </c:pt>
                <c:pt idx="382">
                  <c:v>16.366076619308455</c:v>
                </c:pt>
                <c:pt idx="383">
                  <c:v>20.501614239215883</c:v>
                </c:pt>
                <c:pt idx="384">
                  <c:v>18.77918244262079</c:v>
                </c:pt>
                <c:pt idx="385">
                  <c:v>11.74111677007402</c:v>
                </c:pt>
                <c:pt idx="386">
                  <c:v>15.084456938315375</c:v>
                </c:pt>
                <c:pt idx="387">
                  <c:v>27.939701575407302</c:v>
                </c:pt>
                <c:pt idx="388">
                  <c:v>31.680996509957922</c:v>
                </c:pt>
                <c:pt idx="389">
                  <c:v>18.591478541105474</c:v>
                </c:pt>
                <c:pt idx="390">
                  <c:v>19.671918166549663</c:v>
                </c:pt>
                <c:pt idx="391">
                  <c:v>17.347519740874972</c:v>
                </c:pt>
                <c:pt idx="392">
                  <c:v>24.451839849672382</c:v>
                </c:pt>
                <c:pt idx="393">
                  <c:v>36.778644070903454</c:v>
                </c:pt>
                <c:pt idx="394">
                  <c:v>24.481249275439602</c:v>
                </c:pt>
                <c:pt idx="395">
                  <c:v>37.955697066920138</c:v>
                </c:pt>
                <c:pt idx="396">
                  <c:v>34.024754273192265</c:v>
                </c:pt>
                <c:pt idx="397">
                  <c:v>28.783336801034348</c:v>
                </c:pt>
              </c:numCache>
            </c:numRef>
          </c:yVal>
          <c:bubbleSize>
            <c:numRef>
              <c:f>'Wind &amp; PV PPAs vs Gas'!$L$31:$L$428</c:f>
              <c:numCache>
                <c:formatCode>0.0</c:formatCode>
                <c:ptCount val="398"/>
                <c:pt idx="0">
                  <c:v>30</c:v>
                </c:pt>
                <c:pt idx="1">
                  <c:v>30</c:v>
                </c:pt>
                <c:pt idx="2">
                  <c:v>19</c:v>
                </c:pt>
                <c:pt idx="3">
                  <c:v>12.6</c:v>
                </c:pt>
                <c:pt idx="4">
                  <c:v>230</c:v>
                </c:pt>
                <c:pt idx="5">
                  <c:v>20</c:v>
                </c:pt>
                <c:pt idx="6">
                  <c:v>14</c:v>
                </c:pt>
                <c:pt idx="7">
                  <c:v>10.08</c:v>
                </c:pt>
                <c:pt idx="8">
                  <c:v>48</c:v>
                </c:pt>
                <c:pt idx="9">
                  <c:v>250</c:v>
                </c:pt>
                <c:pt idx="10">
                  <c:v>250</c:v>
                </c:pt>
                <c:pt idx="11">
                  <c:v>21</c:v>
                </c:pt>
                <c:pt idx="12">
                  <c:v>50</c:v>
                </c:pt>
                <c:pt idx="13">
                  <c:v>6</c:v>
                </c:pt>
                <c:pt idx="14">
                  <c:v>19</c:v>
                </c:pt>
                <c:pt idx="15">
                  <c:v>20</c:v>
                </c:pt>
                <c:pt idx="16">
                  <c:v>50</c:v>
                </c:pt>
                <c:pt idx="17">
                  <c:v>20</c:v>
                </c:pt>
                <c:pt idx="18">
                  <c:v>20</c:v>
                </c:pt>
                <c:pt idx="19">
                  <c:v>50</c:v>
                </c:pt>
                <c:pt idx="20">
                  <c:v>300</c:v>
                </c:pt>
                <c:pt idx="21">
                  <c:v>40</c:v>
                </c:pt>
                <c:pt idx="22">
                  <c:v>29</c:v>
                </c:pt>
                <c:pt idx="23">
                  <c:v>66</c:v>
                </c:pt>
                <c:pt idx="24">
                  <c:v>25</c:v>
                </c:pt>
                <c:pt idx="25">
                  <c:v>125</c:v>
                </c:pt>
                <c:pt idx="26">
                  <c:v>25.8</c:v>
                </c:pt>
                <c:pt idx="27">
                  <c:v>32</c:v>
                </c:pt>
                <c:pt idx="28">
                  <c:v>20</c:v>
                </c:pt>
                <c:pt idx="29">
                  <c:v>23</c:v>
                </c:pt>
                <c:pt idx="30">
                  <c:v>12</c:v>
                </c:pt>
                <c:pt idx="31">
                  <c:v>10</c:v>
                </c:pt>
                <c:pt idx="32">
                  <c:v>20</c:v>
                </c:pt>
                <c:pt idx="33">
                  <c:v>150</c:v>
                </c:pt>
                <c:pt idx="34">
                  <c:v>45</c:v>
                </c:pt>
                <c:pt idx="35">
                  <c:v>30</c:v>
                </c:pt>
                <c:pt idx="36">
                  <c:v>5.5</c:v>
                </c:pt>
                <c:pt idx="37">
                  <c:v>23</c:v>
                </c:pt>
                <c:pt idx="38">
                  <c:v>62.5</c:v>
                </c:pt>
                <c:pt idx="39">
                  <c:v>130</c:v>
                </c:pt>
                <c:pt idx="40">
                  <c:v>14</c:v>
                </c:pt>
                <c:pt idx="41">
                  <c:v>20</c:v>
                </c:pt>
                <c:pt idx="42">
                  <c:v>9</c:v>
                </c:pt>
                <c:pt idx="43">
                  <c:v>7.65</c:v>
                </c:pt>
                <c:pt idx="44">
                  <c:v>60</c:v>
                </c:pt>
                <c:pt idx="45">
                  <c:v>309</c:v>
                </c:pt>
                <c:pt idx="46">
                  <c:v>20</c:v>
                </c:pt>
                <c:pt idx="47">
                  <c:v>270</c:v>
                </c:pt>
                <c:pt idx="48">
                  <c:v>110</c:v>
                </c:pt>
                <c:pt idx="49">
                  <c:v>26</c:v>
                </c:pt>
                <c:pt idx="50">
                  <c:v>250</c:v>
                </c:pt>
                <c:pt idx="51">
                  <c:v>30</c:v>
                </c:pt>
                <c:pt idx="52">
                  <c:v>20</c:v>
                </c:pt>
                <c:pt idx="53">
                  <c:v>150</c:v>
                </c:pt>
                <c:pt idx="54">
                  <c:v>110</c:v>
                </c:pt>
                <c:pt idx="55">
                  <c:v>127</c:v>
                </c:pt>
                <c:pt idx="56">
                  <c:v>150</c:v>
                </c:pt>
                <c:pt idx="57">
                  <c:v>23</c:v>
                </c:pt>
                <c:pt idx="58">
                  <c:v>20</c:v>
                </c:pt>
                <c:pt idx="59">
                  <c:v>6</c:v>
                </c:pt>
                <c:pt idx="60">
                  <c:v>150</c:v>
                </c:pt>
                <c:pt idx="61">
                  <c:v>250</c:v>
                </c:pt>
                <c:pt idx="62">
                  <c:v>9</c:v>
                </c:pt>
                <c:pt idx="63">
                  <c:v>20</c:v>
                </c:pt>
                <c:pt idx="64">
                  <c:v>19</c:v>
                </c:pt>
                <c:pt idx="65">
                  <c:v>20</c:v>
                </c:pt>
                <c:pt idx="66">
                  <c:v>30</c:v>
                </c:pt>
                <c:pt idx="67">
                  <c:v>20</c:v>
                </c:pt>
                <c:pt idx="68">
                  <c:v>15</c:v>
                </c:pt>
                <c:pt idx="69">
                  <c:v>15</c:v>
                </c:pt>
                <c:pt idx="70">
                  <c:v>200</c:v>
                </c:pt>
                <c:pt idx="71">
                  <c:v>20</c:v>
                </c:pt>
                <c:pt idx="72">
                  <c:v>20</c:v>
                </c:pt>
                <c:pt idx="73">
                  <c:v>20</c:v>
                </c:pt>
                <c:pt idx="74">
                  <c:v>20</c:v>
                </c:pt>
                <c:pt idx="75">
                  <c:v>20</c:v>
                </c:pt>
                <c:pt idx="76">
                  <c:v>102</c:v>
                </c:pt>
                <c:pt idx="77">
                  <c:v>20</c:v>
                </c:pt>
                <c:pt idx="78">
                  <c:v>250</c:v>
                </c:pt>
                <c:pt idx="79">
                  <c:v>20</c:v>
                </c:pt>
                <c:pt idx="80">
                  <c:v>20.8</c:v>
                </c:pt>
                <c:pt idx="81">
                  <c:v>10</c:v>
                </c:pt>
                <c:pt idx="82">
                  <c:v>50</c:v>
                </c:pt>
                <c:pt idx="83">
                  <c:v>20</c:v>
                </c:pt>
                <c:pt idx="84">
                  <c:v>20</c:v>
                </c:pt>
                <c:pt idx="85">
                  <c:v>250</c:v>
                </c:pt>
                <c:pt idx="86">
                  <c:v>20</c:v>
                </c:pt>
                <c:pt idx="87">
                  <c:v>28.8</c:v>
                </c:pt>
                <c:pt idx="88">
                  <c:v>45</c:v>
                </c:pt>
                <c:pt idx="89">
                  <c:v>20</c:v>
                </c:pt>
                <c:pt idx="90">
                  <c:v>20</c:v>
                </c:pt>
                <c:pt idx="91">
                  <c:v>20</c:v>
                </c:pt>
                <c:pt idx="92">
                  <c:v>20</c:v>
                </c:pt>
                <c:pt idx="93">
                  <c:v>20</c:v>
                </c:pt>
                <c:pt idx="94">
                  <c:v>20</c:v>
                </c:pt>
                <c:pt idx="95">
                  <c:v>48</c:v>
                </c:pt>
                <c:pt idx="96">
                  <c:v>40</c:v>
                </c:pt>
                <c:pt idx="97">
                  <c:v>12</c:v>
                </c:pt>
                <c:pt idx="98">
                  <c:v>50</c:v>
                </c:pt>
                <c:pt idx="99">
                  <c:v>40</c:v>
                </c:pt>
                <c:pt idx="100">
                  <c:v>20</c:v>
                </c:pt>
                <c:pt idx="101">
                  <c:v>20</c:v>
                </c:pt>
                <c:pt idx="102">
                  <c:v>12</c:v>
                </c:pt>
                <c:pt idx="103">
                  <c:v>15</c:v>
                </c:pt>
                <c:pt idx="104">
                  <c:v>20</c:v>
                </c:pt>
                <c:pt idx="105">
                  <c:v>20</c:v>
                </c:pt>
                <c:pt idx="106">
                  <c:v>20</c:v>
                </c:pt>
                <c:pt idx="107">
                  <c:v>20</c:v>
                </c:pt>
                <c:pt idx="108">
                  <c:v>7.3140000000000001</c:v>
                </c:pt>
                <c:pt idx="109">
                  <c:v>20</c:v>
                </c:pt>
                <c:pt idx="110">
                  <c:v>150</c:v>
                </c:pt>
                <c:pt idx="111">
                  <c:v>7</c:v>
                </c:pt>
                <c:pt idx="112">
                  <c:v>10.416</c:v>
                </c:pt>
                <c:pt idx="113">
                  <c:v>20</c:v>
                </c:pt>
                <c:pt idx="114">
                  <c:v>26.66</c:v>
                </c:pt>
                <c:pt idx="115">
                  <c:v>10.3</c:v>
                </c:pt>
                <c:pt idx="116">
                  <c:v>157.5</c:v>
                </c:pt>
                <c:pt idx="117">
                  <c:v>30</c:v>
                </c:pt>
                <c:pt idx="118">
                  <c:v>20</c:v>
                </c:pt>
                <c:pt idx="119">
                  <c:v>30</c:v>
                </c:pt>
                <c:pt idx="120">
                  <c:v>93.6</c:v>
                </c:pt>
                <c:pt idx="121">
                  <c:v>75</c:v>
                </c:pt>
                <c:pt idx="122">
                  <c:v>56</c:v>
                </c:pt>
                <c:pt idx="123">
                  <c:v>56</c:v>
                </c:pt>
                <c:pt idx="124">
                  <c:v>200</c:v>
                </c:pt>
                <c:pt idx="125">
                  <c:v>105</c:v>
                </c:pt>
                <c:pt idx="126">
                  <c:v>60</c:v>
                </c:pt>
                <c:pt idx="127">
                  <c:v>60</c:v>
                </c:pt>
                <c:pt idx="128">
                  <c:v>52</c:v>
                </c:pt>
                <c:pt idx="129">
                  <c:v>120</c:v>
                </c:pt>
                <c:pt idx="130">
                  <c:v>30</c:v>
                </c:pt>
                <c:pt idx="131">
                  <c:v>101.3</c:v>
                </c:pt>
                <c:pt idx="132">
                  <c:v>51</c:v>
                </c:pt>
                <c:pt idx="133">
                  <c:v>76.5</c:v>
                </c:pt>
                <c:pt idx="134">
                  <c:v>30</c:v>
                </c:pt>
                <c:pt idx="135">
                  <c:v>80</c:v>
                </c:pt>
                <c:pt idx="136">
                  <c:v>103</c:v>
                </c:pt>
                <c:pt idx="137">
                  <c:v>40</c:v>
                </c:pt>
                <c:pt idx="138">
                  <c:v>11.4</c:v>
                </c:pt>
                <c:pt idx="139">
                  <c:v>20</c:v>
                </c:pt>
                <c:pt idx="140">
                  <c:v>20</c:v>
                </c:pt>
                <c:pt idx="141">
                  <c:v>20</c:v>
                </c:pt>
                <c:pt idx="142">
                  <c:v>15</c:v>
                </c:pt>
                <c:pt idx="143">
                  <c:v>20</c:v>
                </c:pt>
                <c:pt idx="144">
                  <c:v>20</c:v>
                </c:pt>
                <c:pt idx="145">
                  <c:v>14.7</c:v>
                </c:pt>
                <c:pt idx="146">
                  <c:v>19.5</c:v>
                </c:pt>
                <c:pt idx="147">
                  <c:v>19.5</c:v>
                </c:pt>
                <c:pt idx="148">
                  <c:v>100</c:v>
                </c:pt>
                <c:pt idx="149">
                  <c:v>40</c:v>
                </c:pt>
                <c:pt idx="150">
                  <c:v>50</c:v>
                </c:pt>
                <c:pt idx="151">
                  <c:v>30</c:v>
                </c:pt>
                <c:pt idx="152">
                  <c:v>45</c:v>
                </c:pt>
                <c:pt idx="153">
                  <c:v>130</c:v>
                </c:pt>
                <c:pt idx="154">
                  <c:v>80</c:v>
                </c:pt>
                <c:pt idx="155">
                  <c:v>6</c:v>
                </c:pt>
                <c:pt idx="156">
                  <c:v>25</c:v>
                </c:pt>
                <c:pt idx="157">
                  <c:v>62.25</c:v>
                </c:pt>
                <c:pt idx="158">
                  <c:v>70</c:v>
                </c:pt>
                <c:pt idx="159">
                  <c:v>70</c:v>
                </c:pt>
                <c:pt idx="160">
                  <c:v>10.5</c:v>
                </c:pt>
                <c:pt idx="161">
                  <c:v>20</c:v>
                </c:pt>
                <c:pt idx="162">
                  <c:v>30</c:v>
                </c:pt>
                <c:pt idx="163">
                  <c:v>81</c:v>
                </c:pt>
                <c:pt idx="164">
                  <c:v>54</c:v>
                </c:pt>
                <c:pt idx="165">
                  <c:v>6.8</c:v>
                </c:pt>
                <c:pt idx="166">
                  <c:v>20</c:v>
                </c:pt>
                <c:pt idx="167">
                  <c:v>50.6</c:v>
                </c:pt>
                <c:pt idx="168">
                  <c:v>52</c:v>
                </c:pt>
                <c:pt idx="169">
                  <c:v>80</c:v>
                </c:pt>
                <c:pt idx="170">
                  <c:v>4.9000000000000004</c:v>
                </c:pt>
                <c:pt idx="171">
                  <c:v>3.6</c:v>
                </c:pt>
                <c:pt idx="172">
                  <c:v>100</c:v>
                </c:pt>
                <c:pt idx="173">
                  <c:v>80</c:v>
                </c:pt>
                <c:pt idx="174">
                  <c:v>100</c:v>
                </c:pt>
                <c:pt idx="175">
                  <c:v>46</c:v>
                </c:pt>
                <c:pt idx="176">
                  <c:v>100.815</c:v>
                </c:pt>
                <c:pt idx="177">
                  <c:v>7.06</c:v>
                </c:pt>
                <c:pt idx="178">
                  <c:v>13</c:v>
                </c:pt>
                <c:pt idx="179">
                  <c:v>20</c:v>
                </c:pt>
                <c:pt idx="180">
                  <c:v>27.6</c:v>
                </c:pt>
                <c:pt idx="181">
                  <c:v>125</c:v>
                </c:pt>
                <c:pt idx="182">
                  <c:v>150</c:v>
                </c:pt>
                <c:pt idx="183">
                  <c:v>180</c:v>
                </c:pt>
                <c:pt idx="184">
                  <c:v>20</c:v>
                </c:pt>
                <c:pt idx="185">
                  <c:v>30</c:v>
                </c:pt>
                <c:pt idx="186">
                  <c:v>30</c:v>
                </c:pt>
                <c:pt idx="187">
                  <c:v>10</c:v>
                </c:pt>
                <c:pt idx="188">
                  <c:v>150</c:v>
                </c:pt>
                <c:pt idx="189">
                  <c:v>10.88</c:v>
                </c:pt>
                <c:pt idx="190">
                  <c:v>52</c:v>
                </c:pt>
                <c:pt idx="191">
                  <c:v>52</c:v>
                </c:pt>
                <c:pt idx="192">
                  <c:v>25</c:v>
                </c:pt>
                <c:pt idx="193">
                  <c:v>46.2</c:v>
                </c:pt>
                <c:pt idx="194">
                  <c:v>71.400000000000006</c:v>
                </c:pt>
                <c:pt idx="195">
                  <c:v>118.5</c:v>
                </c:pt>
                <c:pt idx="196">
                  <c:v>170</c:v>
                </c:pt>
                <c:pt idx="197">
                  <c:v>146</c:v>
                </c:pt>
                <c:pt idx="198">
                  <c:v>55</c:v>
                </c:pt>
                <c:pt idx="199">
                  <c:v>154.27199999999999</c:v>
                </c:pt>
                <c:pt idx="200">
                  <c:v>103.5</c:v>
                </c:pt>
                <c:pt idx="201">
                  <c:v>125</c:v>
                </c:pt>
                <c:pt idx="202">
                  <c:v>85</c:v>
                </c:pt>
                <c:pt idx="203">
                  <c:v>54</c:v>
                </c:pt>
                <c:pt idx="204">
                  <c:v>72</c:v>
                </c:pt>
                <c:pt idx="205">
                  <c:v>30</c:v>
                </c:pt>
                <c:pt idx="206">
                  <c:v>86</c:v>
                </c:pt>
                <c:pt idx="207">
                  <c:v>50</c:v>
                </c:pt>
                <c:pt idx="208">
                  <c:v>90</c:v>
                </c:pt>
                <c:pt idx="209">
                  <c:v>20</c:v>
                </c:pt>
                <c:pt idx="210">
                  <c:v>20</c:v>
                </c:pt>
                <c:pt idx="211">
                  <c:v>20</c:v>
                </c:pt>
                <c:pt idx="212">
                  <c:v>20</c:v>
                </c:pt>
                <c:pt idx="213">
                  <c:v>26</c:v>
                </c:pt>
                <c:pt idx="214">
                  <c:v>8.16</c:v>
                </c:pt>
                <c:pt idx="215">
                  <c:v>20.399999999999999</c:v>
                </c:pt>
                <c:pt idx="216">
                  <c:v>100</c:v>
                </c:pt>
                <c:pt idx="217">
                  <c:v>20</c:v>
                </c:pt>
                <c:pt idx="218">
                  <c:v>60</c:v>
                </c:pt>
                <c:pt idx="219">
                  <c:v>20</c:v>
                </c:pt>
                <c:pt idx="220">
                  <c:v>100</c:v>
                </c:pt>
                <c:pt idx="221">
                  <c:v>100</c:v>
                </c:pt>
                <c:pt idx="222">
                  <c:v>24.9</c:v>
                </c:pt>
                <c:pt idx="223">
                  <c:v>40</c:v>
                </c:pt>
                <c:pt idx="224">
                  <c:v>20</c:v>
                </c:pt>
                <c:pt idx="225">
                  <c:v>50</c:v>
                </c:pt>
                <c:pt idx="226">
                  <c:v>50</c:v>
                </c:pt>
                <c:pt idx="227">
                  <c:v>105</c:v>
                </c:pt>
                <c:pt idx="228">
                  <c:v>150</c:v>
                </c:pt>
                <c:pt idx="229">
                  <c:v>80</c:v>
                </c:pt>
                <c:pt idx="230">
                  <c:v>7.8</c:v>
                </c:pt>
                <c:pt idx="231">
                  <c:v>200</c:v>
                </c:pt>
                <c:pt idx="232">
                  <c:v>7.2</c:v>
                </c:pt>
                <c:pt idx="233">
                  <c:v>14.7</c:v>
                </c:pt>
                <c:pt idx="234">
                  <c:v>45.9</c:v>
                </c:pt>
                <c:pt idx="235">
                  <c:v>100</c:v>
                </c:pt>
                <c:pt idx="236">
                  <c:v>60</c:v>
                </c:pt>
                <c:pt idx="237">
                  <c:v>20</c:v>
                </c:pt>
                <c:pt idx="238">
                  <c:v>17</c:v>
                </c:pt>
                <c:pt idx="239">
                  <c:v>49</c:v>
                </c:pt>
                <c:pt idx="240">
                  <c:v>56</c:v>
                </c:pt>
                <c:pt idx="241">
                  <c:v>74.900000000000006</c:v>
                </c:pt>
                <c:pt idx="242">
                  <c:v>130</c:v>
                </c:pt>
                <c:pt idx="243">
                  <c:v>78.400000000000006</c:v>
                </c:pt>
                <c:pt idx="244">
                  <c:v>49.36</c:v>
                </c:pt>
                <c:pt idx="245">
                  <c:v>52.5</c:v>
                </c:pt>
                <c:pt idx="246">
                  <c:v>40</c:v>
                </c:pt>
                <c:pt idx="247">
                  <c:v>86</c:v>
                </c:pt>
                <c:pt idx="248">
                  <c:v>74</c:v>
                </c:pt>
                <c:pt idx="249">
                  <c:v>50</c:v>
                </c:pt>
                <c:pt idx="250">
                  <c:v>100</c:v>
                </c:pt>
                <c:pt idx="251">
                  <c:v>19.59</c:v>
                </c:pt>
                <c:pt idx="252">
                  <c:v>19.579999999999998</c:v>
                </c:pt>
                <c:pt idx="253">
                  <c:v>19.579999999999998</c:v>
                </c:pt>
                <c:pt idx="254">
                  <c:v>19.600000000000001</c:v>
                </c:pt>
                <c:pt idx="255">
                  <c:v>5</c:v>
                </c:pt>
                <c:pt idx="256">
                  <c:v>40</c:v>
                </c:pt>
                <c:pt idx="257">
                  <c:v>8.4</c:v>
                </c:pt>
                <c:pt idx="258">
                  <c:v>8.4</c:v>
                </c:pt>
                <c:pt idx="259">
                  <c:v>252.32</c:v>
                </c:pt>
                <c:pt idx="260">
                  <c:v>100</c:v>
                </c:pt>
                <c:pt idx="261">
                  <c:v>200</c:v>
                </c:pt>
                <c:pt idx="262">
                  <c:v>62.5</c:v>
                </c:pt>
                <c:pt idx="263">
                  <c:v>50</c:v>
                </c:pt>
                <c:pt idx="264">
                  <c:v>25</c:v>
                </c:pt>
                <c:pt idx="265">
                  <c:v>25</c:v>
                </c:pt>
                <c:pt idx="266">
                  <c:v>50</c:v>
                </c:pt>
                <c:pt idx="267">
                  <c:v>5</c:v>
                </c:pt>
                <c:pt idx="268">
                  <c:v>150</c:v>
                </c:pt>
                <c:pt idx="269">
                  <c:v>200</c:v>
                </c:pt>
                <c:pt idx="270">
                  <c:v>15</c:v>
                </c:pt>
                <c:pt idx="271">
                  <c:v>45</c:v>
                </c:pt>
                <c:pt idx="272">
                  <c:v>150</c:v>
                </c:pt>
                <c:pt idx="273">
                  <c:v>50</c:v>
                </c:pt>
                <c:pt idx="274">
                  <c:v>50</c:v>
                </c:pt>
                <c:pt idx="275">
                  <c:v>30</c:v>
                </c:pt>
                <c:pt idx="276">
                  <c:v>100</c:v>
                </c:pt>
                <c:pt idx="277">
                  <c:v>57.5</c:v>
                </c:pt>
                <c:pt idx="278">
                  <c:v>120</c:v>
                </c:pt>
                <c:pt idx="279">
                  <c:v>10</c:v>
                </c:pt>
                <c:pt idx="280">
                  <c:v>106.688</c:v>
                </c:pt>
                <c:pt idx="281">
                  <c:v>6.3</c:v>
                </c:pt>
                <c:pt idx="282">
                  <c:v>100</c:v>
                </c:pt>
                <c:pt idx="283">
                  <c:v>74.5</c:v>
                </c:pt>
                <c:pt idx="284">
                  <c:v>74.5</c:v>
                </c:pt>
                <c:pt idx="285">
                  <c:v>300</c:v>
                </c:pt>
                <c:pt idx="286">
                  <c:v>250</c:v>
                </c:pt>
                <c:pt idx="287">
                  <c:v>50</c:v>
                </c:pt>
                <c:pt idx="288">
                  <c:v>101</c:v>
                </c:pt>
                <c:pt idx="289">
                  <c:v>200</c:v>
                </c:pt>
                <c:pt idx="290">
                  <c:v>100</c:v>
                </c:pt>
                <c:pt idx="291">
                  <c:v>80</c:v>
                </c:pt>
                <c:pt idx="292">
                  <c:v>5.6814814814814811</c:v>
                </c:pt>
                <c:pt idx="293">
                  <c:v>80</c:v>
                </c:pt>
                <c:pt idx="294">
                  <c:v>60</c:v>
                </c:pt>
                <c:pt idx="295">
                  <c:v>30</c:v>
                </c:pt>
                <c:pt idx="296">
                  <c:v>58</c:v>
                </c:pt>
                <c:pt idx="297">
                  <c:v>122</c:v>
                </c:pt>
                <c:pt idx="298">
                  <c:v>99</c:v>
                </c:pt>
                <c:pt idx="299">
                  <c:v>20</c:v>
                </c:pt>
                <c:pt idx="300">
                  <c:v>42</c:v>
                </c:pt>
                <c:pt idx="301">
                  <c:v>68</c:v>
                </c:pt>
                <c:pt idx="302">
                  <c:v>20</c:v>
                </c:pt>
                <c:pt idx="303">
                  <c:v>35</c:v>
                </c:pt>
                <c:pt idx="304">
                  <c:v>40</c:v>
                </c:pt>
                <c:pt idx="305">
                  <c:v>10</c:v>
                </c:pt>
                <c:pt idx="306">
                  <c:v>50</c:v>
                </c:pt>
                <c:pt idx="307">
                  <c:v>50</c:v>
                </c:pt>
                <c:pt idx="308">
                  <c:v>86</c:v>
                </c:pt>
                <c:pt idx="309">
                  <c:v>102.5</c:v>
                </c:pt>
                <c:pt idx="310">
                  <c:v>100</c:v>
                </c:pt>
                <c:pt idx="311">
                  <c:v>100</c:v>
                </c:pt>
                <c:pt idx="312">
                  <c:v>100</c:v>
                </c:pt>
                <c:pt idx="313">
                  <c:v>60</c:v>
                </c:pt>
                <c:pt idx="314">
                  <c:v>10.5</c:v>
                </c:pt>
                <c:pt idx="315">
                  <c:v>20</c:v>
                </c:pt>
                <c:pt idx="316">
                  <c:v>144</c:v>
                </c:pt>
                <c:pt idx="317">
                  <c:v>13</c:v>
                </c:pt>
                <c:pt idx="318">
                  <c:v>128</c:v>
                </c:pt>
                <c:pt idx="319">
                  <c:v>70</c:v>
                </c:pt>
                <c:pt idx="320">
                  <c:v>250</c:v>
                </c:pt>
                <c:pt idx="321">
                  <c:v>4.5999999999999996</c:v>
                </c:pt>
                <c:pt idx="322">
                  <c:v>50</c:v>
                </c:pt>
                <c:pt idx="323">
                  <c:v>22</c:v>
                </c:pt>
                <c:pt idx="324">
                  <c:v>50</c:v>
                </c:pt>
                <c:pt idx="325">
                  <c:v>160</c:v>
                </c:pt>
                <c:pt idx="326">
                  <c:v>120</c:v>
                </c:pt>
                <c:pt idx="327">
                  <c:v>100</c:v>
                </c:pt>
                <c:pt idx="328">
                  <c:v>26</c:v>
                </c:pt>
                <c:pt idx="329">
                  <c:v>50</c:v>
                </c:pt>
                <c:pt idx="330">
                  <c:v>55.83</c:v>
                </c:pt>
                <c:pt idx="331">
                  <c:v>88</c:v>
                </c:pt>
                <c:pt idx="332">
                  <c:v>22</c:v>
                </c:pt>
                <c:pt idx="333">
                  <c:v>50</c:v>
                </c:pt>
                <c:pt idx="334">
                  <c:v>300</c:v>
                </c:pt>
                <c:pt idx="335">
                  <c:v>40</c:v>
                </c:pt>
                <c:pt idx="336">
                  <c:v>400</c:v>
                </c:pt>
                <c:pt idx="337">
                  <c:v>80</c:v>
                </c:pt>
                <c:pt idx="338">
                  <c:v>62.5</c:v>
                </c:pt>
                <c:pt idx="339">
                  <c:v>17.5</c:v>
                </c:pt>
                <c:pt idx="340">
                  <c:v>112</c:v>
                </c:pt>
                <c:pt idx="341">
                  <c:v>100</c:v>
                </c:pt>
                <c:pt idx="342">
                  <c:v>100</c:v>
                </c:pt>
                <c:pt idx="343">
                  <c:v>9.3076923076923066</c:v>
                </c:pt>
                <c:pt idx="344">
                  <c:v>88</c:v>
                </c:pt>
                <c:pt idx="345">
                  <c:v>90</c:v>
                </c:pt>
                <c:pt idx="346">
                  <c:v>70</c:v>
                </c:pt>
                <c:pt idx="347">
                  <c:v>150</c:v>
                </c:pt>
                <c:pt idx="348">
                  <c:v>100</c:v>
                </c:pt>
                <c:pt idx="349">
                  <c:v>100</c:v>
                </c:pt>
                <c:pt idx="350">
                  <c:v>35</c:v>
                </c:pt>
                <c:pt idx="351">
                  <c:v>107</c:v>
                </c:pt>
                <c:pt idx="352">
                  <c:v>132</c:v>
                </c:pt>
                <c:pt idx="353">
                  <c:v>25</c:v>
                </c:pt>
                <c:pt idx="354">
                  <c:v>100</c:v>
                </c:pt>
                <c:pt idx="355">
                  <c:v>44</c:v>
                </c:pt>
                <c:pt idx="356">
                  <c:v>100</c:v>
                </c:pt>
                <c:pt idx="357">
                  <c:v>100</c:v>
                </c:pt>
                <c:pt idx="358">
                  <c:v>50</c:v>
                </c:pt>
                <c:pt idx="359">
                  <c:v>50.5</c:v>
                </c:pt>
                <c:pt idx="360">
                  <c:v>50</c:v>
                </c:pt>
                <c:pt idx="361">
                  <c:v>160.5</c:v>
                </c:pt>
                <c:pt idx="362">
                  <c:v>80</c:v>
                </c:pt>
                <c:pt idx="363">
                  <c:v>22.9</c:v>
                </c:pt>
                <c:pt idx="364">
                  <c:v>200</c:v>
                </c:pt>
                <c:pt idx="365">
                  <c:v>127.86</c:v>
                </c:pt>
                <c:pt idx="366">
                  <c:v>100</c:v>
                </c:pt>
                <c:pt idx="367">
                  <c:v>100</c:v>
                </c:pt>
                <c:pt idx="368">
                  <c:v>79</c:v>
                </c:pt>
                <c:pt idx="369">
                  <c:v>150</c:v>
                </c:pt>
                <c:pt idx="370">
                  <c:v>50</c:v>
                </c:pt>
                <c:pt idx="371">
                  <c:v>100</c:v>
                </c:pt>
                <c:pt idx="372">
                  <c:v>200</c:v>
                </c:pt>
                <c:pt idx="373">
                  <c:v>233</c:v>
                </c:pt>
                <c:pt idx="374">
                  <c:v>63</c:v>
                </c:pt>
                <c:pt idx="375">
                  <c:v>26</c:v>
                </c:pt>
                <c:pt idx="376">
                  <c:v>50</c:v>
                </c:pt>
                <c:pt idx="377">
                  <c:v>200</c:v>
                </c:pt>
                <c:pt idx="378">
                  <c:v>7.5</c:v>
                </c:pt>
                <c:pt idx="379">
                  <c:v>90</c:v>
                </c:pt>
                <c:pt idx="380">
                  <c:v>500</c:v>
                </c:pt>
                <c:pt idx="381">
                  <c:v>190</c:v>
                </c:pt>
                <c:pt idx="382">
                  <c:v>50</c:v>
                </c:pt>
                <c:pt idx="383">
                  <c:v>50</c:v>
                </c:pt>
                <c:pt idx="384">
                  <c:v>130</c:v>
                </c:pt>
                <c:pt idx="385">
                  <c:v>150</c:v>
                </c:pt>
                <c:pt idx="386">
                  <c:v>300</c:v>
                </c:pt>
                <c:pt idx="387">
                  <c:v>50</c:v>
                </c:pt>
                <c:pt idx="388">
                  <c:v>30</c:v>
                </c:pt>
                <c:pt idx="389">
                  <c:v>350</c:v>
                </c:pt>
                <c:pt idx="390">
                  <c:v>250</c:v>
                </c:pt>
                <c:pt idx="391">
                  <c:v>90</c:v>
                </c:pt>
                <c:pt idx="392">
                  <c:v>200</c:v>
                </c:pt>
                <c:pt idx="393">
                  <c:v>100</c:v>
                </c:pt>
                <c:pt idx="394">
                  <c:v>30</c:v>
                </c:pt>
                <c:pt idx="395">
                  <c:v>125</c:v>
                </c:pt>
                <c:pt idx="396">
                  <c:v>150</c:v>
                </c:pt>
                <c:pt idx="397">
                  <c:v>66</c:v>
                </c:pt>
              </c:numCache>
            </c:numRef>
          </c:bubbleSize>
          <c:bubble3D val="0"/>
          <c:extLst>
            <c:ext xmlns:c16="http://schemas.microsoft.com/office/drawing/2014/chart" uri="{C3380CC4-5D6E-409C-BE32-E72D297353CC}">
              <c16:uniqueId val="{00000000-C729-462F-89C7-294296F16976}"/>
            </c:ext>
          </c:extLst>
        </c:ser>
        <c:ser>
          <c:idx val="0"/>
          <c:order val="1"/>
          <c:tx>
            <c:v>  Utility-Scale Wind</c:v>
          </c:tx>
          <c:spPr>
            <a:noFill/>
            <a:ln w="6350">
              <a:solidFill>
                <a:schemeClr val="accent1"/>
              </a:solidFill>
              <a:prstDash val="solid"/>
            </a:ln>
          </c:spPr>
          <c:invertIfNegative val="1"/>
          <c:xVal>
            <c:numRef>
              <c:f>'Wind &amp; PV PPAs vs Gas'!$F$68:$F$437</c:f>
              <c:numCache>
                <c:formatCode>m/d/yyyy</c:formatCode>
                <c:ptCount val="370"/>
                <c:pt idx="0">
                  <c:v>39841</c:v>
                </c:pt>
                <c:pt idx="1">
                  <c:v>39843</c:v>
                </c:pt>
                <c:pt idx="2">
                  <c:v>39846</c:v>
                </c:pt>
                <c:pt idx="3">
                  <c:v>39849</c:v>
                </c:pt>
                <c:pt idx="4">
                  <c:v>39849</c:v>
                </c:pt>
                <c:pt idx="5">
                  <c:v>39849</c:v>
                </c:pt>
                <c:pt idx="6">
                  <c:v>39863</c:v>
                </c:pt>
                <c:pt idx="7">
                  <c:v>39889</c:v>
                </c:pt>
                <c:pt idx="8">
                  <c:v>39889</c:v>
                </c:pt>
                <c:pt idx="9">
                  <c:v>39896</c:v>
                </c:pt>
                <c:pt idx="10">
                  <c:v>39903</c:v>
                </c:pt>
                <c:pt idx="11">
                  <c:v>39903</c:v>
                </c:pt>
                <c:pt idx="12">
                  <c:v>39904</c:v>
                </c:pt>
                <c:pt idx="13">
                  <c:v>39904</c:v>
                </c:pt>
                <c:pt idx="14">
                  <c:v>39913</c:v>
                </c:pt>
                <c:pt idx="15">
                  <c:v>39932</c:v>
                </c:pt>
                <c:pt idx="16">
                  <c:v>39933</c:v>
                </c:pt>
                <c:pt idx="17">
                  <c:v>39974</c:v>
                </c:pt>
                <c:pt idx="18">
                  <c:v>39986</c:v>
                </c:pt>
                <c:pt idx="19">
                  <c:v>39994</c:v>
                </c:pt>
                <c:pt idx="20">
                  <c:v>39994</c:v>
                </c:pt>
                <c:pt idx="21">
                  <c:v>40003</c:v>
                </c:pt>
                <c:pt idx="22">
                  <c:v>40003</c:v>
                </c:pt>
                <c:pt idx="23">
                  <c:v>40003</c:v>
                </c:pt>
                <c:pt idx="24">
                  <c:v>40024</c:v>
                </c:pt>
                <c:pt idx="25">
                  <c:v>40026</c:v>
                </c:pt>
                <c:pt idx="26">
                  <c:v>40030</c:v>
                </c:pt>
                <c:pt idx="27">
                  <c:v>40030</c:v>
                </c:pt>
                <c:pt idx="28">
                  <c:v>40042</c:v>
                </c:pt>
                <c:pt idx="29">
                  <c:v>40051</c:v>
                </c:pt>
                <c:pt idx="30">
                  <c:v>40064</c:v>
                </c:pt>
                <c:pt idx="31">
                  <c:v>40081</c:v>
                </c:pt>
                <c:pt idx="32">
                  <c:v>40081</c:v>
                </c:pt>
                <c:pt idx="33">
                  <c:v>40087</c:v>
                </c:pt>
                <c:pt idx="34">
                  <c:v>40091</c:v>
                </c:pt>
                <c:pt idx="35">
                  <c:v>40095</c:v>
                </c:pt>
                <c:pt idx="36">
                  <c:v>40119</c:v>
                </c:pt>
                <c:pt idx="37">
                  <c:v>40133</c:v>
                </c:pt>
                <c:pt idx="38">
                  <c:v>40141</c:v>
                </c:pt>
                <c:pt idx="39">
                  <c:v>40141</c:v>
                </c:pt>
                <c:pt idx="40">
                  <c:v>40147</c:v>
                </c:pt>
                <c:pt idx="41">
                  <c:v>40147</c:v>
                </c:pt>
                <c:pt idx="42">
                  <c:v>40147</c:v>
                </c:pt>
                <c:pt idx="43">
                  <c:v>40147</c:v>
                </c:pt>
                <c:pt idx="44">
                  <c:v>40147</c:v>
                </c:pt>
                <c:pt idx="45">
                  <c:v>40149</c:v>
                </c:pt>
                <c:pt idx="46">
                  <c:v>40156</c:v>
                </c:pt>
                <c:pt idx="47">
                  <c:v>40164</c:v>
                </c:pt>
                <c:pt idx="48">
                  <c:v>40175</c:v>
                </c:pt>
                <c:pt idx="49">
                  <c:v>40206</c:v>
                </c:pt>
                <c:pt idx="50">
                  <c:v>40214</c:v>
                </c:pt>
                <c:pt idx="51">
                  <c:v>40221</c:v>
                </c:pt>
                <c:pt idx="52">
                  <c:v>40242</c:v>
                </c:pt>
                <c:pt idx="53">
                  <c:v>40266</c:v>
                </c:pt>
                <c:pt idx="54">
                  <c:v>40269</c:v>
                </c:pt>
                <c:pt idx="55">
                  <c:v>40284</c:v>
                </c:pt>
                <c:pt idx="56">
                  <c:v>40287</c:v>
                </c:pt>
                <c:pt idx="57">
                  <c:v>40291</c:v>
                </c:pt>
                <c:pt idx="58">
                  <c:v>40297</c:v>
                </c:pt>
                <c:pt idx="59">
                  <c:v>40302</c:v>
                </c:pt>
                <c:pt idx="60">
                  <c:v>40302</c:v>
                </c:pt>
                <c:pt idx="61">
                  <c:v>40317</c:v>
                </c:pt>
                <c:pt idx="62">
                  <c:v>40330</c:v>
                </c:pt>
                <c:pt idx="63">
                  <c:v>40331</c:v>
                </c:pt>
                <c:pt idx="64">
                  <c:v>40332</c:v>
                </c:pt>
                <c:pt idx="65">
                  <c:v>40332</c:v>
                </c:pt>
                <c:pt idx="66">
                  <c:v>40332</c:v>
                </c:pt>
                <c:pt idx="67">
                  <c:v>40333</c:v>
                </c:pt>
                <c:pt idx="68">
                  <c:v>40338</c:v>
                </c:pt>
                <c:pt idx="69">
                  <c:v>40338</c:v>
                </c:pt>
                <c:pt idx="70">
                  <c:v>40338</c:v>
                </c:pt>
                <c:pt idx="71">
                  <c:v>40338</c:v>
                </c:pt>
                <c:pt idx="72">
                  <c:v>40350</c:v>
                </c:pt>
                <c:pt idx="73">
                  <c:v>40359</c:v>
                </c:pt>
                <c:pt idx="74">
                  <c:v>40366</c:v>
                </c:pt>
                <c:pt idx="75">
                  <c:v>40368</c:v>
                </c:pt>
                <c:pt idx="76">
                  <c:v>40374</c:v>
                </c:pt>
                <c:pt idx="77">
                  <c:v>40380</c:v>
                </c:pt>
                <c:pt idx="78">
                  <c:v>40381</c:v>
                </c:pt>
                <c:pt idx="79">
                  <c:v>40400</c:v>
                </c:pt>
                <c:pt idx="80">
                  <c:v>40406</c:v>
                </c:pt>
                <c:pt idx="81">
                  <c:v>40410</c:v>
                </c:pt>
                <c:pt idx="82">
                  <c:v>40422</c:v>
                </c:pt>
                <c:pt idx="83">
                  <c:v>40429</c:v>
                </c:pt>
                <c:pt idx="84">
                  <c:v>40438</c:v>
                </c:pt>
                <c:pt idx="85">
                  <c:v>40443</c:v>
                </c:pt>
                <c:pt idx="86">
                  <c:v>40462</c:v>
                </c:pt>
                <c:pt idx="87">
                  <c:v>40469</c:v>
                </c:pt>
                <c:pt idx="88">
                  <c:v>40487</c:v>
                </c:pt>
                <c:pt idx="89">
                  <c:v>40494</c:v>
                </c:pt>
                <c:pt idx="90">
                  <c:v>40518</c:v>
                </c:pt>
                <c:pt idx="91">
                  <c:v>40521</c:v>
                </c:pt>
                <c:pt idx="92">
                  <c:v>40529</c:v>
                </c:pt>
                <c:pt idx="93">
                  <c:v>40529</c:v>
                </c:pt>
                <c:pt idx="94">
                  <c:v>40529</c:v>
                </c:pt>
                <c:pt idx="95">
                  <c:v>40529</c:v>
                </c:pt>
                <c:pt idx="96">
                  <c:v>40534</c:v>
                </c:pt>
                <c:pt idx="97">
                  <c:v>40535</c:v>
                </c:pt>
                <c:pt idx="98">
                  <c:v>40535</c:v>
                </c:pt>
                <c:pt idx="99">
                  <c:v>40535</c:v>
                </c:pt>
                <c:pt idx="100">
                  <c:v>40575</c:v>
                </c:pt>
                <c:pt idx="101">
                  <c:v>40612</c:v>
                </c:pt>
                <c:pt idx="102">
                  <c:v>40639</c:v>
                </c:pt>
                <c:pt idx="103">
                  <c:v>40653</c:v>
                </c:pt>
                <c:pt idx="104">
                  <c:v>40668</c:v>
                </c:pt>
                <c:pt idx="105">
                  <c:v>40669</c:v>
                </c:pt>
                <c:pt idx="106">
                  <c:v>40676</c:v>
                </c:pt>
                <c:pt idx="107">
                  <c:v>40679</c:v>
                </c:pt>
                <c:pt idx="108">
                  <c:v>40679</c:v>
                </c:pt>
                <c:pt idx="109">
                  <c:v>40683</c:v>
                </c:pt>
                <c:pt idx="110">
                  <c:v>40701</c:v>
                </c:pt>
                <c:pt idx="111">
                  <c:v>40715</c:v>
                </c:pt>
                <c:pt idx="112">
                  <c:v>40721</c:v>
                </c:pt>
                <c:pt idx="113">
                  <c:v>40722</c:v>
                </c:pt>
                <c:pt idx="114">
                  <c:v>40723</c:v>
                </c:pt>
                <c:pt idx="115">
                  <c:v>40730</c:v>
                </c:pt>
                <c:pt idx="116">
                  <c:v>40739</c:v>
                </c:pt>
                <c:pt idx="117">
                  <c:v>40752</c:v>
                </c:pt>
                <c:pt idx="118">
                  <c:v>40758</c:v>
                </c:pt>
                <c:pt idx="119">
                  <c:v>40763</c:v>
                </c:pt>
                <c:pt idx="120">
                  <c:v>40770</c:v>
                </c:pt>
                <c:pt idx="121">
                  <c:v>40772</c:v>
                </c:pt>
                <c:pt idx="122">
                  <c:v>40772</c:v>
                </c:pt>
                <c:pt idx="123">
                  <c:v>40785</c:v>
                </c:pt>
                <c:pt idx="124">
                  <c:v>40793</c:v>
                </c:pt>
                <c:pt idx="125">
                  <c:v>40798</c:v>
                </c:pt>
                <c:pt idx="126">
                  <c:v>40798</c:v>
                </c:pt>
                <c:pt idx="127">
                  <c:v>40799</c:v>
                </c:pt>
                <c:pt idx="128">
                  <c:v>40817</c:v>
                </c:pt>
                <c:pt idx="129">
                  <c:v>40850</c:v>
                </c:pt>
                <c:pt idx="130">
                  <c:v>40850</c:v>
                </c:pt>
                <c:pt idx="131">
                  <c:v>40855</c:v>
                </c:pt>
                <c:pt idx="132">
                  <c:v>40863</c:v>
                </c:pt>
                <c:pt idx="133">
                  <c:v>40863</c:v>
                </c:pt>
                <c:pt idx="134">
                  <c:v>40875</c:v>
                </c:pt>
                <c:pt idx="135">
                  <c:v>40886</c:v>
                </c:pt>
                <c:pt idx="136">
                  <c:v>40890</c:v>
                </c:pt>
                <c:pt idx="137">
                  <c:v>40890</c:v>
                </c:pt>
                <c:pt idx="138">
                  <c:v>40892</c:v>
                </c:pt>
                <c:pt idx="139">
                  <c:v>40897</c:v>
                </c:pt>
                <c:pt idx="140">
                  <c:v>40897</c:v>
                </c:pt>
                <c:pt idx="141">
                  <c:v>40897</c:v>
                </c:pt>
                <c:pt idx="142">
                  <c:v>40899</c:v>
                </c:pt>
                <c:pt idx="143">
                  <c:v>40927</c:v>
                </c:pt>
                <c:pt idx="144">
                  <c:v>40946</c:v>
                </c:pt>
                <c:pt idx="145">
                  <c:v>40954</c:v>
                </c:pt>
                <c:pt idx="146">
                  <c:v>40956</c:v>
                </c:pt>
                <c:pt idx="147">
                  <c:v>40967</c:v>
                </c:pt>
                <c:pt idx="148">
                  <c:v>40981</c:v>
                </c:pt>
                <c:pt idx="149">
                  <c:v>40985</c:v>
                </c:pt>
                <c:pt idx="150">
                  <c:v>40997</c:v>
                </c:pt>
                <c:pt idx="151">
                  <c:v>41010</c:v>
                </c:pt>
                <c:pt idx="152">
                  <c:v>41056</c:v>
                </c:pt>
                <c:pt idx="153">
                  <c:v>41152</c:v>
                </c:pt>
                <c:pt idx="154">
                  <c:v>41214</c:v>
                </c:pt>
                <c:pt idx="155">
                  <c:v>41247</c:v>
                </c:pt>
                <c:pt idx="156">
                  <c:v>41257</c:v>
                </c:pt>
                <c:pt idx="157">
                  <c:v>41290</c:v>
                </c:pt>
                <c:pt idx="158">
                  <c:v>41312</c:v>
                </c:pt>
                <c:pt idx="159">
                  <c:v>41380</c:v>
                </c:pt>
                <c:pt idx="160">
                  <c:v>41400</c:v>
                </c:pt>
                <c:pt idx="161">
                  <c:v>41418</c:v>
                </c:pt>
                <c:pt idx="162">
                  <c:v>41426</c:v>
                </c:pt>
                <c:pt idx="163">
                  <c:v>41426</c:v>
                </c:pt>
                <c:pt idx="164">
                  <c:v>41430</c:v>
                </c:pt>
                <c:pt idx="165">
                  <c:v>41440</c:v>
                </c:pt>
                <c:pt idx="166">
                  <c:v>41440</c:v>
                </c:pt>
                <c:pt idx="167">
                  <c:v>41446</c:v>
                </c:pt>
                <c:pt idx="168">
                  <c:v>41453</c:v>
                </c:pt>
                <c:pt idx="169">
                  <c:v>41457</c:v>
                </c:pt>
                <c:pt idx="170">
                  <c:v>41457</c:v>
                </c:pt>
                <c:pt idx="171">
                  <c:v>41462</c:v>
                </c:pt>
                <c:pt idx="172">
                  <c:v>41463</c:v>
                </c:pt>
                <c:pt idx="173">
                  <c:v>41465</c:v>
                </c:pt>
                <c:pt idx="174">
                  <c:v>41472</c:v>
                </c:pt>
                <c:pt idx="175">
                  <c:v>41479</c:v>
                </c:pt>
                <c:pt idx="176">
                  <c:v>41498</c:v>
                </c:pt>
                <c:pt idx="177">
                  <c:v>41506</c:v>
                </c:pt>
                <c:pt idx="178">
                  <c:v>41506</c:v>
                </c:pt>
                <c:pt idx="179">
                  <c:v>41528</c:v>
                </c:pt>
                <c:pt idx="180">
                  <c:v>41556</c:v>
                </c:pt>
                <c:pt idx="181">
                  <c:v>41557</c:v>
                </c:pt>
                <c:pt idx="182">
                  <c:v>41557</c:v>
                </c:pt>
                <c:pt idx="183">
                  <c:v>41557</c:v>
                </c:pt>
                <c:pt idx="184">
                  <c:v>41564</c:v>
                </c:pt>
                <c:pt idx="185">
                  <c:v>41572</c:v>
                </c:pt>
                <c:pt idx="186">
                  <c:v>41579</c:v>
                </c:pt>
                <c:pt idx="187">
                  <c:v>41584</c:v>
                </c:pt>
                <c:pt idx="188">
                  <c:v>41584</c:v>
                </c:pt>
                <c:pt idx="189">
                  <c:v>41596</c:v>
                </c:pt>
                <c:pt idx="190">
                  <c:v>41596</c:v>
                </c:pt>
                <c:pt idx="191">
                  <c:v>41619</c:v>
                </c:pt>
                <c:pt idx="192">
                  <c:v>41628</c:v>
                </c:pt>
                <c:pt idx="193">
                  <c:v>41635</c:v>
                </c:pt>
                <c:pt idx="194">
                  <c:v>41660</c:v>
                </c:pt>
                <c:pt idx="195">
                  <c:v>41662</c:v>
                </c:pt>
                <c:pt idx="196">
                  <c:v>41663</c:v>
                </c:pt>
                <c:pt idx="197">
                  <c:v>41697</c:v>
                </c:pt>
                <c:pt idx="198">
                  <c:v>41801</c:v>
                </c:pt>
                <c:pt idx="199">
                  <c:v>41821</c:v>
                </c:pt>
                <c:pt idx="200">
                  <c:v>41852</c:v>
                </c:pt>
                <c:pt idx="201">
                  <c:v>41852</c:v>
                </c:pt>
                <c:pt idx="202">
                  <c:v>41865</c:v>
                </c:pt>
                <c:pt idx="203">
                  <c:v>41893</c:v>
                </c:pt>
                <c:pt idx="204">
                  <c:v>41906</c:v>
                </c:pt>
                <c:pt idx="205">
                  <c:v>41942</c:v>
                </c:pt>
                <c:pt idx="206">
                  <c:v>41974</c:v>
                </c:pt>
                <c:pt idx="207">
                  <c:v>41974</c:v>
                </c:pt>
                <c:pt idx="208">
                  <c:v>41974</c:v>
                </c:pt>
                <c:pt idx="209">
                  <c:v>41990</c:v>
                </c:pt>
                <c:pt idx="210">
                  <c:v>41990</c:v>
                </c:pt>
                <c:pt idx="211">
                  <c:v>42004</c:v>
                </c:pt>
                <c:pt idx="212">
                  <c:v>42087</c:v>
                </c:pt>
                <c:pt idx="213">
                  <c:v>42101</c:v>
                </c:pt>
                <c:pt idx="214">
                  <c:v>42118</c:v>
                </c:pt>
                <c:pt idx="215">
                  <c:v>42125</c:v>
                </c:pt>
                <c:pt idx="216">
                  <c:v>42125</c:v>
                </c:pt>
                <c:pt idx="217">
                  <c:v>42128</c:v>
                </c:pt>
                <c:pt idx="218">
                  <c:v>42146</c:v>
                </c:pt>
                <c:pt idx="219">
                  <c:v>42164</c:v>
                </c:pt>
                <c:pt idx="220">
                  <c:v>42193</c:v>
                </c:pt>
                <c:pt idx="221">
                  <c:v>42209</c:v>
                </c:pt>
                <c:pt idx="222">
                  <c:v>42223</c:v>
                </c:pt>
                <c:pt idx="223">
                  <c:v>42262</c:v>
                </c:pt>
                <c:pt idx="224">
                  <c:v>42262</c:v>
                </c:pt>
                <c:pt idx="225">
                  <c:v>42264</c:v>
                </c:pt>
                <c:pt idx="226">
                  <c:v>42278</c:v>
                </c:pt>
                <c:pt idx="227">
                  <c:v>42286</c:v>
                </c:pt>
                <c:pt idx="228">
                  <c:v>42293</c:v>
                </c:pt>
                <c:pt idx="229">
                  <c:v>42304</c:v>
                </c:pt>
                <c:pt idx="230">
                  <c:v>42317</c:v>
                </c:pt>
                <c:pt idx="231">
                  <c:v>42327</c:v>
                </c:pt>
                <c:pt idx="232">
                  <c:v>42327</c:v>
                </c:pt>
                <c:pt idx="233">
                  <c:v>42328</c:v>
                </c:pt>
                <c:pt idx="234">
                  <c:v>42342</c:v>
                </c:pt>
                <c:pt idx="235">
                  <c:v>42354</c:v>
                </c:pt>
                <c:pt idx="236">
                  <c:v>42356</c:v>
                </c:pt>
                <c:pt idx="237">
                  <c:v>42361</c:v>
                </c:pt>
                <c:pt idx="238">
                  <c:v>42377</c:v>
                </c:pt>
                <c:pt idx="239">
                  <c:v>42388</c:v>
                </c:pt>
                <c:pt idx="240">
                  <c:v>42401</c:v>
                </c:pt>
                <c:pt idx="241">
                  <c:v>42401</c:v>
                </c:pt>
                <c:pt idx="242">
                  <c:v>42402</c:v>
                </c:pt>
                <c:pt idx="243">
                  <c:v>42432</c:v>
                </c:pt>
                <c:pt idx="244">
                  <c:v>42433</c:v>
                </c:pt>
                <c:pt idx="245">
                  <c:v>42502</c:v>
                </c:pt>
                <c:pt idx="246">
                  <c:v>42521</c:v>
                </c:pt>
                <c:pt idx="247">
                  <c:v>42521</c:v>
                </c:pt>
                <c:pt idx="248">
                  <c:v>42569</c:v>
                </c:pt>
                <c:pt idx="249">
                  <c:v>42577</c:v>
                </c:pt>
                <c:pt idx="250">
                  <c:v>42593</c:v>
                </c:pt>
                <c:pt idx="251">
                  <c:v>42671</c:v>
                </c:pt>
                <c:pt idx="252">
                  <c:v>42671</c:v>
                </c:pt>
                <c:pt idx="253">
                  <c:v>42675</c:v>
                </c:pt>
                <c:pt idx="254">
                  <c:v>42685</c:v>
                </c:pt>
                <c:pt idx="255">
                  <c:v>42705</c:v>
                </c:pt>
                <c:pt idx="256">
                  <c:v>42709</c:v>
                </c:pt>
                <c:pt idx="257">
                  <c:v>42709</c:v>
                </c:pt>
                <c:pt idx="258">
                  <c:v>42710</c:v>
                </c:pt>
                <c:pt idx="259">
                  <c:v>42719</c:v>
                </c:pt>
                <c:pt idx="260">
                  <c:v>42736</c:v>
                </c:pt>
                <c:pt idx="261">
                  <c:v>42754</c:v>
                </c:pt>
                <c:pt idx="262">
                  <c:v>42762</c:v>
                </c:pt>
                <c:pt idx="263">
                  <c:v>42775</c:v>
                </c:pt>
                <c:pt idx="264">
                  <c:v>42783</c:v>
                </c:pt>
                <c:pt idx="265">
                  <c:v>42801</c:v>
                </c:pt>
                <c:pt idx="266">
                  <c:v>42801</c:v>
                </c:pt>
                <c:pt idx="267">
                  <c:v>42807</c:v>
                </c:pt>
                <c:pt idx="268">
                  <c:v>42808</c:v>
                </c:pt>
                <c:pt idx="269">
                  <c:v>42860</c:v>
                </c:pt>
                <c:pt idx="270">
                  <c:v>42872</c:v>
                </c:pt>
                <c:pt idx="271">
                  <c:v>42892</c:v>
                </c:pt>
                <c:pt idx="272">
                  <c:v>42895</c:v>
                </c:pt>
                <c:pt idx="273">
                  <c:v>42906</c:v>
                </c:pt>
                <c:pt idx="274">
                  <c:v>42923</c:v>
                </c:pt>
                <c:pt idx="275">
                  <c:v>42935</c:v>
                </c:pt>
                <c:pt idx="276">
                  <c:v>42937</c:v>
                </c:pt>
                <c:pt idx="277">
                  <c:v>42948</c:v>
                </c:pt>
                <c:pt idx="278">
                  <c:v>42958</c:v>
                </c:pt>
                <c:pt idx="279">
                  <c:v>42958</c:v>
                </c:pt>
                <c:pt idx="280">
                  <c:v>42979</c:v>
                </c:pt>
                <c:pt idx="281">
                  <c:v>42979</c:v>
                </c:pt>
                <c:pt idx="282">
                  <c:v>43004</c:v>
                </c:pt>
                <c:pt idx="283">
                  <c:v>43009</c:v>
                </c:pt>
                <c:pt idx="284">
                  <c:v>43010</c:v>
                </c:pt>
                <c:pt idx="285">
                  <c:v>43020</c:v>
                </c:pt>
                <c:pt idx="286">
                  <c:v>43024</c:v>
                </c:pt>
                <c:pt idx="287">
                  <c:v>43054</c:v>
                </c:pt>
                <c:pt idx="288">
                  <c:v>43056</c:v>
                </c:pt>
                <c:pt idx="289">
                  <c:v>43056</c:v>
                </c:pt>
                <c:pt idx="290">
                  <c:v>43056</c:v>
                </c:pt>
                <c:pt idx="291">
                  <c:v>43089</c:v>
                </c:pt>
                <c:pt idx="292">
                  <c:v>43090</c:v>
                </c:pt>
                <c:pt idx="293">
                  <c:v>43110</c:v>
                </c:pt>
                <c:pt idx="294">
                  <c:v>43122</c:v>
                </c:pt>
                <c:pt idx="295">
                  <c:v>43122</c:v>
                </c:pt>
                <c:pt idx="296">
                  <c:v>43172</c:v>
                </c:pt>
                <c:pt idx="297">
                  <c:v>43210</c:v>
                </c:pt>
                <c:pt idx="298">
                  <c:v>43303</c:v>
                </c:pt>
                <c:pt idx="299">
                  <c:v>43303</c:v>
                </c:pt>
                <c:pt idx="300">
                  <c:v>43332</c:v>
                </c:pt>
                <c:pt idx="301">
                  <c:v>43343</c:v>
                </c:pt>
                <c:pt idx="302">
                  <c:v>43344</c:v>
                </c:pt>
                <c:pt idx="303">
                  <c:v>43378</c:v>
                </c:pt>
                <c:pt idx="304">
                  <c:v>43391</c:v>
                </c:pt>
                <c:pt idx="305">
                  <c:v>43392</c:v>
                </c:pt>
                <c:pt idx="306">
                  <c:v>43392</c:v>
                </c:pt>
                <c:pt idx="307">
                  <c:v>43395</c:v>
                </c:pt>
                <c:pt idx="308">
                  <c:v>43402</c:v>
                </c:pt>
                <c:pt idx="309">
                  <c:v>43423</c:v>
                </c:pt>
                <c:pt idx="310">
                  <c:v>43425</c:v>
                </c:pt>
                <c:pt idx="311">
                  <c:v>43439</c:v>
                </c:pt>
                <c:pt idx="312">
                  <c:v>43465</c:v>
                </c:pt>
                <c:pt idx="313">
                  <c:v>43466</c:v>
                </c:pt>
                <c:pt idx="314">
                  <c:v>43468</c:v>
                </c:pt>
                <c:pt idx="315">
                  <c:v>43473</c:v>
                </c:pt>
                <c:pt idx="316">
                  <c:v>43476</c:v>
                </c:pt>
                <c:pt idx="317">
                  <c:v>43487</c:v>
                </c:pt>
                <c:pt idx="318">
                  <c:v>43501</c:v>
                </c:pt>
                <c:pt idx="319">
                  <c:v>43502</c:v>
                </c:pt>
                <c:pt idx="320">
                  <c:v>43507</c:v>
                </c:pt>
                <c:pt idx="321">
                  <c:v>43531</c:v>
                </c:pt>
                <c:pt idx="322">
                  <c:v>43601</c:v>
                </c:pt>
                <c:pt idx="323">
                  <c:v>43606</c:v>
                </c:pt>
                <c:pt idx="324">
                  <c:v>43616</c:v>
                </c:pt>
                <c:pt idx="325">
                  <c:v>43621</c:v>
                </c:pt>
                <c:pt idx="326">
                  <c:v>43654</c:v>
                </c:pt>
                <c:pt idx="327">
                  <c:v>43678</c:v>
                </c:pt>
                <c:pt idx="328">
                  <c:v>43698</c:v>
                </c:pt>
                <c:pt idx="329">
                  <c:v>43709</c:v>
                </c:pt>
                <c:pt idx="330">
                  <c:v>43726</c:v>
                </c:pt>
                <c:pt idx="331">
                  <c:v>43730</c:v>
                </c:pt>
                <c:pt idx="332">
                  <c:v>43739</c:v>
                </c:pt>
                <c:pt idx="333">
                  <c:v>43740</c:v>
                </c:pt>
                <c:pt idx="334">
                  <c:v>43741</c:v>
                </c:pt>
                <c:pt idx="335">
                  <c:v>43755</c:v>
                </c:pt>
                <c:pt idx="336">
                  <c:v>43755</c:v>
                </c:pt>
                <c:pt idx="337">
                  <c:v>43759</c:v>
                </c:pt>
                <c:pt idx="338">
                  <c:v>43770</c:v>
                </c:pt>
                <c:pt idx="339">
                  <c:v>43794</c:v>
                </c:pt>
                <c:pt idx="340">
                  <c:v>43812</c:v>
                </c:pt>
                <c:pt idx="341">
                  <c:v>43817</c:v>
                </c:pt>
                <c:pt idx="342">
                  <c:v>43819</c:v>
                </c:pt>
                <c:pt idx="343">
                  <c:v>43936</c:v>
                </c:pt>
                <c:pt idx="344">
                  <c:v>43937</c:v>
                </c:pt>
                <c:pt idx="345">
                  <c:v>43978</c:v>
                </c:pt>
                <c:pt idx="346">
                  <c:v>43978</c:v>
                </c:pt>
                <c:pt idx="347">
                  <c:v>43979</c:v>
                </c:pt>
                <c:pt idx="348">
                  <c:v>43986</c:v>
                </c:pt>
                <c:pt idx="349">
                  <c:v>44033</c:v>
                </c:pt>
                <c:pt idx="350">
                  <c:v>44044</c:v>
                </c:pt>
                <c:pt idx="351">
                  <c:v>44050</c:v>
                </c:pt>
                <c:pt idx="352">
                  <c:v>44068</c:v>
                </c:pt>
                <c:pt idx="353">
                  <c:v>44074</c:v>
                </c:pt>
                <c:pt idx="354">
                  <c:v>44075</c:v>
                </c:pt>
                <c:pt idx="355">
                  <c:v>44085</c:v>
                </c:pt>
                <c:pt idx="356">
                  <c:v>44090</c:v>
                </c:pt>
                <c:pt idx="357">
                  <c:v>44091</c:v>
                </c:pt>
                <c:pt idx="358">
                  <c:v>44091</c:v>
                </c:pt>
                <c:pt idx="359">
                  <c:v>44105</c:v>
                </c:pt>
                <c:pt idx="360">
                  <c:v>44165</c:v>
                </c:pt>
                <c:pt idx="361">
                  <c:v>44218</c:v>
                </c:pt>
                <c:pt idx="362">
                  <c:v>44230</c:v>
                </c:pt>
                <c:pt idx="363">
                  <c:v>44307</c:v>
                </c:pt>
                <c:pt idx="364">
                  <c:v>44307</c:v>
                </c:pt>
                <c:pt idx="365">
                  <c:v>44337</c:v>
                </c:pt>
                <c:pt idx="366">
                  <c:v>44377</c:v>
                </c:pt>
                <c:pt idx="367">
                  <c:v>44440</c:v>
                </c:pt>
                <c:pt idx="368">
                  <c:v>44440</c:v>
                </c:pt>
                <c:pt idx="369">
                  <c:v>44621</c:v>
                </c:pt>
              </c:numCache>
            </c:numRef>
          </c:xVal>
          <c:yVal>
            <c:numRef>
              <c:f>'Wind &amp; PV PPAs vs Gas'!$G$68:$G$437</c:f>
              <c:numCache>
                <c:formatCode>"$"#,##0.00_);\("$"#,##0.00\)</c:formatCode>
                <c:ptCount val="370"/>
                <c:pt idx="0">
                  <c:v>59.609025805211623</c:v>
                </c:pt>
                <c:pt idx="1">
                  <c:v>66.982305915291278</c:v>
                </c:pt>
                <c:pt idx="2">
                  <c:v>57.078823204884905</c:v>
                </c:pt>
                <c:pt idx="3">
                  <c:v>100.33978237810106</c:v>
                </c:pt>
                <c:pt idx="4">
                  <c:v>103.34442804933511</c:v>
                </c:pt>
                <c:pt idx="5">
                  <c:v>103.36619940963874</c:v>
                </c:pt>
                <c:pt idx="6">
                  <c:v>101.12109608877545</c:v>
                </c:pt>
                <c:pt idx="7">
                  <c:v>125.4735104832239</c:v>
                </c:pt>
                <c:pt idx="8">
                  <c:v>129.00031657762418</c:v>
                </c:pt>
                <c:pt idx="9">
                  <c:v>96.253135250426837</c:v>
                </c:pt>
                <c:pt idx="10">
                  <c:v>65.796650613926644</c:v>
                </c:pt>
                <c:pt idx="11">
                  <c:v>65.795925026270368</c:v>
                </c:pt>
                <c:pt idx="12">
                  <c:v>55.039869963411356</c:v>
                </c:pt>
                <c:pt idx="13">
                  <c:v>88.09974018826172</c:v>
                </c:pt>
                <c:pt idx="14">
                  <c:v>114.0011745294924</c:v>
                </c:pt>
                <c:pt idx="15">
                  <c:v>74.830401330212666</c:v>
                </c:pt>
                <c:pt idx="16">
                  <c:v>69.477952597900384</c:v>
                </c:pt>
                <c:pt idx="17">
                  <c:v>84.626353151851262</c:v>
                </c:pt>
                <c:pt idx="18">
                  <c:v>78.311919816033864</c:v>
                </c:pt>
                <c:pt idx="19">
                  <c:v>80.215053584417618</c:v>
                </c:pt>
                <c:pt idx="20">
                  <c:v>72.149793824269111</c:v>
                </c:pt>
                <c:pt idx="21">
                  <c:v>93.206115734304717</c:v>
                </c:pt>
                <c:pt idx="22">
                  <c:v>93.206115537477416</c:v>
                </c:pt>
                <c:pt idx="23">
                  <c:v>93.206115264790029</c:v>
                </c:pt>
                <c:pt idx="24">
                  <c:v>59.610848626389163</c:v>
                </c:pt>
                <c:pt idx="25">
                  <c:v>70.100708162255302</c:v>
                </c:pt>
                <c:pt idx="26">
                  <c:v>80.072128802675721</c:v>
                </c:pt>
                <c:pt idx="27">
                  <c:v>79.996624349190625</c:v>
                </c:pt>
                <c:pt idx="28">
                  <c:v>114.54521357969536</c:v>
                </c:pt>
                <c:pt idx="29">
                  <c:v>73.39021122061375</c:v>
                </c:pt>
                <c:pt idx="30">
                  <c:v>60.865318220989494</c:v>
                </c:pt>
                <c:pt idx="31">
                  <c:v>51.682390089682897</c:v>
                </c:pt>
                <c:pt idx="32">
                  <c:v>52.591092715698721</c:v>
                </c:pt>
                <c:pt idx="33">
                  <c:v>73.363374808800813</c:v>
                </c:pt>
                <c:pt idx="34">
                  <c:v>53.400815846473577</c:v>
                </c:pt>
                <c:pt idx="35">
                  <c:v>86.770238280008968</c:v>
                </c:pt>
                <c:pt idx="36">
                  <c:v>76.490746339213842</c:v>
                </c:pt>
                <c:pt idx="37">
                  <c:v>73.328005728923671</c:v>
                </c:pt>
                <c:pt idx="38">
                  <c:v>84.561889518186078</c:v>
                </c:pt>
                <c:pt idx="39">
                  <c:v>72.410716140442361</c:v>
                </c:pt>
                <c:pt idx="40">
                  <c:v>123.72447866946391</c:v>
                </c:pt>
                <c:pt idx="41">
                  <c:v>123.70906894272601</c:v>
                </c:pt>
                <c:pt idx="42">
                  <c:v>123.70119841305983</c:v>
                </c:pt>
                <c:pt idx="43">
                  <c:v>123.70175853531582</c:v>
                </c:pt>
                <c:pt idx="44">
                  <c:v>123.70719542104047</c:v>
                </c:pt>
                <c:pt idx="45">
                  <c:v>108.02427128197256</c:v>
                </c:pt>
                <c:pt idx="46">
                  <c:v>134.27420850326521</c:v>
                </c:pt>
                <c:pt idx="47">
                  <c:v>137.13260944159802</c:v>
                </c:pt>
                <c:pt idx="48">
                  <c:v>79.613523382706632</c:v>
                </c:pt>
                <c:pt idx="49">
                  <c:v>112.05407964482841</c:v>
                </c:pt>
                <c:pt idx="50">
                  <c:v>57.853365320896003</c:v>
                </c:pt>
                <c:pt idx="51">
                  <c:v>79.378082861211738</c:v>
                </c:pt>
                <c:pt idx="52">
                  <c:v>118.96350475047534</c:v>
                </c:pt>
                <c:pt idx="53">
                  <c:v>63.289327704900515</c:v>
                </c:pt>
                <c:pt idx="54">
                  <c:v>64.842456686635003</c:v>
                </c:pt>
                <c:pt idx="55">
                  <c:v>45.643694033253318</c:v>
                </c:pt>
                <c:pt idx="56">
                  <c:v>94.195767401667709</c:v>
                </c:pt>
                <c:pt idx="57">
                  <c:v>53.766273853803916</c:v>
                </c:pt>
                <c:pt idx="58">
                  <c:v>122.69837252587402</c:v>
                </c:pt>
                <c:pt idx="59">
                  <c:v>85.739232186380519</c:v>
                </c:pt>
                <c:pt idx="60">
                  <c:v>88.929216375218843</c:v>
                </c:pt>
                <c:pt idx="61">
                  <c:v>63.555522183687351</c:v>
                </c:pt>
                <c:pt idx="62">
                  <c:v>56.439181079063317</c:v>
                </c:pt>
                <c:pt idx="63">
                  <c:v>125.20418585154565</c:v>
                </c:pt>
                <c:pt idx="64">
                  <c:v>52.750928950335656</c:v>
                </c:pt>
                <c:pt idx="65">
                  <c:v>105.6964964313473</c:v>
                </c:pt>
                <c:pt idx="66">
                  <c:v>98.19830445772061</c:v>
                </c:pt>
                <c:pt idx="67">
                  <c:v>71.764070198758617</c:v>
                </c:pt>
                <c:pt idx="68">
                  <c:v>125.97829747986498</c:v>
                </c:pt>
                <c:pt idx="69">
                  <c:v>128.1688418776701</c:v>
                </c:pt>
                <c:pt idx="70">
                  <c:v>125.97829747986498</c:v>
                </c:pt>
                <c:pt idx="71">
                  <c:v>128.1688418776701</c:v>
                </c:pt>
                <c:pt idx="72">
                  <c:v>96.749991032717901</c:v>
                </c:pt>
                <c:pt idx="73">
                  <c:v>60.329804769061596</c:v>
                </c:pt>
                <c:pt idx="74">
                  <c:v>40.769684101996681</c:v>
                </c:pt>
                <c:pt idx="75">
                  <c:v>60.285546903878931</c:v>
                </c:pt>
                <c:pt idx="76">
                  <c:v>48.536289833247714</c:v>
                </c:pt>
                <c:pt idx="77">
                  <c:v>86.282708178089422</c:v>
                </c:pt>
                <c:pt idx="78">
                  <c:v>121.97145807399582</c:v>
                </c:pt>
                <c:pt idx="79">
                  <c:v>97.212229263624323</c:v>
                </c:pt>
                <c:pt idx="80">
                  <c:v>60.362016971530394</c:v>
                </c:pt>
                <c:pt idx="81">
                  <c:v>137.07644237980765</c:v>
                </c:pt>
                <c:pt idx="82">
                  <c:v>74.530409535734904</c:v>
                </c:pt>
                <c:pt idx="83">
                  <c:v>87.936841003585386</c:v>
                </c:pt>
                <c:pt idx="84">
                  <c:v>37.638269897240527</c:v>
                </c:pt>
                <c:pt idx="85">
                  <c:v>46.897404117892059</c:v>
                </c:pt>
                <c:pt idx="86">
                  <c:v>119.40478499293292</c:v>
                </c:pt>
                <c:pt idx="87">
                  <c:v>118.55200199772176</c:v>
                </c:pt>
                <c:pt idx="88">
                  <c:v>42.741285767365987</c:v>
                </c:pt>
                <c:pt idx="89">
                  <c:v>70.024111342377481</c:v>
                </c:pt>
                <c:pt idx="90">
                  <c:v>36.659685218174879</c:v>
                </c:pt>
                <c:pt idx="91">
                  <c:v>30.818567978569718</c:v>
                </c:pt>
                <c:pt idx="92">
                  <c:v>111.30297608436967</c:v>
                </c:pt>
                <c:pt idx="93">
                  <c:v>60.040795114241767</c:v>
                </c:pt>
                <c:pt idx="94">
                  <c:v>104.35281135372385</c:v>
                </c:pt>
                <c:pt idx="95">
                  <c:v>56.047730476438318</c:v>
                </c:pt>
                <c:pt idx="96">
                  <c:v>47.797778150152617</c:v>
                </c:pt>
                <c:pt idx="97">
                  <c:v>72.877892195644122</c:v>
                </c:pt>
                <c:pt idx="98">
                  <c:v>60.085284496632092</c:v>
                </c:pt>
                <c:pt idx="99">
                  <c:v>78.919482844579264</c:v>
                </c:pt>
                <c:pt idx="100">
                  <c:v>110.02599387995288</c:v>
                </c:pt>
                <c:pt idx="101">
                  <c:v>69.521051234925295</c:v>
                </c:pt>
                <c:pt idx="102">
                  <c:v>105.67824968388939</c:v>
                </c:pt>
                <c:pt idx="103">
                  <c:v>35.870554264980719</c:v>
                </c:pt>
                <c:pt idx="104">
                  <c:v>68.006372578643294</c:v>
                </c:pt>
                <c:pt idx="105">
                  <c:v>33.478795656790119</c:v>
                </c:pt>
                <c:pt idx="106">
                  <c:v>73.949704036897543</c:v>
                </c:pt>
                <c:pt idx="107">
                  <c:v>31.982730405793014</c:v>
                </c:pt>
                <c:pt idx="108">
                  <c:v>22.734054021223756</c:v>
                </c:pt>
                <c:pt idx="109">
                  <c:v>56.29250687127189</c:v>
                </c:pt>
                <c:pt idx="110">
                  <c:v>39.427665588950575</c:v>
                </c:pt>
                <c:pt idx="111">
                  <c:v>50.561661500590667</c:v>
                </c:pt>
                <c:pt idx="112">
                  <c:v>35.501021518838883</c:v>
                </c:pt>
                <c:pt idx="113">
                  <c:v>64.828441646193411</c:v>
                </c:pt>
                <c:pt idx="114">
                  <c:v>82.907747004797329</c:v>
                </c:pt>
                <c:pt idx="115">
                  <c:v>43.182992650417802</c:v>
                </c:pt>
                <c:pt idx="116">
                  <c:v>87.535309735008127</c:v>
                </c:pt>
                <c:pt idx="117">
                  <c:v>90.002868582462668</c:v>
                </c:pt>
                <c:pt idx="118">
                  <c:v>62.767209841992148</c:v>
                </c:pt>
                <c:pt idx="119">
                  <c:v>49.25510641348172</c:v>
                </c:pt>
                <c:pt idx="120">
                  <c:v>35.81655553603332</c:v>
                </c:pt>
                <c:pt idx="121">
                  <c:v>44.860999208030009</c:v>
                </c:pt>
                <c:pt idx="122">
                  <c:v>44.860999208030009</c:v>
                </c:pt>
                <c:pt idx="123">
                  <c:v>28.18761176543553</c:v>
                </c:pt>
                <c:pt idx="124">
                  <c:v>29.960253115731536</c:v>
                </c:pt>
                <c:pt idx="125">
                  <c:v>38.529638634799305</c:v>
                </c:pt>
                <c:pt idx="126">
                  <c:v>43.314365001212281</c:v>
                </c:pt>
                <c:pt idx="127">
                  <c:v>75.593786545942535</c:v>
                </c:pt>
                <c:pt idx="128">
                  <c:v>39.818931118459126</c:v>
                </c:pt>
                <c:pt idx="129">
                  <c:v>29.626592891285345</c:v>
                </c:pt>
                <c:pt idx="130">
                  <c:v>31.314809373322152</c:v>
                </c:pt>
                <c:pt idx="131">
                  <c:v>32.148547545113829</c:v>
                </c:pt>
                <c:pt idx="132">
                  <c:v>57.574847901410088</c:v>
                </c:pt>
                <c:pt idx="133">
                  <c:v>85.399753810669921</c:v>
                </c:pt>
                <c:pt idx="134">
                  <c:v>82.205807861022819</c:v>
                </c:pt>
                <c:pt idx="135">
                  <c:v>39.976229386531621</c:v>
                </c:pt>
                <c:pt idx="136">
                  <c:v>33.007798163985854</c:v>
                </c:pt>
                <c:pt idx="137">
                  <c:v>32.138980067385155</c:v>
                </c:pt>
                <c:pt idx="138">
                  <c:v>32.798040103243551</c:v>
                </c:pt>
                <c:pt idx="139">
                  <c:v>68.467604191582083</c:v>
                </c:pt>
                <c:pt idx="140">
                  <c:v>70.709781880369462</c:v>
                </c:pt>
                <c:pt idx="141">
                  <c:v>33.531731468176098</c:v>
                </c:pt>
                <c:pt idx="142">
                  <c:v>49.961927940116311</c:v>
                </c:pt>
                <c:pt idx="143">
                  <c:v>36.202750654501628</c:v>
                </c:pt>
                <c:pt idx="144">
                  <c:v>47.486485413168069</c:v>
                </c:pt>
                <c:pt idx="145">
                  <c:v>30.912064947224835</c:v>
                </c:pt>
                <c:pt idx="146">
                  <c:v>99.547327796147783</c:v>
                </c:pt>
                <c:pt idx="147">
                  <c:v>32.866348031235532</c:v>
                </c:pt>
                <c:pt idx="148">
                  <c:v>33.007798163985854</c:v>
                </c:pt>
                <c:pt idx="149">
                  <c:v>41.718699439147592</c:v>
                </c:pt>
                <c:pt idx="150">
                  <c:v>34.416293199000798</c:v>
                </c:pt>
                <c:pt idx="151">
                  <c:v>50.239322306479373</c:v>
                </c:pt>
                <c:pt idx="152">
                  <c:v>62.383651366818256</c:v>
                </c:pt>
                <c:pt idx="153">
                  <c:v>50.41279590812195</c:v>
                </c:pt>
                <c:pt idx="154">
                  <c:v>57.023687150905751</c:v>
                </c:pt>
                <c:pt idx="155">
                  <c:v>88.278372608509841</c:v>
                </c:pt>
                <c:pt idx="156">
                  <c:v>60.692566871127632</c:v>
                </c:pt>
                <c:pt idx="157">
                  <c:v>31.031136990590536</c:v>
                </c:pt>
                <c:pt idx="158">
                  <c:v>30.662177443375555</c:v>
                </c:pt>
                <c:pt idx="159">
                  <c:v>51.146383072456238</c:v>
                </c:pt>
                <c:pt idx="160">
                  <c:v>31.562584705411385</c:v>
                </c:pt>
                <c:pt idx="161">
                  <c:v>94.671094057245568</c:v>
                </c:pt>
                <c:pt idx="162">
                  <c:v>23.849272724204347</c:v>
                </c:pt>
                <c:pt idx="163">
                  <c:v>23.262406025066877</c:v>
                </c:pt>
                <c:pt idx="164">
                  <c:v>49.219710039763278</c:v>
                </c:pt>
                <c:pt idx="165">
                  <c:v>22.830913408527408</c:v>
                </c:pt>
                <c:pt idx="166">
                  <c:v>25.11666419422555</c:v>
                </c:pt>
                <c:pt idx="167">
                  <c:v>32.491114514967713</c:v>
                </c:pt>
                <c:pt idx="168">
                  <c:v>58.480772200280462</c:v>
                </c:pt>
                <c:pt idx="169">
                  <c:v>54.495059964124664</c:v>
                </c:pt>
                <c:pt idx="170">
                  <c:v>25.901167153908801</c:v>
                </c:pt>
                <c:pt idx="171">
                  <c:v>58.480772200280462</c:v>
                </c:pt>
                <c:pt idx="172">
                  <c:v>22.177618951689606</c:v>
                </c:pt>
                <c:pt idx="173">
                  <c:v>24.637877083940374</c:v>
                </c:pt>
                <c:pt idx="174">
                  <c:v>25.596345663347947</c:v>
                </c:pt>
                <c:pt idx="175">
                  <c:v>28.1868599280495</c:v>
                </c:pt>
                <c:pt idx="176">
                  <c:v>52.971742294316307</c:v>
                </c:pt>
                <c:pt idx="177">
                  <c:v>60.179975307839356</c:v>
                </c:pt>
                <c:pt idx="178">
                  <c:v>58.57581240920036</c:v>
                </c:pt>
                <c:pt idx="179">
                  <c:v>32.802126854104749</c:v>
                </c:pt>
                <c:pt idx="180">
                  <c:v>22.205761066927568</c:v>
                </c:pt>
                <c:pt idx="181">
                  <c:v>20.806588689325874</c:v>
                </c:pt>
                <c:pt idx="182">
                  <c:v>20.806588689325878</c:v>
                </c:pt>
                <c:pt idx="183">
                  <c:v>22.271427412940142</c:v>
                </c:pt>
                <c:pt idx="184">
                  <c:v>22.980279532344788</c:v>
                </c:pt>
                <c:pt idx="185">
                  <c:v>59.20763661991667</c:v>
                </c:pt>
                <c:pt idx="186">
                  <c:v>32.06162203033653</c:v>
                </c:pt>
                <c:pt idx="187">
                  <c:v>25.413920995335531</c:v>
                </c:pt>
                <c:pt idx="188">
                  <c:v>25.413920995335534</c:v>
                </c:pt>
                <c:pt idx="189">
                  <c:v>94.138544869870145</c:v>
                </c:pt>
                <c:pt idx="190">
                  <c:v>25.585337837622692</c:v>
                </c:pt>
                <c:pt idx="191">
                  <c:v>52.059622398178846</c:v>
                </c:pt>
                <c:pt idx="192">
                  <c:v>21.480488203809905</c:v>
                </c:pt>
                <c:pt idx="193">
                  <c:v>30.652799909891133</c:v>
                </c:pt>
                <c:pt idx="194">
                  <c:v>21.785072081345263</c:v>
                </c:pt>
                <c:pt idx="195">
                  <c:v>33.981221492307505</c:v>
                </c:pt>
                <c:pt idx="196">
                  <c:v>23.287848794325239</c:v>
                </c:pt>
                <c:pt idx="197">
                  <c:v>28.221453005029588</c:v>
                </c:pt>
                <c:pt idx="198">
                  <c:v>24.269520463116386</c:v>
                </c:pt>
                <c:pt idx="199">
                  <c:v>39.689367463210935</c:v>
                </c:pt>
                <c:pt idx="200">
                  <c:v>24.366988416783524</c:v>
                </c:pt>
                <c:pt idx="201">
                  <c:v>37.745872176680692</c:v>
                </c:pt>
                <c:pt idx="202">
                  <c:v>67.680524022723318</c:v>
                </c:pt>
                <c:pt idx="203">
                  <c:v>69.796801621034746</c:v>
                </c:pt>
                <c:pt idx="204">
                  <c:v>42.775054164882896</c:v>
                </c:pt>
                <c:pt idx="205">
                  <c:v>26.803687258461881</c:v>
                </c:pt>
                <c:pt idx="206">
                  <c:v>21.717845055154086</c:v>
                </c:pt>
                <c:pt idx="207">
                  <c:v>25.456660567246818</c:v>
                </c:pt>
                <c:pt idx="208">
                  <c:v>24.795960675146457</c:v>
                </c:pt>
                <c:pt idx="209">
                  <c:v>23.22797464657166</c:v>
                </c:pt>
                <c:pt idx="210">
                  <c:v>22.769761932362748</c:v>
                </c:pt>
                <c:pt idx="211">
                  <c:v>23.392308880112193</c:v>
                </c:pt>
                <c:pt idx="212">
                  <c:v>33.934965814561572</c:v>
                </c:pt>
                <c:pt idx="213">
                  <c:v>27.670293104788499</c:v>
                </c:pt>
                <c:pt idx="214">
                  <c:v>21.153746564250909</c:v>
                </c:pt>
                <c:pt idx="215">
                  <c:v>24.160351975714882</c:v>
                </c:pt>
                <c:pt idx="216">
                  <c:v>43.427263944508859</c:v>
                </c:pt>
                <c:pt idx="217">
                  <c:v>32.664795871166511</c:v>
                </c:pt>
                <c:pt idx="218">
                  <c:v>29.900739109333962</c:v>
                </c:pt>
                <c:pt idx="219">
                  <c:v>29.440222469813342</c:v>
                </c:pt>
                <c:pt idx="220">
                  <c:v>44.93528045813995</c:v>
                </c:pt>
                <c:pt idx="221">
                  <c:v>84.852169780121827</c:v>
                </c:pt>
                <c:pt idx="222">
                  <c:v>46.841622631152617</c:v>
                </c:pt>
                <c:pt idx="223">
                  <c:v>32.664795871166504</c:v>
                </c:pt>
                <c:pt idx="224">
                  <c:v>41.135717033075238</c:v>
                </c:pt>
                <c:pt idx="225">
                  <c:v>33.88255842098657</c:v>
                </c:pt>
                <c:pt idx="226">
                  <c:v>49.503894565195097</c:v>
                </c:pt>
                <c:pt idx="227">
                  <c:v>79.413918765932991</c:v>
                </c:pt>
                <c:pt idx="228">
                  <c:v>30.688599854119587</c:v>
                </c:pt>
                <c:pt idx="229">
                  <c:v>21.211377463510722</c:v>
                </c:pt>
                <c:pt idx="230">
                  <c:v>21.006514301019529</c:v>
                </c:pt>
                <c:pt idx="231">
                  <c:v>44.234976635077238</c:v>
                </c:pt>
                <c:pt idx="232">
                  <c:v>46.385833413785988</c:v>
                </c:pt>
                <c:pt idx="233">
                  <c:v>19.653537399912583</c:v>
                </c:pt>
                <c:pt idx="234">
                  <c:v>21.249306891824212</c:v>
                </c:pt>
                <c:pt idx="235">
                  <c:v>32.515309343355938</c:v>
                </c:pt>
                <c:pt idx="236">
                  <c:v>28.99392436982551</c:v>
                </c:pt>
                <c:pt idx="237">
                  <c:v>19.552045705245753</c:v>
                </c:pt>
                <c:pt idx="238">
                  <c:v>24.91954053340557</c:v>
                </c:pt>
                <c:pt idx="239">
                  <c:v>19.459211166391945</c:v>
                </c:pt>
                <c:pt idx="240">
                  <c:v>35.008699006457547</c:v>
                </c:pt>
                <c:pt idx="241">
                  <c:v>36.500389551163138</c:v>
                </c:pt>
                <c:pt idx="242">
                  <c:v>32.664795871166504</c:v>
                </c:pt>
                <c:pt idx="243">
                  <c:v>21.530625349784934</c:v>
                </c:pt>
                <c:pt idx="244">
                  <c:v>23.608326434781727</c:v>
                </c:pt>
                <c:pt idx="245">
                  <c:v>43.711552148844092</c:v>
                </c:pt>
                <c:pt idx="246">
                  <c:v>38.853722374702109</c:v>
                </c:pt>
                <c:pt idx="247">
                  <c:v>19.891199016564151</c:v>
                </c:pt>
                <c:pt idx="248">
                  <c:v>54.047150137900736</c:v>
                </c:pt>
                <c:pt idx="249">
                  <c:v>26.138850366592539</c:v>
                </c:pt>
                <c:pt idx="250">
                  <c:v>35.61602206186673</c:v>
                </c:pt>
                <c:pt idx="251">
                  <c:v>17.570228913657044</c:v>
                </c:pt>
                <c:pt idx="252">
                  <c:v>17.157528374735552</c:v>
                </c:pt>
                <c:pt idx="253">
                  <c:v>42.471838960723396</c:v>
                </c:pt>
                <c:pt idx="254">
                  <c:v>46.47131028951123</c:v>
                </c:pt>
                <c:pt idx="255">
                  <c:v>32.583510970717832</c:v>
                </c:pt>
                <c:pt idx="256">
                  <c:v>18.791501670751284</c:v>
                </c:pt>
                <c:pt idx="257">
                  <c:v>42.39864754247894</c:v>
                </c:pt>
                <c:pt idx="258">
                  <c:v>21.772067720720067</c:v>
                </c:pt>
                <c:pt idx="259">
                  <c:v>20.372971724999008</c:v>
                </c:pt>
                <c:pt idx="260">
                  <c:v>42.108385904251264</c:v>
                </c:pt>
                <c:pt idx="261">
                  <c:v>34.176479245033256</c:v>
                </c:pt>
                <c:pt idx="262">
                  <c:v>16.427655665010427</c:v>
                </c:pt>
                <c:pt idx="263">
                  <c:v>39.982011633042049</c:v>
                </c:pt>
                <c:pt idx="264">
                  <c:v>36.940940621726497</c:v>
                </c:pt>
                <c:pt idx="265">
                  <c:v>18.716923860737264</c:v>
                </c:pt>
                <c:pt idx="266">
                  <c:v>14.023906772031694</c:v>
                </c:pt>
                <c:pt idx="267">
                  <c:v>16.424078751120973</c:v>
                </c:pt>
                <c:pt idx="268">
                  <c:v>13.874171587805678</c:v>
                </c:pt>
                <c:pt idx="269">
                  <c:v>13.874171587805677</c:v>
                </c:pt>
                <c:pt idx="270">
                  <c:v>19.670198466979841</c:v>
                </c:pt>
                <c:pt idx="271">
                  <c:v>15.305505321633056</c:v>
                </c:pt>
                <c:pt idx="272">
                  <c:v>11.583561319443687</c:v>
                </c:pt>
                <c:pt idx="273">
                  <c:v>24.101926283944476</c:v>
                </c:pt>
                <c:pt idx="274">
                  <c:v>23.906209850396678</c:v>
                </c:pt>
                <c:pt idx="275">
                  <c:v>14.096514081199997</c:v>
                </c:pt>
                <c:pt idx="276">
                  <c:v>28.730044219499142</c:v>
                </c:pt>
                <c:pt idx="277">
                  <c:v>22.804514643640065</c:v>
                </c:pt>
                <c:pt idx="278">
                  <c:v>40.138956624723185</c:v>
                </c:pt>
                <c:pt idx="279">
                  <c:v>35.442026399666211</c:v>
                </c:pt>
                <c:pt idx="280">
                  <c:v>18.362117653385038</c:v>
                </c:pt>
                <c:pt idx="281">
                  <c:v>56.077985983480119</c:v>
                </c:pt>
                <c:pt idx="282">
                  <c:v>24.22684209079797</c:v>
                </c:pt>
                <c:pt idx="283">
                  <c:v>23.186756117758716</c:v>
                </c:pt>
                <c:pt idx="284">
                  <c:v>19.275908586607429</c:v>
                </c:pt>
                <c:pt idx="285">
                  <c:v>12.021940608048777</c:v>
                </c:pt>
                <c:pt idx="286">
                  <c:v>22.656540126895194</c:v>
                </c:pt>
                <c:pt idx="287">
                  <c:v>20.440344826199603</c:v>
                </c:pt>
                <c:pt idx="288">
                  <c:v>9.7639896359887413</c:v>
                </c:pt>
                <c:pt idx="289">
                  <c:v>12.09226073300507</c:v>
                </c:pt>
                <c:pt idx="290">
                  <c:v>13.261029428388456</c:v>
                </c:pt>
                <c:pt idx="291">
                  <c:v>23.703755194936118</c:v>
                </c:pt>
                <c:pt idx="292">
                  <c:v>24.348879311628639</c:v>
                </c:pt>
                <c:pt idx="293">
                  <c:v>12.092260733005061</c:v>
                </c:pt>
                <c:pt idx="294">
                  <c:v>14.773356805134517</c:v>
                </c:pt>
                <c:pt idx="295">
                  <c:v>22.282420293150491</c:v>
                </c:pt>
                <c:pt idx="296">
                  <c:v>21.01190708601743</c:v>
                </c:pt>
                <c:pt idx="297">
                  <c:v>12.064124689113267</c:v>
                </c:pt>
                <c:pt idx="298">
                  <c:v>27.73028980666631</c:v>
                </c:pt>
                <c:pt idx="299">
                  <c:v>27.855225483900796</c:v>
                </c:pt>
                <c:pt idx="300">
                  <c:v>16.563763031991531</c:v>
                </c:pt>
                <c:pt idx="301">
                  <c:v>38.822827085287926</c:v>
                </c:pt>
                <c:pt idx="302">
                  <c:v>57.085857766073254</c:v>
                </c:pt>
                <c:pt idx="303">
                  <c:v>42.629764726036036</c:v>
                </c:pt>
                <c:pt idx="304">
                  <c:v>16.103110048146238</c:v>
                </c:pt>
                <c:pt idx="305">
                  <c:v>13.159319682002504</c:v>
                </c:pt>
                <c:pt idx="306">
                  <c:v>60.440055058543066</c:v>
                </c:pt>
                <c:pt idx="307">
                  <c:v>8.791666923232258</c:v>
                </c:pt>
                <c:pt idx="308">
                  <c:v>14.064758965659724</c:v>
                </c:pt>
                <c:pt idx="309">
                  <c:v>12.474974063412944</c:v>
                </c:pt>
                <c:pt idx="310">
                  <c:v>10.085172608850986</c:v>
                </c:pt>
                <c:pt idx="311">
                  <c:v>14.73579609277218</c:v>
                </c:pt>
                <c:pt idx="312">
                  <c:v>38.651649082796624</c:v>
                </c:pt>
                <c:pt idx="313">
                  <c:v>31.378434076995902</c:v>
                </c:pt>
                <c:pt idx="314">
                  <c:v>27.057259242930314</c:v>
                </c:pt>
                <c:pt idx="315">
                  <c:v>18.847541738093902</c:v>
                </c:pt>
                <c:pt idx="316">
                  <c:v>41.235561718292992</c:v>
                </c:pt>
                <c:pt idx="317">
                  <c:v>23.003498272960027</c:v>
                </c:pt>
                <c:pt idx="318">
                  <c:v>9.7633662156792731</c:v>
                </c:pt>
                <c:pt idx="319">
                  <c:v>15.027094088480279</c:v>
                </c:pt>
                <c:pt idx="320">
                  <c:v>27.968809291784932</c:v>
                </c:pt>
                <c:pt idx="321">
                  <c:v>25.554549834082273</c:v>
                </c:pt>
                <c:pt idx="322">
                  <c:v>12.271481578690603</c:v>
                </c:pt>
                <c:pt idx="323">
                  <c:v>22.523795951735092</c:v>
                </c:pt>
                <c:pt idx="324">
                  <c:v>14.840316647832495</c:v>
                </c:pt>
                <c:pt idx="325">
                  <c:v>27.966624174581824</c:v>
                </c:pt>
                <c:pt idx="326">
                  <c:v>14.44612336203264</c:v>
                </c:pt>
                <c:pt idx="327">
                  <c:v>56.134426803305352</c:v>
                </c:pt>
                <c:pt idx="328">
                  <c:v>36.06380763851476</c:v>
                </c:pt>
                <c:pt idx="329">
                  <c:v>54.602461693763857</c:v>
                </c:pt>
                <c:pt idx="330">
                  <c:v>19.112256339208663</c:v>
                </c:pt>
                <c:pt idx="331">
                  <c:v>42.978888130435934</c:v>
                </c:pt>
                <c:pt idx="332">
                  <c:v>50.609869383244494</c:v>
                </c:pt>
                <c:pt idx="333">
                  <c:v>12.472243530640704</c:v>
                </c:pt>
                <c:pt idx="334">
                  <c:v>35.55563279240419</c:v>
                </c:pt>
                <c:pt idx="335">
                  <c:v>11.478322716172501</c:v>
                </c:pt>
                <c:pt idx="336">
                  <c:v>14.203575372896896</c:v>
                </c:pt>
                <c:pt idx="337">
                  <c:v>24.97920124621724</c:v>
                </c:pt>
                <c:pt idx="338">
                  <c:v>53.694896471525162</c:v>
                </c:pt>
                <c:pt idx="339">
                  <c:v>19.861717997450867</c:v>
                </c:pt>
                <c:pt idx="340">
                  <c:v>28.154622356756601</c:v>
                </c:pt>
                <c:pt idx="341">
                  <c:v>12.097365231639097</c:v>
                </c:pt>
                <c:pt idx="342">
                  <c:v>41.654325402138305</c:v>
                </c:pt>
                <c:pt idx="343">
                  <c:v>31.731774342678342</c:v>
                </c:pt>
                <c:pt idx="344">
                  <c:v>39.681034520856052</c:v>
                </c:pt>
                <c:pt idx="345">
                  <c:v>15.3301892367378</c:v>
                </c:pt>
                <c:pt idx="346">
                  <c:v>12.163174095016522</c:v>
                </c:pt>
                <c:pt idx="347">
                  <c:v>40.3478297932065</c:v>
                </c:pt>
                <c:pt idx="348">
                  <c:v>33.856107474211797</c:v>
                </c:pt>
                <c:pt idx="349">
                  <c:v>19.115078338018808</c:v>
                </c:pt>
                <c:pt idx="350">
                  <c:v>54.805606172278985</c:v>
                </c:pt>
                <c:pt idx="351">
                  <c:v>18.992450534313949</c:v>
                </c:pt>
                <c:pt idx="352">
                  <c:v>39.662056974583585</c:v>
                </c:pt>
                <c:pt idx="353">
                  <c:v>34.387325015885914</c:v>
                </c:pt>
                <c:pt idx="354">
                  <c:v>51.681916296422024</c:v>
                </c:pt>
                <c:pt idx="355">
                  <c:v>26.155747372801329</c:v>
                </c:pt>
                <c:pt idx="356">
                  <c:v>31.378831317562149</c:v>
                </c:pt>
                <c:pt idx="357">
                  <c:v>13.961253956449676</c:v>
                </c:pt>
                <c:pt idx="358">
                  <c:v>15.010067369434203</c:v>
                </c:pt>
                <c:pt idx="359">
                  <c:v>53.043984225848163</c:v>
                </c:pt>
                <c:pt idx="360">
                  <c:v>36.53982331058225</c:v>
                </c:pt>
                <c:pt idx="361">
                  <c:v>21.388916159881042</c:v>
                </c:pt>
                <c:pt idx="362">
                  <c:v>20.786236738476699</c:v>
                </c:pt>
                <c:pt idx="363">
                  <c:v>37.078133198378993</c:v>
                </c:pt>
                <c:pt idx="364">
                  <c:v>39.863506524665745</c:v>
                </c:pt>
                <c:pt idx="365">
                  <c:v>15.480910580630036</c:v>
                </c:pt>
                <c:pt idx="366">
                  <c:v>22.648763998329613</c:v>
                </c:pt>
                <c:pt idx="367">
                  <c:v>15.420636524917439</c:v>
                </c:pt>
                <c:pt idx="368">
                  <c:v>54.000910308955163</c:v>
                </c:pt>
                <c:pt idx="369">
                  <c:v>25.132659568357614</c:v>
                </c:pt>
              </c:numCache>
            </c:numRef>
          </c:yVal>
          <c:bubbleSize>
            <c:numRef>
              <c:f>'Wind &amp; PV PPAs vs Gas'!$H$68:$H$437</c:f>
              <c:numCache>
                <c:formatCode>0.0</c:formatCode>
                <c:ptCount val="370"/>
                <c:pt idx="0">
                  <c:v>50.4</c:v>
                </c:pt>
                <c:pt idx="1">
                  <c:v>98.9</c:v>
                </c:pt>
                <c:pt idx="2">
                  <c:v>99</c:v>
                </c:pt>
                <c:pt idx="3">
                  <c:v>150</c:v>
                </c:pt>
                <c:pt idx="4">
                  <c:v>51</c:v>
                </c:pt>
                <c:pt idx="5">
                  <c:v>49.5</c:v>
                </c:pt>
                <c:pt idx="6">
                  <c:v>49.5</c:v>
                </c:pt>
                <c:pt idx="7">
                  <c:v>8</c:v>
                </c:pt>
                <c:pt idx="8">
                  <c:v>24.75</c:v>
                </c:pt>
                <c:pt idx="9">
                  <c:v>63</c:v>
                </c:pt>
                <c:pt idx="10">
                  <c:v>30</c:v>
                </c:pt>
                <c:pt idx="11">
                  <c:v>12</c:v>
                </c:pt>
                <c:pt idx="12">
                  <c:v>49.5</c:v>
                </c:pt>
                <c:pt idx="13">
                  <c:v>96.6</c:v>
                </c:pt>
                <c:pt idx="14">
                  <c:v>124.5</c:v>
                </c:pt>
                <c:pt idx="15">
                  <c:v>70</c:v>
                </c:pt>
                <c:pt idx="16">
                  <c:v>22.5</c:v>
                </c:pt>
                <c:pt idx="17">
                  <c:v>102.3</c:v>
                </c:pt>
                <c:pt idx="18">
                  <c:v>205.5</c:v>
                </c:pt>
                <c:pt idx="19">
                  <c:v>70</c:v>
                </c:pt>
                <c:pt idx="20">
                  <c:v>51</c:v>
                </c:pt>
                <c:pt idx="21">
                  <c:v>21</c:v>
                </c:pt>
                <c:pt idx="22">
                  <c:v>21</c:v>
                </c:pt>
                <c:pt idx="23">
                  <c:v>22.5</c:v>
                </c:pt>
                <c:pt idx="24">
                  <c:v>69</c:v>
                </c:pt>
                <c:pt idx="25">
                  <c:v>100</c:v>
                </c:pt>
                <c:pt idx="26">
                  <c:v>18.899999999999999</c:v>
                </c:pt>
                <c:pt idx="27">
                  <c:v>16.8</c:v>
                </c:pt>
                <c:pt idx="28">
                  <c:v>90</c:v>
                </c:pt>
                <c:pt idx="29">
                  <c:v>200.2</c:v>
                </c:pt>
                <c:pt idx="30">
                  <c:v>36</c:v>
                </c:pt>
                <c:pt idx="31">
                  <c:v>151.80000000000001</c:v>
                </c:pt>
                <c:pt idx="32">
                  <c:v>129.6</c:v>
                </c:pt>
                <c:pt idx="33">
                  <c:v>150</c:v>
                </c:pt>
                <c:pt idx="34">
                  <c:v>99</c:v>
                </c:pt>
                <c:pt idx="35">
                  <c:v>5</c:v>
                </c:pt>
                <c:pt idx="36">
                  <c:v>60</c:v>
                </c:pt>
                <c:pt idx="37">
                  <c:v>50</c:v>
                </c:pt>
                <c:pt idx="38">
                  <c:v>209.4</c:v>
                </c:pt>
                <c:pt idx="39">
                  <c:v>150</c:v>
                </c:pt>
                <c:pt idx="40">
                  <c:v>150</c:v>
                </c:pt>
                <c:pt idx="41">
                  <c:v>150</c:v>
                </c:pt>
                <c:pt idx="42">
                  <c:v>150</c:v>
                </c:pt>
                <c:pt idx="43">
                  <c:v>102</c:v>
                </c:pt>
                <c:pt idx="44">
                  <c:v>168</c:v>
                </c:pt>
                <c:pt idx="45">
                  <c:v>50</c:v>
                </c:pt>
                <c:pt idx="46">
                  <c:v>10.25</c:v>
                </c:pt>
                <c:pt idx="47">
                  <c:v>120</c:v>
                </c:pt>
                <c:pt idx="48">
                  <c:v>70</c:v>
                </c:pt>
                <c:pt idx="49">
                  <c:v>151.80000000000001</c:v>
                </c:pt>
                <c:pt idx="50">
                  <c:v>81</c:v>
                </c:pt>
                <c:pt idx="51">
                  <c:v>198</c:v>
                </c:pt>
                <c:pt idx="52">
                  <c:v>65.099999999999994</c:v>
                </c:pt>
                <c:pt idx="53">
                  <c:v>250.2</c:v>
                </c:pt>
                <c:pt idx="54">
                  <c:v>40.5</c:v>
                </c:pt>
                <c:pt idx="55">
                  <c:v>102.4</c:v>
                </c:pt>
                <c:pt idx="56">
                  <c:v>50.4</c:v>
                </c:pt>
                <c:pt idx="57">
                  <c:v>51</c:v>
                </c:pt>
                <c:pt idx="58">
                  <c:v>143.5</c:v>
                </c:pt>
                <c:pt idx="59">
                  <c:v>32.5</c:v>
                </c:pt>
                <c:pt idx="60">
                  <c:v>20</c:v>
                </c:pt>
                <c:pt idx="61">
                  <c:v>250.8</c:v>
                </c:pt>
                <c:pt idx="62">
                  <c:v>36</c:v>
                </c:pt>
                <c:pt idx="63">
                  <c:v>102</c:v>
                </c:pt>
                <c:pt idx="64">
                  <c:v>100</c:v>
                </c:pt>
                <c:pt idx="65">
                  <c:v>36.799999999999997</c:v>
                </c:pt>
                <c:pt idx="66">
                  <c:v>90</c:v>
                </c:pt>
                <c:pt idx="67">
                  <c:v>30</c:v>
                </c:pt>
                <c:pt idx="68">
                  <c:v>150</c:v>
                </c:pt>
                <c:pt idx="69">
                  <c:v>168</c:v>
                </c:pt>
                <c:pt idx="70">
                  <c:v>150</c:v>
                </c:pt>
                <c:pt idx="71">
                  <c:v>132</c:v>
                </c:pt>
                <c:pt idx="72">
                  <c:v>81.599999999999994</c:v>
                </c:pt>
                <c:pt idx="73">
                  <c:v>114</c:v>
                </c:pt>
                <c:pt idx="74">
                  <c:v>78.2</c:v>
                </c:pt>
                <c:pt idx="75">
                  <c:v>42.5</c:v>
                </c:pt>
                <c:pt idx="76">
                  <c:v>99.2</c:v>
                </c:pt>
                <c:pt idx="77">
                  <c:v>99.2</c:v>
                </c:pt>
                <c:pt idx="78">
                  <c:v>102.5</c:v>
                </c:pt>
                <c:pt idx="79">
                  <c:v>110.4</c:v>
                </c:pt>
                <c:pt idx="80">
                  <c:v>199.8</c:v>
                </c:pt>
                <c:pt idx="81">
                  <c:v>49</c:v>
                </c:pt>
                <c:pt idx="82">
                  <c:v>79.2</c:v>
                </c:pt>
                <c:pt idx="83">
                  <c:v>55.2</c:v>
                </c:pt>
                <c:pt idx="84">
                  <c:v>148.80000000000001</c:v>
                </c:pt>
                <c:pt idx="85">
                  <c:v>80</c:v>
                </c:pt>
                <c:pt idx="86">
                  <c:v>49.8</c:v>
                </c:pt>
                <c:pt idx="87">
                  <c:v>31.68</c:v>
                </c:pt>
                <c:pt idx="88">
                  <c:v>161</c:v>
                </c:pt>
                <c:pt idx="89">
                  <c:v>99</c:v>
                </c:pt>
                <c:pt idx="90">
                  <c:v>201</c:v>
                </c:pt>
                <c:pt idx="91">
                  <c:v>167.89999999999998</c:v>
                </c:pt>
                <c:pt idx="92">
                  <c:v>78.2</c:v>
                </c:pt>
                <c:pt idx="93">
                  <c:v>50</c:v>
                </c:pt>
                <c:pt idx="94">
                  <c:v>78.2</c:v>
                </c:pt>
                <c:pt idx="95">
                  <c:v>38.46</c:v>
                </c:pt>
                <c:pt idx="96">
                  <c:v>27.3</c:v>
                </c:pt>
                <c:pt idx="97">
                  <c:v>28.5</c:v>
                </c:pt>
                <c:pt idx="98">
                  <c:v>48</c:v>
                </c:pt>
                <c:pt idx="99">
                  <c:v>34.200000000000003</c:v>
                </c:pt>
                <c:pt idx="100">
                  <c:v>257.60000000000002</c:v>
                </c:pt>
                <c:pt idx="101">
                  <c:v>100</c:v>
                </c:pt>
                <c:pt idx="102">
                  <c:v>155.1</c:v>
                </c:pt>
                <c:pt idx="103">
                  <c:v>100.8</c:v>
                </c:pt>
                <c:pt idx="104">
                  <c:v>165.6</c:v>
                </c:pt>
                <c:pt idx="105">
                  <c:v>131.1</c:v>
                </c:pt>
                <c:pt idx="106">
                  <c:v>214.4</c:v>
                </c:pt>
                <c:pt idx="107">
                  <c:v>150.36000000000001</c:v>
                </c:pt>
                <c:pt idx="108">
                  <c:v>108</c:v>
                </c:pt>
                <c:pt idx="109">
                  <c:v>115</c:v>
                </c:pt>
                <c:pt idx="110">
                  <c:v>202</c:v>
                </c:pt>
                <c:pt idx="111">
                  <c:v>40</c:v>
                </c:pt>
                <c:pt idx="112">
                  <c:v>200</c:v>
                </c:pt>
                <c:pt idx="113">
                  <c:v>104.4</c:v>
                </c:pt>
                <c:pt idx="114">
                  <c:v>20</c:v>
                </c:pt>
                <c:pt idx="115">
                  <c:v>199.92</c:v>
                </c:pt>
                <c:pt idx="116">
                  <c:v>162</c:v>
                </c:pt>
                <c:pt idx="117">
                  <c:v>102.5</c:v>
                </c:pt>
                <c:pt idx="118">
                  <c:v>120</c:v>
                </c:pt>
                <c:pt idx="119">
                  <c:v>42</c:v>
                </c:pt>
                <c:pt idx="120">
                  <c:v>200</c:v>
                </c:pt>
                <c:pt idx="121">
                  <c:v>50</c:v>
                </c:pt>
                <c:pt idx="122">
                  <c:v>37.5</c:v>
                </c:pt>
                <c:pt idx="123">
                  <c:v>100.8</c:v>
                </c:pt>
                <c:pt idx="124">
                  <c:v>104</c:v>
                </c:pt>
                <c:pt idx="125">
                  <c:v>92.34</c:v>
                </c:pt>
                <c:pt idx="126">
                  <c:v>201.6</c:v>
                </c:pt>
                <c:pt idx="127">
                  <c:v>100.65</c:v>
                </c:pt>
                <c:pt idx="128">
                  <c:v>48</c:v>
                </c:pt>
                <c:pt idx="129">
                  <c:v>98.9</c:v>
                </c:pt>
                <c:pt idx="130">
                  <c:v>100.8</c:v>
                </c:pt>
                <c:pt idx="131">
                  <c:v>59.8</c:v>
                </c:pt>
                <c:pt idx="132">
                  <c:v>39.9</c:v>
                </c:pt>
                <c:pt idx="133">
                  <c:v>49.5</c:v>
                </c:pt>
                <c:pt idx="134">
                  <c:v>20.65</c:v>
                </c:pt>
                <c:pt idx="135">
                  <c:v>75</c:v>
                </c:pt>
                <c:pt idx="136">
                  <c:v>79.599999999999994</c:v>
                </c:pt>
                <c:pt idx="137">
                  <c:v>201.25</c:v>
                </c:pt>
                <c:pt idx="138">
                  <c:v>49.2</c:v>
                </c:pt>
                <c:pt idx="139">
                  <c:v>110.4</c:v>
                </c:pt>
                <c:pt idx="140">
                  <c:v>30.4</c:v>
                </c:pt>
                <c:pt idx="141">
                  <c:v>78.400000000000006</c:v>
                </c:pt>
                <c:pt idx="142">
                  <c:v>14.4</c:v>
                </c:pt>
                <c:pt idx="143">
                  <c:v>310.39999999999998</c:v>
                </c:pt>
                <c:pt idx="144">
                  <c:v>21</c:v>
                </c:pt>
                <c:pt idx="145">
                  <c:v>30.400000000000002</c:v>
                </c:pt>
                <c:pt idx="146">
                  <c:v>50</c:v>
                </c:pt>
                <c:pt idx="147">
                  <c:v>91</c:v>
                </c:pt>
                <c:pt idx="148">
                  <c:v>51.2</c:v>
                </c:pt>
                <c:pt idx="149">
                  <c:v>202</c:v>
                </c:pt>
                <c:pt idx="150">
                  <c:v>48</c:v>
                </c:pt>
                <c:pt idx="151">
                  <c:v>54</c:v>
                </c:pt>
                <c:pt idx="152">
                  <c:v>69</c:v>
                </c:pt>
                <c:pt idx="153">
                  <c:v>100.3</c:v>
                </c:pt>
                <c:pt idx="154">
                  <c:v>50</c:v>
                </c:pt>
                <c:pt idx="155">
                  <c:v>9.1</c:v>
                </c:pt>
                <c:pt idx="156">
                  <c:v>15</c:v>
                </c:pt>
                <c:pt idx="157">
                  <c:v>74.8</c:v>
                </c:pt>
                <c:pt idx="158">
                  <c:v>200.6</c:v>
                </c:pt>
                <c:pt idx="159">
                  <c:v>74.8</c:v>
                </c:pt>
                <c:pt idx="160">
                  <c:v>62.4</c:v>
                </c:pt>
                <c:pt idx="161">
                  <c:v>39</c:v>
                </c:pt>
                <c:pt idx="162">
                  <c:v>200</c:v>
                </c:pt>
                <c:pt idx="163">
                  <c:v>200</c:v>
                </c:pt>
                <c:pt idx="164">
                  <c:v>200</c:v>
                </c:pt>
                <c:pt idx="165">
                  <c:v>199</c:v>
                </c:pt>
                <c:pt idx="166">
                  <c:v>250</c:v>
                </c:pt>
                <c:pt idx="167">
                  <c:v>102.4</c:v>
                </c:pt>
                <c:pt idx="168">
                  <c:v>80</c:v>
                </c:pt>
                <c:pt idx="169">
                  <c:v>50.4</c:v>
                </c:pt>
                <c:pt idx="170">
                  <c:v>200</c:v>
                </c:pt>
                <c:pt idx="171">
                  <c:v>80</c:v>
                </c:pt>
                <c:pt idx="172">
                  <c:v>100</c:v>
                </c:pt>
                <c:pt idx="173">
                  <c:v>249.9</c:v>
                </c:pt>
                <c:pt idx="174">
                  <c:v>150</c:v>
                </c:pt>
                <c:pt idx="175">
                  <c:v>205.7</c:v>
                </c:pt>
                <c:pt idx="176">
                  <c:v>20</c:v>
                </c:pt>
                <c:pt idx="177">
                  <c:v>147.6</c:v>
                </c:pt>
                <c:pt idx="178">
                  <c:v>184.8</c:v>
                </c:pt>
                <c:pt idx="179">
                  <c:v>60</c:v>
                </c:pt>
                <c:pt idx="180">
                  <c:v>198.9</c:v>
                </c:pt>
                <c:pt idx="181">
                  <c:v>200</c:v>
                </c:pt>
                <c:pt idx="182">
                  <c:v>199.8</c:v>
                </c:pt>
                <c:pt idx="183">
                  <c:v>200</c:v>
                </c:pt>
                <c:pt idx="184">
                  <c:v>400</c:v>
                </c:pt>
                <c:pt idx="185">
                  <c:v>19.8</c:v>
                </c:pt>
                <c:pt idx="186">
                  <c:v>249.2</c:v>
                </c:pt>
                <c:pt idx="187">
                  <c:v>106</c:v>
                </c:pt>
                <c:pt idx="188">
                  <c:v>172</c:v>
                </c:pt>
                <c:pt idx="189">
                  <c:v>34.200000000000003</c:v>
                </c:pt>
                <c:pt idx="190">
                  <c:v>201.6</c:v>
                </c:pt>
                <c:pt idx="191">
                  <c:v>51</c:v>
                </c:pt>
                <c:pt idx="192">
                  <c:v>98</c:v>
                </c:pt>
                <c:pt idx="193">
                  <c:v>149.6</c:v>
                </c:pt>
                <c:pt idx="194">
                  <c:v>100.3</c:v>
                </c:pt>
                <c:pt idx="195">
                  <c:v>78.2</c:v>
                </c:pt>
                <c:pt idx="196">
                  <c:v>99</c:v>
                </c:pt>
                <c:pt idx="197">
                  <c:v>299.7</c:v>
                </c:pt>
                <c:pt idx="198">
                  <c:v>150</c:v>
                </c:pt>
                <c:pt idx="199">
                  <c:v>175</c:v>
                </c:pt>
                <c:pt idx="200">
                  <c:v>100</c:v>
                </c:pt>
                <c:pt idx="201">
                  <c:v>115.99999999999999</c:v>
                </c:pt>
                <c:pt idx="202">
                  <c:v>30</c:v>
                </c:pt>
                <c:pt idx="203">
                  <c:v>42.95</c:v>
                </c:pt>
                <c:pt idx="204">
                  <c:v>140</c:v>
                </c:pt>
                <c:pt idx="205">
                  <c:v>100</c:v>
                </c:pt>
                <c:pt idx="206">
                  <c:v>200</c:v>
                </c:pt>
                <c:pt idx="207">
                  <c:v>150</c:v>
                </c:pt>
                <c:pt idx="208">
                  <c:v>150</c:v>
                </c:pt>
                <c:pt idx="209">
                  <c:v>100</c:v>
                </c:pt>
                <c:pt idx="210">
                  <c:v>73.5</c:v>
                </c:pt>
                <c:pt idx="211">
                  <c:v>50</c:v>
                </c:pt>
                <c:pt idx="212">
                  <c:v>78</c:v>
                </c:pt>
                <c:pt idx="213">
                  <c:v>300</c:v>
                </c:pt>
                <c:pt idx="214">
                  <c:v>208.27</c:v>
                </c:pt>
                <c:pt idx="215">
                  <c:v>20</c:v>
                </c:pt>
                <c:pt idx="216">
                  <c:v>149</c:v>
                </c:pt>
                <c:pt idx="217">
                  <c:v>20</c:v>
                </c:pt>
                <c:pt idx="218">
                  <c:v>200.91</c:v>
                </c:pt>
                <c:pt idx="219">
                  <c:v>36</c:v>
                </c:pt>
                <c:pt idx="220">
                  <c:v>208</c:v>
                </c:pt>
                <c:pt idx="221">
                  <c:v>80</c:v>
                </c:pt>
                <c:pt idx="222">
                  <c:v>324</c:v>
                </c:pt>
                <c:pt idx="223">
                  <c:v>25</c:v>
                </c:pt>
                <c:pt idx="224">
                  <c:v>100.05</c:v>
                </c:pt>
                <c:pt idx="225">
                  <c:v>98</c:v>
                </c:pt>
                <c:pt idx="226">
                  <c:v>200</c:v>
                </c:pt>
                <c:pt idx="227">
                  <c:v>30</c:v>
                </c:pt>
                <c:pt idx="228">
                  <c:v>198</c:v>
                </c:pt>
                <c:pt idx="229">
                  <c:v>149.03</c:v>
                </c:pt>
                <c:pt idx="230">
                  <c:v>64.8</c:v>
                </c:pt>
                <c:pt idx="231">
                  <c:v>100.8</c:v>
                </c:pt>
                <c:pt idx="232">
                  <c:v>131.1</c:v>
                </c:pt>
                <c:pt idx="233">
                  <c:v>199.8</c:v>
                </c:pt>
                <c:pt idx="234">
                  <c:v>99.1</c:v>
                </c:pt>
                <c:pt idx="235">
                  <c:v>149.5</c:v>
                </c:pt>
                <c:pt idx="236">
                  <c:v>29.9</c:v>
                </c:pt>
                <c:pt idx="237">
                  <c:v>206.55</c:v>
                </c:pt>
                <c:pt idx="238">
                  <c:v>200</c:v>
                </c:pt>
                <c:pt idx="239">
                  <c:v>200</c:v>
                </c:pt>
                <c:pt idx="240">
                  <c:v>75</c:v>
                </c:pt>
                <c:pt idx="241">
                  <c:v>25</c:v>
                </c:pt>
                <c:pt idx="242">
                  <c:v>7</c:v>
                </c:pt>
                <c:pt idx="243">
                  <c:v>99.25</c:v>
                </c:pt>
                <c:pt idx="244">
                  <c:v>149.72999999999999</c:v>
                </c:pt>
                <c:pt idx="245">
                  <c:v>7.2</c:v>
                </c:pt>
                <c:pt idx="246">
                  <c:v>119.7</c:v>
                </c:pt>
                <c:pt idx="247">
                  <c:v>140</c:v>
                </c:pt>
                <c:pt idx="248">
                  <c:v>46</c:v>
                </c:pt>
                <c:pt idx="249">
                  <c:v>199.2</c:v>
                </c:pt>
                <c:pt idx="250">
                  <c:v>75.400000000000006</c:v>
                </c:pt>
                <c:pt idx="251">
                  <c:v>216.44</c:v>
                </c:pt>
                <c:pt idx="252">
                  <c:v>199.52</c:v>
                </c:pt>
                <c:pt idx="253">
                  <c:v>49.5</c:v>
                </c:pt>
                <c:pt idx="254">
                  <c:v>298.2</c:v>
                </c:pt>
                <c:pt idx="255">
                  <c:v>79.75</c:v>
                </c:pt>
                <c:pt idx="256">
                  <c:v>40.590000000000003</c:v>
                </c:pt>
                <c:pt idx="257">
                  <c:v>43.2</c:v>
                </c:pt>
                <c:pt idx="258">
                  <c:v>27</c:v>
                </c:pt>
                <c:pt idx="259">
                  <c:v>200</c:v>
                </c:pt>
                <c:pt idx="260">
                  <c:v>66</c:v>
                </c:pt>
                <c:pt idx="261">
                  <c:v>100</c:v>
                </c:pt>
                <c:pt idx="262">
                  <c:v>100.05</c:v>
                </c:pt>
                <c:pt idx="263">
                  <c:v>128.69999999999999</c:v>
                </c:pt>
                <c:pt idx="264">
                  <c:v>200.8</c:v>
                </c:pt>
                <c:pt idx="265">
                  <c:v>231.05</c:v>
                </c:pt>
                <c:pt idx="266">
                  <c:v>216.2</c:v>
                </c:pt>
                <c:pt idx="267">
                  <c:v>106.7</c:v>
                </c:pt>
                <c:pt idx="268">
                  <c:v>15</c:v>
                </c:pt>
                <c:pt idx="269">
                  <c:v>2.38</c:v>
                </c:pt>
                <c:pt idx="270">
                  <c:v>100</c:v>
                </c:pt>
                <c:pt idx="271">
                  <c:v>15.59</c:v>
                </c:pt>
                <c:pt idx="272">
                  <c:v>160</c:v>
                </c:pt>
                <c:pt idx="273">
                  <c:v>75</c:v>
                </c:pt>
                <c:pt idx="274">
                  <c:v>132</c:v>
                </c:pt>
                <c:pt idx="275">
                  <c:v>16.100000000000001</c:v>
                </c:pt>
                <c:pt idx="276">
                  <c:v>100</c:v>
                </c:pt>
                <c:pt idx="277">
                  <c:v>200</c:v>
                </c:pt>
                <c:pt idx="278">
                  <c:v>48.8</c:v>
                </c:pt>
                <c:pt idx="279">
                  <c:v>102.5</c:v>
                </c:pt>
                <c:pt idx="280">
                  <c:v>242</c:v>
                </c:pt>
                <c:pt idx="281">
                  <c:v>100</c:v>
                </c:pt>
                <c:pt idx="282">
                  <c:v>30</c:v>
                </c:pt>
                <c:pt idx="283">
                  <c:v>98</c:v>
                </c:pt>
                <c:pt idx="284">
                  <c:v>29.875</c:v>
                </c:pt>
                <c:pt idx="285">
                  <c:v>243.8</c:v>
                </c:pt>
                <c:pt idx="286">
                  <c:v>103.5</c:v>
                </c:pt>
                <c:pt idx="287">
                  <c:v>211.66</c:v>
                </c:pt>
                <c:pt idx="288">
                  <c:v>100</c:v>
                </c:pt>
                <c:pt idx="289">
                  <c:v>83</c:v>
                </c:pt>
                <c:pt idx="290">
                  <c:v>200</c:v>
                </c:pt>
                <c:pt idx="291">
                  <c:v>165</c:v>
                </c:pt>
                <c:pt idx="292">
                  <c:v>50</c:v>
                </c:pt>
                <c:pt idx="293">
                  <c:v>97</c:v>
                </c:pt>
                <c:pt idx="294">
                  <c:v>226.56</c:v>
                </c:pt>
                <c:pt idx="295">
                  <c:v>216.6</c:v>
                </c:pt>
                <c:pt idx="296">
                  <c:v>79.900000000000006</c:v>
                </c:pt>
                <c:pt idx="297">
                  <c:v>301.02</c:v>
                </c:pt>
                <c:pt idx="298">
                  <c:v>45.36</c:v>
                </c:pt>
                <c:pt idx="299">
                  <c:v>80.64</c:v>
                </c:pt>
                <c:pt idx="300">
                  <c:v>250.4</c:v>
                </c:pt>
                <c:pt idx="301">
                  <c:v>97.2</c:v>
                </c:pt>
                <c:pt idx="302">
                  <c:v>101.2</c:v>
                </c:pt>
                <c:pt idx="303">
                  <c:v>21.6</c:v>
                </c:pt>
                <c:pt idx="304">
                  <c:v>106</c:v>
                </c:pt>
                <c:pt idx="305">
                  <c:v>199.4</c:v>
                </c:pt>
                <c:pt idx="306">
                  <c:v>105.8</c:v>
                </c:pt>
                <c:pt idx="307">
                  <c:v>299.36</c:v>
                </c:pt>
                <c:pt idx="308">
                  <c:v>153.6</c:v>
                </c:pt>
                <c:pt idx="309">
                  <c:v>161</c:v>
                </c:pt>
                <c:pt idx="310">
                  <c:v>250</c:v>
                </c:pt>
                <c:pt idx="311">
                  <c:v>171</c:v>
                </c:pt>
                <c:pt idx="312">
                  <c:v>21.6</c:v>
                </c:pt>
                <c:pt idx="313">
                  <c:v>46.5</c:v>
                </c:pt>
                <c:pt idx="314">
                  <c:v>398.6</c:v>
                </c:pt>
                <c:pt idx="315">
                  <c:v>236.5</c:v>
                </c:pt>
                <c:pt idx="316">
                  <c:v>136.80000000000001</c:v>
                </c:pt>
                <c:pt idx="317">
                  <c:v>102</c:v>
                </c:pt>
                <c:pt idx="318">
                  <c:v>104</c:v>
                </c:pt>
                <c:pt idx="319">
                  <c:v>134.08000000000001</c:v>
                </c:pt>
                <c:pt idx="320">
                  <c:v>199.54</c:v>
                </c:pt>
                <c:pt idx="321">
                  <c:v>144</c:v>
                </c:pt>
                <c:pt idx="322">
                  <c:v>160</c:v>
                </c:pt>
                <c:pt idx="323">
                  <c:v>96.7</c:v>
                </c:pt>
                <c:pt idx="324">
                  <c:v>141.19999999999999</c:v>
                </c:pt>
                <c:pt idx="325">
                  <c:v>104</c:v>
                </c:pt>
                <c:pt idx="326">
                  <c:v>200</c:v>
                </c:pt>
                <c:pt idx="327">
                  <c:v>121.8</c:v>
                </c:pt>
                <c:pt idx="328">
                  <c:v>72.599999999999994</c:v>
                </c:pt>
                <c:pt idx="329">
                  <c:v>121.8</c:v>
                </c:pt>
                <c:pt idx="330">
                  <c:v>110</c:v>
                </c:pt>
                <c:pt idx="331">
                  <c:v>76.8</c:v>
                </c:pt>
                <c:pt idx="332">
                  <c:v>339.78</c:v>
                </c:pt>
                <c:pt idx="333">
                  <c:v>128</c:v>
                </c:pt>
                <c:pt idx="334">
                  <c:v>300</c:v>
                </c:pt>
                <c:pt idx="335">
                  <c:v>90</c:v>
                </c:pt>
                <c:pt idx="336">
                  <c:v>110.00000000000001</c:v>
                </c:pt>
                <c:pt idx="337">
                  <c:v>302.39999999999998</c:v>
                </c:pt>
                <c:pt idx="338">
                  <c:v>112.5</c:v>
                </c:pt>
                <c:pt idx="339">
                  <c:v>100</c:v>
                </c:pt>
                <c:pt idx="340">
                  <c:v>76.5</c:v>
                </c:pt>
                <c:pt idx="341">
                  <c:v>200</c:v>
                </c:pt>
                <c:pt idx="342">
                  <c:v>14.4</c:v>
                </c:pt>
                <c:pt idx="343">
                  <c:v>56.2</c:v>
                </c:pt>
                <c:pt idx="344">
                  <c:v>50.1</c:v>
                </c:pt>
                <c:pt idx="345">
                  <c:v>172.54842630833929</c:v>
                </c:pt>
                <c:pt idx="346">
                  <c:v>26.321573691660728</c:v>
                </c:pt>
                <c:pt idx="347">
                  <c:v>201.3</c:v>
                </c:pt>
                <c:pt idx="348">
                  <c:v>331</c:v>
                </c:pt>
                <c:pt idx="349">
                  <c:v>199.39999999999972</c:v>
                </c:pt>
                <c:pt idx="350">
                  <c:v>77.7</c:v>
                </c:pt>
                <c:pt idx="351">
                  <c:v>53.6</c:v>
                </c:pt>
                <c:pt idx="352">
                  <c:v>100</c:v>
                </c:pt>
                <c:pt idx="353">
                  <c:v>225</c:v>
                </c:pt>
                <c:pt idx="354">
                  <c:v>147</c:v>
                </c:pt>
                <c:pt idx="355">
                  <c:v>234.56</c:v>
                </c:pt>
                <c:pt idx="356">
                  <c:v>29.5</c:v>
                </c:pt>
                <c:pt idx="357">
                  <c:v>250.7</c:v>
                </c:pt>
                <c:pt idx="358">
                  <c:v>300.60000000000002</c:v>
                </c:pt>
                <c:pt idx="359">
                  <c:v>99</c:v>
                </c:pt>
                <c:pt idx="360">
                  <c:v>33.799999999999997</c:v>
                </c:pt>
                <c:pt idx="361">
                  <c:v>80</c:v>
                </c:pt>
                <c:pt idx="362">
                  <c:v>350</c:v>
                </c:pt>
                <c:pt idx="363">
                  <c:v>29.9</c:v>
                </c:pt>
                <c:pt idx="364">
                  <c:v>50</c:v>
                </c:pt>
                <c:pt idx="365">
                  <c:v>145</c:v>
                </c:pt>
                <c:pt idx="366">
                  <c:v>180</c:v>
                </c:pt>
                <c:pt idx="367">
                  <c:v>197.4</c:v>
                </c:pt>
                <c:pt idx="368">
                  <c:v>145</c:v>
                </c:pt>
                <c:pt idx="369">
                  <c:v>70</c:v>
                </c:pt>
              </c:numCache>
            </c:numRef>
          </c:bubbleSize>
          <c:bubble3D val="0"/>
          <c:extLst>
            <c:ext xmlns:c16="http://schemas.microsoft.com/office/drawing/2014/chart" uri="{C3380CC4-5D6E-409C-BE32-E72D297353CC}">
              <c16:uniqueId val="{00000001-C729-462F-89C7-294296F16976}"/>
            </c:ext>
          </c:extLst>
        </c:ser>
        <c:dLbls>
          <c:showLegendKey val="0"/>
          <c:showVal val="0"/>
          <c:showCatName val="0"/>
          <c:showSerName val="0"/>
          <c:showPercent val="0"/>
          <c:showBubbleSize val="0"/>
        </c:dLbls>
        <c:bubbleScale val="50"/>
        <c:showNegBubbles val="0"/>
        <c:axId val="364571264"/>
        <c:axId val="462385920"/>
      </c:bubbleChart>
      <c:valAx>
        <c:axId val="364571264"/>
        <c:scaling>
          <c:orientation val="minMax"/>
          <c:max val="45291"/>
          <c:min val="39814"/>
        </c:scaling>
        <c:delete val="0"/>
        <c:axPos val="b"/>
        <c:title>
          <c:tx>
            <c:rich>
              <a:bodyPr/>
              <a:lstStyle/>
              <a:p>
                <a:pPr>
                  <a:defRPr/>
                </a:pPr>
                <a:r>
                  <a:rPr lang="en-US"/>
                  <a:t>PPA Execution Date and Gas Projection Year</a:t>
                </a:r>
              </a:p>
            </c:rich>
          </c:tx>
          <c:layout>
            <c:manualLayout>
              <c:xMode val="edge"/>
              <c:yMode val="edge"/>
              <c:x val="0.30232653610606369"/>
              <c:y val="0.93084536307961507"/>
            </c:manualLayout>
          </c:layout>
          <c:overlay val="0"/>
          <c:spPr>
            <a:noFill/>
            <a:ln w="25400">
              <a:noFill/>
            </a:ln>
          </c:spPr>
        </c:title>
        <c:numFmt formatCode="yyyy" sourceLinked="0"/>
        <c:majorTickMark val="out"/>
        <c:minorTickMark val="none"/>
        <c:tickLblPos val="nextTo"/>
        <c:spPr>
          <a:solidFill>
            <a:schemeClr val="bg1"/>
          </a:solidFill>
          <a:ln w="12700">
            <a:noFill/>
            <a:prstDash val="solid"/>
          </a:ln>
        </c:spPr>
        <c:txPr>
          <a:bodyPr rot="0" vert="horz"/>
          <a:lstStyle/>
          <a:p>
            <a:pPr>
              <a:defRPr/>
            </a:pPr>
            <a:endParaRPr lang="en-US"/>
          </a:p>
        </c:txPr>
        <c:crossAx val="462385920"/>
        <c:crosses val="autoZero"/>
        <c:crossBetween val="midCat"/>
        <c:majorUnit val="366"/>
      </c:valAx>
      <c:valAx>
        <c:axId val="462385920"/>
        <c:scaling>
          <c:orientation val="minMax"/>
          <c:max val="18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12700">
            <a:noFill/>
            <a:prstDash val="solid"/>
          </a:ln>
        </c:spPr>
        <c:txPr>
          <a:bodyPr rot="0" vert="horz"/>
          <a:lstStyle/>
          <a:p>
            <a:pPr>
              <a:defRPr/>
            </a:pPr>
            <a:endParaRPr lang="en-US"/>
          </a:p>
        </c:txPr>
        <c:crossAx val="364571264"/>
        <c:crosses val="autoZero"/>
        <c:crossBetween val="midCat"/>
      </c:valAx>
      <c:spPr>
        <a:solidFill>
          <a:schemeClr val="bg1"/>
        </a:solid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735948149355369E-2"/>
          <c:y val="0.10326157204613021"/>
          <c:w val="0.93189220744359702"/>
          <c:h val="0.74969066366704162"/>
        </c:manualLayout>
      </c:layout>
      <c:lineChart>
        <c:grouping val="standard"/>
        <c:varyColors val="0"/>
        <c:ser>
          <c:idx val="2"/>
          <c:order val="0"/>
          <c:spPr>
            <a:ln w="38100">
              <a:solidFill>
                <a:schemeClr val="accent6">
                  <a:lumMod val="75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Gas'!$C$29:$C$43</c:f>
              <c:numCache>
                <c:formatCode>"$"#,##0_);\("$"#,##0\)</c:formatCode>
                <c:ptCount val="15"/>
                <c:pt idx="0">
                  <c:v>181.40720408172052</c:v>
                </c:pt>
                <c:pt idx="1">
                  <c:v>148.83031841609935</c:v>
                </c:pt>
                <c:pt idx="2">
                  <c:v>117.19490361704979</c:v>
                </c:pt>
                <c:pt idx="3">
                  <c:v>88.374051093682752</c:v>
                </c:pt>
                <c:pt idx="4">
                  <c:v>72.46680673024909</c:v>
                </c:pt>
                <c:pt idx="5">
                  <c:v>58.875433711432869</c:v>
                </c:pt>
                <c:pt idx="6">
                  <c:v>47.744851655316374</c:v>
                </c:pt>
                <c:pt idx="7">
                  <c:v>40.42490942211851</c:v>
                </c:pt>
                <c:pt idx="8">
                  <c:v>38.075089917292402</c:v>
                </c:pt>
                <c:pt idx="9">
                  <c:v>27.232470381961207</c:v>
                </c:pt>
                <c:pt idx="10">
                  <c:v>23.423407879316034</c:v>
                </c:pt>
                <c:pt idx="11">
                  <c:v>24.653223632754671</c:v>
                </c:pt>
                <c:pt idx="12">
                  <c:v>23.457978915141595</c:v>
                </c:pt>
                <c:pt idx="13">
                  <c:v>28.783336801034348</c:v>
                </c:pt>
              </c:numCache>
            </c:numRef>
          </c:val>
          <c:smooth val="0"/>
          <c:extLst>
            <c:ext xmlns:c16="http://schemas.microsoft.com/office/drawing/2014/chart" uri="{C3380CC4-5D6E-409C-BE32-E72D297353CC}">
              <c16:uniqueId val="{00000002-47FB-4520-BC49-3C1C5C0FB04C}"/>
            </c:ext>
          </c:extLst>
        </c:ser>
        <c:ser>
          <c:idx val="1"/>
          <c:order val="1"/>
          <c:spPr>
            <a:ln w="38100">
              <a:solidFill>
                <a:schemeClr val="accent1">
                  <a:lumMod val="50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Gas'!$D$29:$D$43</c:f>
              <c:numCache>
                <c:formatCode>"$"#,##0_);\("$"#,##0\)</c:formatCode>
                <c:ptCount val="15"/>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24.019000547120527</c:v>
                </c:pt>
              </c:numCache>
            </c:numRef>
          </c:val>
          <c:smooth val="0"/>
          <c:extLst>
            <c:ext xmlns:c16="http://schemas.microsoft.com/office/drawing/2014/chart" uri="{C3380CC4-5D6E-409C-BE32-E72D297353CC}">
              <c16:uniqueId val="{00000001-47FB-4520-BC49-3C1C5C0FB04C}"/>
            </c:ext>
          </c:extLst>
        </c:ser>
        <c:ser>
          <c:idx val="0"/>
          <c:order val="2"/>
          <c:spPr>
            <a:ln>
              <a:noFill/>
            </a:ln>
          </c:spPr>
          <c:marker>
            <c:symbol val="dash"/>
            <c:size val="18"/>
            <c:spPr>
              <a:solidFill>
                <a:schemeClr val="tx1"/>
              </a:solidFill>
              <a:ln>
                <a:noFill/>
              </a:ln>
            </c:spPr>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Gas'!$B$29:$B$43</c:f>
              <c:numCache>
                <c:formatCode>"$"#,##0_);\("$"#,##0\)</c:formatCode>
                <c:ptCount val="15"/>
                <c:pt idx="0">
                  <c:v>64.435860178709007</c:v>
                </c:pt>
                <c:pt idx="1">
                  <c:v>63.543204130367918</c:v>
                </c:pt>
                <c:pt idx="2">
                  <c:v>51.494689222854177</c:v>
                </c:pt>
                <c:pt idx="3">
                  <c:v>49.783419405958035</c:v>
                </c:pt>
                <c:pt idx="4">
                  <c:v>48.316862067650689</c:v>
                </c:pt>
                <c:pt idx="5">
                  <c:v>51.596027480651173</c:v>
                </c:pt>
                <c:pt idx="6">
                  <c:v>52.72942410117107</c:v>
                </c:pt>
                <c:pt idx="7">
                  <c:v>44.519303010260927</c:v>
                </c:pt>
                <c:pt idx="8">
                  <c:v>42.678036690643388</c:v>
                </c:pt>
                <c:pt idx="9">
                  <c:v>38.59283989818104</c:v>
                </c:pt>
                <c:pt idx="10">
                  <c:v>34.310893437836427</c:v>
                </c:pt>
                <c:pt idx="11">
                  <c:v>28.737222644256907</c:v>
                </c:pt>
                <c:pt idx="12">
                  <c:v>29.734770385802246</c:v>
                </c:pt>
                <c:pt idx="13">
                  <c:v>29.546950420369836</c:v>
                </c:pt>
                <c:pt idx="14">
                  <c:v>27.222554138001406</c:v>
                </c:pt>
              </c:numCache>
            </c:numRef>
          </c:val>
          <c:smooth val="0"/>
          <c:extLst>
            <c:ext xmlns:c16="http://schemas.microsoft.com/office/drawing/2014/chart" uri="{C3380CC4-5D6E-409C-BE32-E72D297353CC}">
              <c16:uniqueId val="{00000000-47FB-4520-BC49-3C1C5C0FB04C}"/>
            </c:ext>
          </c:extLst>
        </c:ser>
        <c:dLbls>
          <c:showLegendKey val="0"/>
          <c:showVal val="0"/>
          <c:showCatName val="0"/>
          <c:showSerName val="0"/>
          <c:showPercent val="0"/>
          <c:showBubbleSize val="0"/>
        </c:dLbls>
        <c:smooth val="0"/>
        <c:axId val="468217856"/>
        <c:axId val="468219392"/>
      </c:lineChart>
      <c:catAx>
        <c:axId val="468217856"/>
        <c:scaling>
          <c:orientation val="minMax"/>
        </c:scaling>
        <c:delete val="0"/>
        <c:axPos val="b"/>
        <c:numFmt formatCode="General" sourceLinked="1"/>
        <c:majorTickMark val="out"/>
        <c:minorTickMark val="none"/>
        <c:tickLblPos val="none"/>
        <c:spPr>
          <a:ln>
            <a:noFill/>
          </a:ln>
        </c:spPr>
        <c:crossAx val="468219392"/>
        <c:crosses val="autoZero"/>
        <c:auto val="1"/>
        <c:lblAlgn val="ctr"/>
        <c:lblOffset val="100"/>
        <c:noMultiLvlLbl val="0"/>
      </c:catAx>
      <c:valAx>
        <c:axId val="468219392"/>
        <c:scaling>
          <c:orientation val="minMax"/>
          <c:max val="180"/>
          <c:min val="0"/>
        </c:scaling>
        <c:delete val="1"/>
        <c:axPos val="l"/>
        <c:numFmt formatCode="General" sourceLinked="0"/>
        <c:majorTickMark val="out"/>
        <c:minorTickMark val="none"/>
        <c:tickLblPos val="none"/>
        <c:crossAx val="468217856"/>
        <c:crosses val="autoZero"/>
        <c:crossBetween val="between"/>
      </c:valAx>
      <c:spPr>
        <a:noFill/>
        <a:ln>
          <a:noFill/>
        </a:ln>
      </c:spPr>
    </c:plotArea>
    <c:plotVisOnly val="1"/>
    <c:dispBlanksAs val="gap"/>
    <c:showDLblsOverMax val="0"/>
  </c:chart>
  <c:spPr>
    <a:noFill/>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82666730621485E-2"/>
          <c:y val="8.8184566714373983E-2"/>
          <c:w val="0.8932244081865528"/>
          <c:h val="0.76085935458414189"/>
        </c:manualLayout>
      </c:layout>
      <c:bubbleChart>
        <c:varyColors val="0"/>
        <c:ser>
          <c:idx val="1"/>
          <c:order val="0"/>
          <c:tx>
            <c:v>  Utility-Scale Solar (291 PPAs totaling 19.9 GW)</c:v>
          </c:tx>
          <c:spPr>
            <a:noFill/>
            <a:ln w="6350">
              <a:solidFill>
                <a:schemeClr val="accent6"/>
              </a:solidFill>
            </a:ln>
          </c:spPr>
          <c:invertIfNegative val="0"/>
          <c:xVal>
            <c:numRef>
              <c:f>'Wind &amp; PV PPAs vs Gas'!$J$31:$J$428</c:f>
              <c:numCache>
                <c:formatCode>m/d/yyyy</c:formatCode>
                <c:ptCount val="398"/>
                <c:pt idx="0">
                  <c:v>39867</c:v>
                </c:pt>
                <c:pt idx="1">
                  <c:v>39873</c:v>
                </c:pt>
                <c:pt idx="2">
                  <c:v>39877</c:v>
                </c:pt>
                <c:pt idx="3">
                  <c:v>39934</c:v>
                </c:pt>
                <c:pt idx="4">
                  <c:v>39941</c:v>
                </c:pt>
                <c:pt idx="5">
                  <c:v>39965</c:v>
                </c:pt>
                <c:pt idx="6">
                  <c:v>39965</c:v>
                </c:pt>
                <c:pt idx="7">
                  <c:v>39965</c:v>
                </c:pt>
                <c:pt idx="8">
                  <c:v>39986</c:v>
                </c:pt>
                <c:pt idx="9">
                  <c:v>40042</c:v>
                </c:pt>
                <c:pt idx="10">
                  <c:v>40064</c:v>
                </c:pt>
                <c:pt idx="11">
                  <c:v>40137</c:v>
                </c:pt>
                <c:pt idx="12">
                  <c:v>40170</c:v>
                </c:pt>
                <c:pt idx="13">
                  <c:v>40171</c:v>
                </c:pt>
                <c:pt idx="14">
                  <c:v>40171</c:v>
                </c:pt>
                <c:pt idx="15">
                  <c:v>40171</c:v>
                </c:pt>
                <c:pt idx="16">
                  <c:v>40204</c:v>
                </c:pt>
                <c:pt idx="17">
                  <c:v>40204</c:v>
                </c:pt>
                <c:pt idx="18">
                  <c:v>40204</c:v>
                </c:pt>
                <c:pt idx="19">
                  <c:v>40211</c:v>
                </c:pt>
                <c:pt idx="20">
                  <c:v>40233</c:v>
                </c:pt>
                <c:pt idx="21">
                  <c:v>40243</c:v>
                </c:pt>
                <c:pt idx="22">
                  <c:v>40287</c:v>
                </c:pt>
                <c:pt idx="23">
                  <c:v>40289</c:v>
                </c:pt>
                <c:pt idx="24">
                  <c:v>40297</c:v>
                </c:pt>
                <c:pt idx="25">
                  <c:v>40308</c:v>
                </c:pt>
                <c:pt idx="26">
                  <c:v>40318</c:v>
                </c:pt>
                <c:pt idx="27">
                  <c:v>40330</c:v>
                </c:pt>
                <c:pt idx="28">
                  <c:v>40330</c:v>
                </c:pt>
                <c:pt idx="29">
                  <c:v>40353</c:v>
                </c:pt>
                <c:pt idx="30">
                  <c:v>40359</c:v>
                </c:pt>
                <c:pt idx="31">
                  <c:v>40359</c:v>
                </c:pt>
                <c:pt idx="32">
                  <c:v>40385</c:v>
                </c:pt>
                <c:pt idx="33">
                  <c:v>40388</c:v>
                </c:pt>
                <c:pt idx="34">
                  <c:v>40388</c:v>
                </c:pt>
                <c:pt idx="35">
                  <c:v>40400</c:v>
                </c:pt>
                <c:pt idx="36">
                  <c:v>40400</c:v>
                </c:pt>
                <c:pt idx="37">
                  <c:v>40414</c:v>
                </c:pt>
                <c:pt idx="38">
                  <c:v>40441</c:v>
                </c:pt>
                <c:pt idx="39">
                  <c:v>40492</c:v>
                </c:pt>
                <c:pt idx="40">
                  <c:v>40497</c:v>
                </c:pt>
                <c:pt idx="41">
                  <c:v>40497</c:v>
                </c:pt>
                <c:pt idx="42">
                  <c:v>40513</c:v>
                </c:pt>
                <c:pt idx="43">
                  <c:v>40513</c:v>
                </c:pt>
                <c:pt idx="44">
                  <c:v>40533</c:v>
                </c:pt>
                <c:pt idx="45">
                  <c:v>40542</c:v>
                </c:pt>
                <c:pt idx="46">
                  <c:v>40542</c:v>
                </c:pt>
                <c:pt idx="47">
                  <c:v>40548</c:v>
                </c:pt>
                <c:pt idx="48">
                  <c:v>40550</c:v>
                </c:pt>
                <c:pt idx="49">
                  <c:v>40568</c:v>
                </c:pt>
                <c:pt idx="50">
                  <c:v>40581</c:v>
                </c:pt>
                <c:pt idx="51">
                  <c:v>40585</c:v>
                </c:pt>
                <c:pt idx="52">
                  <c:v>40585</c:v>
                </c:pt>
                <c:pt idx="53">
                  <c:v>40610</c:v>
                </c:pt>
                <c:pt idx="54">
                  <c:v>40697</c:v>
                </c:pt>
                <c:pt idx="55">
                  <c:v>40697</c:v>
                </c:pt>
                <c:pt idx="56">
                  <c:v>40715</c:v>
                </c:pt>
                <c:pt idx="57">
                  <c:v>40732</c:v>
                </c:pt>
                <c:pt idx="58">
                  <c:v>40738</c:v>
                </c:pt>
                <c:pt idx="59">
                  <c:v>40742</c:v>
                </c:pt>
                <c:pt idx="60">
                  <c:v>40745</c:v>
                </c:pt>
                <c:pt idx="61">
                  <c:v>40815</c:v>
                </c:pt>
                <c:pt idx="62">
                  <c:v>40817</c:v>
                </c:pt>
                <c:pt idx="63">
                  <c:v>40878</c:v>
                </c:pt>
                <c:pt idx="64">
                  <c:v>40885</c:v>
                </c:pt>
                <c:pt idx="65">
                  <c:v>40897</c:v>
                </c:pt>
                <c:pt idx="66">
                  <c:v>40897</c:v>
                </c:pt>
                <c:pt idx="67">
                  <c:v>40897</c:v>
                </c:pt>
                <c:pt idx="68">
                  <c:v>40909</c:v>
                </c:pt>
                <c:pt idx="69">
                  <c:v>40909</c:v>
                </c:pt>
                <c:pt idx="70">
                  <c:v>40942</c:v>
                </c:pt>
                <c:pt idx="71">
                  <c:v>40966</c:v>
                </c:pt>
                <c:pt idx="72">
                  <c:v>41093</c:v>
                </c:pt>
                <c:pt idx="73">
                  <c:v>41093</c:v>
                </c:pt>
                <c:pt idx="74">
                  <c:v>41124</c:v>
                </c:pt>
                <c:pt idx="75">
                  <c:v>41134</c:v>
                </c:pt>
                <c:pt idx="76">
                  <c:v>41137</c:v>
                </c:pt>
                <c:pt idx="77">
                  <c:v>41150</c:v>
                </c:pt>
                <c:pt idx="78">
                  <c:v>41152</c:v>
                </c:pt>
                <c:pt idx="79">
                  <c:v>41169</c:v>
                </c:pt>
                <c:pt idx="80">
                  <c:v>41169</c:v>
                </c:pt>
                <c:pt idx="81">
                  <c:v>41199</c:v>
                </c:pt>
                <c:pt idx="82">
                  <c:v>41207</c:v>
                </c:pt>
                <c:pt idx="83">
                  <c:v>41214</c:v>
                </c:pt>
                <c:pt idx="84">
                  <c:v>41228</c:v>
                </c:pt>
                <c:pt idx="85">
                  <c:v>41255</c:v>
                </c:pt>
                <c:pt idx="86">
                  <c:v>41256</c:v>
                </c:pt>
                <c:pt idx="87">
                  <c:v>41309</c:v>
                </c:pt>
                <c:pt idx="88">
                  <c:v>41333</c:v>
                </c:pt>
                <c:pt idx="89">
                  <c:v>41355</c:v>
                </c:pt>
                <c:pt idx="90">
                  <c:v>41355</c:v>
                </c:pt>
                <c:pt idx="91">
                  <c:v>41358</c:v>
                </c:pt>
                <c:pt idx="92">
                  <c:v>41374</c:v>
                </c:pt>
                <c:pt idx="93">
                  <c:v>41380</c:v>
                </c:pt>
                <c:pt idx="94">
                  <c:v>41426</c:v>
                </c:pt>
                <c:pt idx="95">
                  <c:v>41428</c:v>
                </c:pt>
                <c:pt idx="96">
                  <c:v>41428</c:v>
                </c:pt>
                <c:pt idx="97">
                  <c:v>41444</c:v>
                </c:pt>
                <c:pt idx="98">
                  <c:v>41458</c:v>
                </c:pt>
                <c:pt idx="99">
                  <c:v>41465</c:v>
                </c:pt>
                <c:pt idx="100">
                  <c:v>41465</c:v>
                </c:pt>
                <c:pt idx="101">
                  <c:v>41472</c:v>
                </c:pt>
                <c:pt idx="102">
                  <c:v>41472</c:v>
                </c:pt>
                <c:pt idx="103">
                  <c:v>41523</c:v>
                </c:pt>
                <c:pt idx="104">
                  <c:v>41536</c:v>
                </c:pt>
                <c:pt idx="105">
                  <c:v>41544</c:v>
                </c:pt>
                <c:pt idx="106">
                  <c:v>41556</c:v>
                </c:pt>
                <c:pt idx="107">
                  <c:v>41569</c:v>
                </c:pt>
                <c:pt idx="108">
                  <c:v>41609</c:v>
                </c:pt>
                <c:pt idx="109">
                  <c:v>41614</c:v>
                </c:pt>
                <c:pt idx="110">
                  <c:v>41627</c:v>
                </c:pt>
                <c:pt idx="111">
                  <c:v>41669</c:v>
                </c:pt>
                <c:pt idx="112">
                  <c:v>41690</c:v>
                </c:pt>
                <c:pt idx="113">
                  <c:v>41715</c:v>
                </c:pt>
                <c:pt idx="114">
                  <c:v>41724</c:v>
                </c:pt>
                <c:pt idx="115">
                  <c:v>41730</c:v>
                </c:pt>
                <c:pt idx="116">
                  <c:v>41760</c:v>
                </c:pt>
                <c:pt idx="117">
                  <c:v>41786</c:v>
                </c:pt>
                <c:pt idx="118">
                  <c:v>41791</c:v>
                </c:pt>
                <c:pt idx="119">
                  <c:v>41802</c:v>
                </c:pt>
                <c:pt idx="120">
                  <c:v>41838</c:v>
                </c:pt>
                <c:pt idx="121">
                  <c:v>41843</c:v>
                </c:pt>
                <c:pt idx="122">
                  <c:v>41844</c:v>
                </c:pt>
                <c:pt idx="123">
                  <c:v>41844</c:v>
                </c:pt>
                <c:pt idx="124">
                  <c:v>41851</c:v>
                </c:pt>
                <c:pt idx="125">
                  <c:v>41870</c:v>
                </c:pt>
                <c:pt idx="126">
                  <c:v>41876</c:v>
                </c:pt>
                <c:pt idx="127">
                  <c:v>41885</c:v>
                </c:pt>
                <c:pt idx="128">
                  <c:v>41886</c:v>
                </c:pt>
                <c:pt idx="129">
                  <c:v>41886</c:v>
                </c:pt>
                <c:pt idx="130">
                  <c:v>41915</c:v>
                </c:pt>
                <c:pt idx="131">
                  <c:v>41920</c:v>
                </c:pt>
                <c:pt idx="132">
                  <c:v>41920</c:v>
                </c:pt>
                <c:pt idx="133">
                  <c:v>41920</c:v>
                </c:pt>
                <c:pt idx="134">
                  <c:v>41920</c:v>
                </c:pt>
                <c:pt idx="135">
                  <c:v>41920</c:v>
                </c:pt>
                <c:pt idx="136">
                  <c:v>41920</c:v>
                </c:pt>
                <c:pt idx="137">
                  <c:v>41932</c:v>
                </c:pt>
                <c:pt idx="138">
                  <c:v>41933</c:v>
                </c:pt>
                <c:pt idx="139">
                  <c:v>41933</c:v>
                </c:pt>
                <c:pt idx="140">
                  <c:v>41934</c:v>
                </c:pt>
                <c:pt idx="141">
                  <c:v>41934</c:v>
                </c:pt>
                <c:pt idx="142">
                  <c:v>41934</c:v>
                </c:pt>
                <c:pt idx="143">
                  <c:v>41934</c:v>
                </c:pt>
                <c:pt idx="144">
                  <c:v>41934</c:v>
                </c:pt>
                <c:pt idx="145">
                  <c:v>41934</c:v>
                </c:pt>
                <c:pt idx="146">
                  <c:v>41934</c:v>
                </c:pt>
                <c:pt idx="147">
                  <c:v>41934</c:v>
                </c:pt>
                <c:pt idx="148">
                  <c:v>41936</c:v>
                </c:pt>
                <c:pt idx="149">
                  <c:v>41950</c:v>
                </c:pt>
                <c:pt idx="150">
                  <c:v>41950</c:v>
                </c:pt>
                <c:pt idx="151">
                  <c:v>41956</c:v>
                </c:pt>
                <c:pt idx="152">
                  <c:v>41961</c:v>
                </c:pt>
                <c:pt idx="153">
                  <c:v>41982</c:v>
                </c:pt>
                <c:pt idx="154">
                  <c:v>42036</c:v>
                </c:pt>
                <c:pt idx="155">
                  <c:v>42065</c:v>
                </c:pt>
                <c:pt idx="156">
                  <c:v>42065</c:v>
                </c:pt>
                <c:pt idx="157">
                  <c:v>42066</c:v>
                </c:pt>
                <c:pt idx="158">
                  <c:v>42067</c:v>
                </c:pt>
                <c:pt idx="159">
                  <c:v>42067</c:v>
                </c:pt>
                <c:pt idx="160">
                  <c:v>42068</c:v>
                </c:pt>
                <c:pt idx="161">
                  <c:v>42086</c:v>
                </c:pt>
                <c:pt idx="162">
                  <c:v>42088</c:v>
                </c:pt>
                <c:pt idx="163">
                  <c:v>42097</c:v>
                </c:pt>
                <c:pt idx="164">
                  <c:v>42097</c:v>
                </c:pt>
                <c:pt idx="165">
                  <c:v>42108</c:v>
                </c:pt>
                <c:pt idx="166">
                  <c:v>42111</c:v>
                </c:pt>
                <c:pt idx="167">
                  <c:v>42124</c:v>
                </c:pt>
                <c:pt idx="168">
                  <c:v>42124</c:v>
                </c:pt>
                <c:pt idx="169">
                  <c:v>42124</c:v>
                </c:pt>
                <c:pt idx="170">
                  <c:v>42151</c:v>
                </c:pt>
                <c:pt idx="171">
                  <c:v>42156</c:v>
                </c:pt>
                <c:pt idx="172">
                  <c:v>42160</c:v>
                </c:pt>
                <c:pt idx="173">
                  <c:v>42164</c:v>
                </c:pt>
                <c:pt idx="174">
                  <c:v>42174</c:v>
                </c:pt>
                <c:pt idx="175">
                  <c:v>42178</c:v>
                </c:pt>
                <c:pt idx="176">
                  <c:v>42180</c:v>
                </c:pt>
                <c:pt idx="177">
                  <c:v>42185</c:v>
                </c:pt>
                <c:pt idx="178">
                  <c:v>42186</c:v>
                </c:pt>
                <c:pt idx="179">
                  <c:v>42186</c:v>
                </c:pt>
                <c:pt idx="180">
                  <c:v>42186</c:v>
                </c:pt>
                <c:pt idx="181">
                  <c:v>42200</c:v>
                </c:pt>
                <c:pt idx="182">
                  <c:v>42201</c:v>
                </c:pt>
                <c:pt idx="183">
                  <c:v>42201</c:v>
                </c:pt>
                <c:pt idx="184">
                  <c:v>42206</c:v>
                </c:pt>
                <c:pt idx="185">
                  <c:v>42221</c:v>
                </c:pt>
                <c:pt idx="186">
                  <c:v>42225</c:v>
                </c:pt>
                <c:pt idx="187">
                  <c:v>42228</c:v>
                </c:pt>
                <c:pt idx="188">
                  <c:v>42244</c:v>
                </c:pt>
                <c:pt idx="189">
                  <c:v>42250</c:v>
                </c:pt>
                <c:pt idx="190">
                  <c:v>42270</c:v>
                </c:pt>
                <c:pt idx="191">
                  <c:v>42270</c:v>
                </c:pt>
                <c:pt idx="192">
                  <c:v>42271</c:v>
                </c:pt>
                <c:pt idx="193">
                  <c:v>42275</c:v>
                </c:pt>
                <c:pt idx="194">
                  <c:v>42275</c:v>
                </c:pt>
                <c:pt idx="195">
                  <c:v>42278</c:v>
                </c:pt>
                <c:pt idx="196">
                  <c:v>42278</c:v>
                </c:pt>
                <c:pt idx="197">
                  <c:v>42278</c:v>
                </c:pt>
                <c:pt idx="198">
                  <c:v>42285</c:v>
                </c:pt>
                <c:pt idx="199">
                  <c:v>42286</c:v>
                </c:pt>
                <c:pt idx="200">
                  <c:v>42286</c:v>
                </c:pt>
                <c:pt idx="201">
                  <c:v>42292</c:v>
                </c:pt>
                <c:pt idx="202">
                  <c:v>42313</c:v>
                </c:pt>
                <c:pt idx="203">
                  <c:v>42314</c:v>
                </c:pt>
                <c:pt idx="204">
                  <c:v>42317</c:v>
                </c:pt>
                <c:pt idx="205">
                  <c:v>42318</c:v>
                </c:pt>
                <c:pt idx="206">
                  <c:v>42328</c:v>
                </c:pt>
                <c:pt idx="207">
                  <c:v>42338</c:v>
                </c:pt>
                <c:pt idx="208">
                  <c:v>42355</c:v>
                </c:pt>
                <c:pt idx="209">
                  <c:v>42356</c:v>
                </c:pt>
                <c:pt idx="210">
                  <c:v>42356</c:v>
                </c:pt>
                <c:pt idx="211">
                  <c:v>42356</c:v>
                </c:pt>
                <c:pt idx="212">
                  <c:v>42356</c:v>
                </c:pt>
                <c:pt idx="213">
                  <c:v>42375</c:v>
                </c:pt>
                <c:pt idx="214">
                  <c:v>42472</c:v>
                </c:pt>
                <c:pt idx="215">
                  <c:v>42472</c:v>
                </c:pt>
                <c:pt idx="216">
                  <c:v>42509</c:v>
                </c:pt>
                <c:pt idx="217">
                  <c:v>42586</c:v>
                </c:pt>
                <c:pt idx="218">
                  <c:v>42608</c:v>
                </c:pt>
                <c:pt idx="219">
                  <c:v>42611</c:v>
                </c:pt>
                <c:pt idx="220">
                  <c:v>42628</c:v>
                </c:pt>
                <c:pt idx="221">
                  <c:v>42633</c:v>
                </c:pt>
                <c:pt idx="222">
                  <c:v>42635</c:v>
                </c:pt>
                <c:pt idx="223">
                  <c:v>42636</c:v>
                </c:pt>
                <c:pt idx="224">
                  <c:v>42636</c:v>
                </c:pt>
                <c:pt idx="225">
                  <c:v>42636</c:v>
                </c:pt>
                <c:pt idx="226">
                  <c:v>42636</c:v>
                </c:pt>
                <c:pt idx="227">
                  <c:v>42689</c:v>
                </c:pt>
                <c:pt idx="228">
                  <c:v>42692</c:v>
                </c:pt>
                <c:pt idx="229">
                  <c:v>42692</c:v>
                </c:pt>
                <c:pt idx="230">
                  <c:v>42717</c:v>
                </c:pt>
                <c:pt idx="231">
                  <c:v>42719</c:v>
                </c:pt>
                <c:pt idx="232">
                  <c:v>42738</c:v>
                </c:pt>
                <c:pt idx="233">
                  <c:v>42747</c:v>
                </c:pt>
                <c:pt idx="234">
                  <c:v>42747</c:v>
                </c:pt>
                <c:pt idx="235">
                  <c:v>42747</c:v>
                </c:pt>
                <c:pt idx="236">
                  <c:v>42752</c:v>
                </c:pt>
                <c:pt idx="237">
                  <c:v>42766</c:v>
                </c:pt>
                <c:pt idx="238">
                  <c:v>42817</c:v>
                </c:pt>
                <c:pt idx="239">
                  <c:v>42825</c:v>
                </c:pt>
                <c:pt idx="240">
                  <c:v>42826</c:v>
                </c:pt>
                <c:pt idx="241">
                  <c:v>42843</c:v>
                </c:pt>
                <c:pt idx="242">
                  <c:v>42877</c:v>
                </c:pt>
                <c:pt idx="243">
                  <c:v>42880</c:v>
                </c:pt>
                <c:pt idx="244">
                  <c:v>42880</c:v>
                </c:pt>
                <c:pt idx="245">
                  <c:v>42881</c:v>
                </c:pt>
                <c:pt idx="246">
                  <c:v>42887</c:v>
                </c:pt>
                <c:pt idx="247">
                  <c:v>42887</c:v>
                </c:pt>
                <c:pt idx="248">
                  <c:v>42887</c:v>
                </c:pt>
                <c:pt idx="249">
                  <c:v>42893</c:v>
                </c:pt>
                <c:pt idx="250">
                  <c:v>42905</c:v>
                </c:pt>
                <c:pt idx="251">
                  <c:v>42906</c:v>
                </c:pt>
                <c:pt idx="252">
                  <c:v>42906</c:v>
                </c:pt>
                <c:pt idx="253">
                  <c:v>42906</c:v>
                </c:pt>
                <c:pt idx="254">
                  <c:v>42906</c:v>
                </c:pt>
                <c:pt idx="255">
                  <c:v>42912</c:v>
                </c:pt>
                <c:pt idx="256">
                  <c:v>42933</c:v>
                </c:pt>
                <c:pt idx="257">
                  <c:v>42944</c:v>
                </c:pt>
                <c:pt idx="258">
                  <c:v>42944</c:v>
                </c:pt>
                <c:pt idx="259">
                  <c:v>42955</c:v>
                </c:pt>
                <c:pt idx="260">
                  <c:v>42972</c:v>
                </c:pt>
                <c:pt idx="261">
                  <c:v>43001</c:v>
                </c:pt>
                <c:pt idx="262">
                  <c:v>43004</c:v>
                </c:pt>
                <c:pt idx="263">
                  <c:v>43004</c:v>
                </c:pt>
                <c:pt idx="264">
                  <c:v>43014</c:v>
                </c:pt>
                <c:pt idx="265">
                  <c:v>43014</c:v>
                </c:pt>
                <c:pt idx="266">
                  <c:v>43038</c:v>
                </c:pt>
                <c:pt idx="267">
                  <c:v>43047</c:v>
                </c:pt>
                <c:pt idx="268">
                  <c:v>43052</c:v>
                </c:pt>
                <c:pt idx="269">
                  <c:v>43052</c:v>
                </c:pt>
                <c:pt idx="270">
                  <c:v>43053</c:v>
                </c:pt>
                <c:pt idx="271">
                  <c:v>43077</c:v>
                </c:pt>
                <c:pt idx="272">
                  <c:v>43083</c:v>
                </c:pt>
                <c:pt idx="273">
                  <c:v>43084</c:v>
                </c:pt>
                <c:pt idx="274">
                  <c:v>43105</c:v>
                </c:pt>
                <c:pt idx="275">
                  <c:v>43109</c:v>
                </c:pt>
                <c:pt idx="276">
                  <c:v>43126</c:v>
                </c:pt>
                <c:pt idx="277">
                  <c:v>43129</c:v>
                </c:pt>
                <c:pt idx="278">
                  <c:v>43129</c:v>
                </c:pt>
                <c:pt idx="279">
                  <c:v>43132</c:v>
                </c:pt>
                <c:pt idx="280">
                  <c:v>43152</c:v>
                </c:pt>
                <c:pt idx="281">
                  <c:v>43206</c:v>
                </c:pt>
                <c:pt idx="282">
                  <c:v>43227</c:v>
                </c:pt>
                <c:pt idx="283">
                  <c:v>43236</c:v>
                </c:pt>
                <c:pt idx="284">
                  <c:v>43236</c:v>
                </c:pt>
                <c:pt idx="285">
                  <c:v>43250</c:v>
                </c:pt>
                <c:pt idx="286">
                  <c:v>43250</c:v>
                </c:pt>
                <c:pt idx="287">
                  <c:v>43250</c:v>
                </c:pt>
                <c:pt idx="288">
                  <c:v>43250</c:v>
                </c:pt>
                <c:pt idx="289">
                  <c:v>43250</c:v>
                </c:pt>
                <c:pt idx="290">
                  <c:v>43250</c:v>
                </c:pt>
                <c:pt idx="291">
                  <c:v>43251</c:v>
                </c:pt>
                <c:pt idx="292">
                  <c:v>43252</c:v>
                </c:pt>
                <c:pt idx="293">
                  <c:v>43255</c:v>
                </c:pt>
                <c:pt idx="294">
                  <c:v>43257</c:v>
                </c:pt>
                <c:pt idx="295">
                  <c:v>43259</c:v>
                </c:pt>
                <c:pt idx="296">
                  <c:v>43264</c:v>
                </c:pt>
                <c:pt idx="297">
                  <c:v>43264</c:v>
                </c:pt>
                <c:pt idx="298">
                  <c:v>43264</c:v>
                </c:pt>
                <c:pt idx="299">
                  <c:v>43266</c:v>
                </c:pt>
                <c:pt idx="300">
                  <c:v>43278</c:v>
                </c:pt>
                <c:pt idx="301">
                  <c:v>43281</c:v>
                </c:pt>
                <c:pt idx="302">
                  <c:v>43281</c:v>
                </c:pt>
                <c:pt idx="303">
                  <c:v>43291</c:v>
                </c:pt>
                <c:pt idx="304">
                  <c:v>43322</c:v>
                </c:pt>
                <c:pt idx="305">
                  <c:v>43322</c:v>
                </c:pt>
                <c:pt idx="306">
                  <c:v>43334</c:v>
                </c:pt>
                <c:pt idx="307">
                  <c:v>43334</c:v>
                </c:pt>
                <c:pt idx="308">
                  <c:v>43335</c:v>
                </c:pt>
                <c:pt idx="309">
                  <c:v>43343</c:v>
                </c:pt>
                <c:pt idx="310">
                  <c:v>43352</c:v>
                </c:pt>
                <c:pt idx="311">
                  <c:v>43354</c:v>
                </c:pt>
                <c:pt idx="312">
                  <c:v>43363</c:v>
                </c:pt>
                <c:pt idx="313">
                  <c:v>43368</c:v>
                </c:pt>
                <c:pt idx="314">
                  <c:v>43374</c:v>
                </c:pt>
                <c:pt idx="315">
                  <c:v>43374</c:v>
                </c:pt>
                <c:pt idx="316">
                  <c:v>43391</c:v>
                </c:pt>
                <c:pt idx="317">
                  <c:v>43391</c:v>
                </c:pt>
                <c:pt idx="318">
                  <c:v>43398</c:v>
                </c:pt>
                <c:pt idx="319">
                  <c:v>43405</c:v>
                </c:pt>
                <c:pt idx="320">
                  <c:v>43445</c:v>
                </c:pt>
                <c:pt idx="321">
                  <c:v>43497</c:v>
                </c:pt>
                <c:pt idx="322">
                  <c:v>43507</c:v>
                </c:pt>
                <c:pt idx="323">
                  <c:v>43510</c:v>
                </c:pt>
                <c:pt idx="324">
                  <c:v>43524</c:v>
                </c:pt>
                <c:pt idx="325">
                  <c:v>43545</c:v>
                </c:pt>
                <c:pt idx="326">
                  <c:v>43546</c:v>
                </c:pt>
                <c:pt idx="327">
                  <c:v>43577</c:v>
                </c:pt>
                <c:pt idx="328">
                  <c:v>43613</c:v>
                </c:pt>
                <c:pt idx="329">
                  <c:v>43615</c:v>
                </c:pt>
                <c:pt idx="330">
                  <c:v>43627</c:v>
                </c:pt>
                <c:pt idx="331">
                  <c:v>43634</c:v>
                </c:pt>
                <c:pt idx="332">
                  <c:v>43634</c:v>
                </c:pt>
                <c:pt idx="333">
                  <c:v>43643</c:v>
                </c:pt>
                <c:pt idx="334">
                  <c:v>43643</c:v>
                </c:pt>
                <c:pt idx="335">
                  <c:v>43647</c:v>
                </c:pt>
                <c:pt idx="336">
                  <c:v>43647</c:v>
                </c:pt>
                <c:pt idx="337">
                  <c:v>43647</c:v>
                </c:pt>
                <c:pt idx="338">
                  <c:v>43655</c:v>
                </c:pt>
                <c:pt idx="339">
                  <c:v>43671</c:v>
                </c:pt>
                <c:pt idx="340">
                  <c:v>43672</c:v>
                </c:pt>
                <c:pt idx="341">
                  <c:v>43672</c:v>
                </c:pt>
                <c:pt idx="342">
                  <c:v>43696</c:v>
                </c:pt>
                <c:pt idx="343">
                  <c:v>43727</c:v>
                </c:pt>
                <c:pt idx="344">
                  <c:v>43730</c:v>
                </c:pt>
                <c:pt idx="345">
                  <c:v>43730</c:v>
                </c:pt>
                <c:pt idx="346">
                  <c:v>43730</c:v>
                </c:pt>
                <c:pt idx="347">
                  <c:v>43739</c:v>
                </c:pt>
                <c:pt idx="348">
                  <c:v>43755</c:v>
                </c:pt>
                <c:pt idx="349">
                  <c:v>43755</c:v>
                </c:pt>
                <c:pt idx="350">
                  <c:v>43756</c:v>
                </c:pt>
                <c:pt idx="351">
                  <c:v>43761</c:v>
                </c:pt>
                <c:pt idx="352">
                  <c:v>43774</c:v>
                </c:pt>
                <c:pt idx="353">
                  <c:v>43788</c:v>
                </c:pt>
                <c:pt idx="354">
                  <c:v>43790</c:v>
                </c:pt>
                <c:pt idx="355">
                  <c:v>43795</c:v>
                </c:pt>
                <c:pt idx="356">
                  <c:v>43804</c:v>
                </c:pt>
                <c:pt idx="357">
                  <c:v>43816</c:v>
                </c:pt>
                <c:pt idx="358">
                  <c:v>43819</c:v>
                </c:pt>
                <c:pt idx="359">
                  <c:v>43836</c:v>
                </c:pt>
                <c:pt idx="360">
                  <c:v>43875</c:v>
                </c:pt>
                <c:pt idx="361">
                  <c:v>43875</c:v>
                </c:pt>
                <c:pt idx="362">
                  <c:v>43887</c:v>
                </c:pt>
                <c:pt idx="363">
                  <c:v>43903</c:v>
                </c:pt>
                <c:pt idx="364">
                  <c:v>43915</c:v>
                </c:pt>
                <c:pt idx="365">
                  <c:v>43929</c:v>
                </c:pt>
                <c:pt idx="366">
                  <c:v>43929</c:v>
                </c:pt>
                <c:pt idx="367">
                  <c:v>43953</c:v>
                </c:pt>
                <c:pt idx="368">
                  <c:v>43957</c:v>
                </c:pt>
                <c:pt idx="369">
                  <c:v>43983</c:v>
                </c:pt>
                <c:pt idx="370">
                  <c:v>44067</c:v>
                </c:pt>
                <c:pt idx="371">
                  <c:v>44097</c:v>
                </c:pt>
                <c:pt idx="372">
                  <c:v>44099</c:v>
                </c:pt>
                <c:pt idx="373">
                  <c:v>44106</c:v>
                </c:pt>
                <c:pt idx="374">
                  <c:v>44137</c:v>
                </c:pt>
                <c:pt idx="375">
                  <c:v>44140</c:v>
                </c:pt>
                <c:pt idx="376">
                  <c:v>44166</c:v>
                </c:pt>
                <c:pt idx="377">
                  <c:v>44187</c:v>
                </c:pt>
                <c:pt idx="378">
                  <c:v>44195</c:v>
                </c:pt>
                <c:pt idx="379">
                  <c:v>44211</c:v>
                </c:pt>
                <c:pt idx="380">
                  <c:v>44211</c:v>
                </c:pt>
                <c:pt idx="381">
                  <c:v>44228</c:v>
                </c:pt>
                <c:pt idx="382">
                  <c:v>44231</c:v>
                </c:pt>
                <c:pt idx="383">
                  <c:v>44250</c:v>
                </c:pt>
                <c:pt idx="384">
                  <c:v>44280</c:v>
                </c:pt>
                <c:pt idx="385">
                  <c:v>44287</c:v>
                </c:pt>
                <c:pt idx="386">
                  <c:v>44287</c:v>
                </c:pt>
                <c:pt idx="387">
                  <c:v>44294</c:v>
                </c:pt>
                <c:pt idx="388">
                  <c:v>44323</c:v>
                </c:pt>
                <c:pt idx="389">
                  <c:v>44348</c:v>
                </c:pt>
                <c:pt idx="390">
                  <c:v>44348</c:v>
                </c:pt>
                <c:pt idx="391">
                  <c:v>44348</c:v>
                </c:pt>
                <c:pt idx="392">
                  <c:v>44364</c:v>
                </c:pt>
                <c:pt idx="393">
                  <c:v>44477</c:v>
                </c:pt>
                <c:pt idx="394">
                  <c:v>44483</c:v>
                </c:pt>
                <c:pt idx="395">
                  <c:v>44484</c:v>
                </c:pt>
                <c:pt idx="396">
                  <c:v>44547</c:v>
                </c:pt>
                <c:pt idx="397">
                  <c:v>44769</c:v>
                </c:pt>
              </c:numCache>
            </c:numRef>
          </c:xVal>
          <c:yVal>
            <c:numRef>
              <c:f>'Wind &amp; PV PPAs vs Gas'!$K$31:$K$428</c:f>
              <c:numCache>
                <c:formatCode>"$"#,##0.00_);\("$"#,##0.00\)</c:formatCode>
                <c:ptCount val="398"/>
                <c:pt idx="0">
                  <c:v>143.36888252492218</c:v>
                </c:pt>
                <c:pt idx="1">
                  <c:v>170.03291525504525</c:v>
                </c:pt>
                <c:pt idx="2">
                  <c:v>161.83604522900268</c:v>
                </c:pt>
                <c:pt idx="3">
                  <c:v>221.76392102478758</c:v>
                </c:pt>
                <c:pt idx="4">
                  <c:v>156.01652489580917</c:v>
                </c:pt>
                <c:pt idx="5">
                  <c:v>138.26131450627759</c:v>
                </c:pt>
                <c:pt idx="6">
                  <c:v>213.41393043670851</c:v>
                </c:pt>
                <c:pt idx="7">
                  <c:v>244.63038660428137</c:v>
                </c:pt>
                <c:pt idx="8">
                  <c:v>183.2741009151639</c:v>
                </c:pt>
                <c:pt idx="9">
                  <c:v>154.40196529889906</c:v>
                </c:pt>
                <c:pt idx="10">
                  <c:v>221.34730305678042</c:v>
                </c:pt>
                <c:pt idx="11">
                  <c:v>128.78568406045051</c:v>
                </c:pt>
                <c:pt idx="12">
                  <c:v>141.77179692908382</c:v>
                </c:pt>
                <c:pt idx="13">
                  <c:v>271.93453660806165</c:v>
                </c:pt>
                <c:pt idx="14">
                  <c:v>271.93453660806165</c:v>
                </c:pt>
                <c:pt idx="15">
                  <c:v>271.93453660806165</c:v>
                </c:pt>
                <c:pt idx="16">
                  <c:v>175.43119537617974</c:v>
                </c:pt>
                <c:pt idx="17">
                  <c:v>175.43119537617972</c:v>
                </c:pt>
                <c:pt idx="18">
                  <c:v>179.03860528589612</c:v>
                </c:pt>
                <c:pt idx="19">
                  <c:v>147.66409840511398</c:v>
                </c:pt>
                <c:pt idx="20">
                  <c:v>151.35301222219812</c:v>
                </c:pt>
                <c:pt idx="21">
                  <c:v>144.26490495565002</c:v>
                </c:pt>
                <c:pt idx="22">
                  <c:v>112.53996570452863</c:v>
                </c:pt>
                <c:pt idx="23">
                  <c:v>150.98345601746777</c:v>
                </c:pt>
                <c:pt idx="24">
                  <c:v>141.46199213136791</c:v>
                </c:pt>
                <c:pt idx="25">
                  <c:v>142.61966565255162</c:v>
                </c:pt>
                <c:pt idx="26">
                  <c:v>170.53800809365998</c:v>
                </c:pt>
                <c:pt idx="27">
                  <c:v>341.44670799560487</c:v>
                </c:pt>
                <c:pt idx="28">
                  <c:v>141.46199213136796</c:v>
                </c:pt>
                <c:pt idx="29">
                  <c:v>138.57574707239658</c:v>
                </c:pt>
                <c:pt idx="30">
                  <c:v>107.30482434444413</c:v>
                </c:pt>
                <c:pt idx="31">
                  <c:v>107.28939412908824</c:v>
                </c:pt>
                <c:pt idx="32">
                  <c:v>142.70706163513836</c:v>
                </c:pt>
                <c:pt idx="33">
                  <c:v>168.93293856178545</c:v>
                </c:pt>
                <c:pt idx="34">
                  <c:v>138.03621438469074</c:v>
                </c:pt>
                <c:pt idx="35">
                  <c:v>142.50552958940239</c:v>
                </c:pt>
                <c:pt idx="36">
                  <c:v>208.05157518313342</c:v>
                </c:pt>
                <c:pt idx="37">
                  <c:v>120.81968807032149</c:v>
                </c:pt>
                <c:pt idx="38">
                  <c:v>137.58663178009448</c:v>
                </c:pt>
                <c:pt idx="39">
                  <c:v>139.65333720754586</c:v>
                </c:pt>
                <c:pt idx="40">
                  <c:v>85.326913367305082</c:v>
                </c:pt>
                <c:pt idx="41">
                  <c:v>82.666479626973455</c:v>
                </c:pt>
                <c:pt idx="42">
                  <c:v>148.12708748743785</c:v>
                </c:pt>
                <c:pt idx="43">
                  <c:v>156.40121200058223</c:v>
                </c:pt>
                <c:pt idx="44">
                  <c:v>141.79238402519837</c:v>
                </c:pt>
                <c:pt idx="45">
                  <c:v>120.64225950101365</c:v>
                </c:pt>
                <c:pt idx="46">
                  <c:v>159.00147664446661</c:v>
                </c:pt>
                <c:pt idx="47">
                  <c:v>120.88595580488092</c:v>
                </c:pt>
                <c:pt idx="48">
                  <c:v>136.26881260302756</c:v>
                </c:pt>
                <c:pt idx="49">
                  <c:v>143.89315705464023</c:v>
                </c:pt>
                <c:pt idx="50">
                  <c:v>126.74197528628306</c:v>
                </c:pt>
                <c:pt idx="51">
                  <c:v>121.10631793024291</c:v>
                </c:pt>
                <c:pt idx="52">
                  <c:v>124.20859143826463</c:v>
                </c:pt>
                <c:pt idx="53">
                  <c:v>99.812519796492566</c:v>
                </c:pt>
                <c:pt idx="54">
                  <c:v>126.89010148884951</c:v>
                </c:pt>
                <c:pt idx="55">
                  <c:v>117.86925570042089</c:v>
                </c:pt>
                <c:pt idx="56">
                  <c:v>113.69776053369377</c:v>
                </c:pt>
                <c:pt idx="57">
                  <c:v>132.05882359781342</c:v>
                </c:pt>
                <c:pt idx="58">
                  <c:v>106.67137973445548</c:v>
                </c:pt>
                <c:pt idx="59">
                  <c:v>209.57332167610062</c:v>
                </c:pt>
                <c:pt idx="60">
                  <c:v>125.63472477332293</c:v>
                </c:pt>
                <c:pt idx="61">
                  <c:v>90.543891702749136</c:v>
                </c:pt>
                <c:pt idx="62">
                  <c:v>146.98424915753321</c:v>
                </c:pt>
                <c:pt idx="63">
                  <c:v>241.00931992751572</c:v>
                </c:pt>
                <c:pt idx="64">
                  <c:v>114.7416855843792</c:v>
                </c:pt>
                <c:pt idx="65">
                  <c:v>89.646188074226359</c:v>
                </c:pt>
                <c:pt idx="66">
                  <c:v>121.17494248875323</c:v>
                </c:pt>
                <c:pt idx="67">
                  <c:v>88.024684149958574</c:v>
                </c:pt>
                <c:pt idx="68">
                  <c:v>90.755977946423187</c:v>
                </c:pt>
                <c:pt idx="69">
                  <c:v>81.424501752581762</c:v>
                </c:pt>
                <c:pt idx="70">
                  <c:v>93.74935354839711</c:v>
                </c:pt>
                <c:pt idx="71">
                  <c:v>85.416866638688688</c:v>
                </c:pt>
                <c:pt idx="72">
                  <c:v>96.469328073331241</c:v>
                </c:pt>
                <c:pt idx="73">
                  <c:v>102.45098867153942</c:v>
                </c:pt>
                <c:pt idx="74">
                  <c:v>98.488906157200276</c:v>
                </c:pt>
                <c:pt idx="75">
                  <c:v>99.98524709504315</c:v>
                </c:pt>
                <c:pt idx="76">
                  <c:v>97.823433672328562</c:v>
                </c:pt>
                <c:pt idx="77">
                  <c:v>94.114811069480197</c:v>
                </c:pt>
                <c:pt idx="78">
                  <c:v>97.168388621358446</c:v>
                </c:pt>
                <c:pt idx="79">
                  <c:v>92.357614293370148</c:v>
                </c:pt>
                <c:pt idx="80">
                  <c:v>110.01622419955176</c:v>
                </c:pt>
                <c:pt idx="81">
                  <c:v>94.606747486849457</c:v>
                </c:pt>
                <c:pt idx="82">
                  <c:v>59.267023006705834</c:v>
                </c:pt>
                <c:pt idx="83">
                  <c:v>75.205819193057408</c:v>
                </c:pt>
                <c:pt idx="84">
                  <c:v>85.95363073665844</c:v>
                </c:pt>
                <c:pt idx="85">
                  <c:v>83.74292592436872</c:v>
                </c:pt>
                <c:pt idx="86">
                  <c:v>90.098997123262023</c:v>
                </c:pt>
                <c:pt idx="87">
                  <c:v>107.06846962698376</c:v>
                </c:pt>
                <c:pt idx="88">
                  <c:v>84.904707696267423</c:v>
                </c:pt>
                <c:pt idx="89">
                  <c:v>95.649518304813853</c:v>
                </c:pt>
                <c:pt idx="90">
                  <c:v>94.180305538414601</c:v>
                </c:pt>
                <c:pt idx="91">
                  <c:v>80.369538590296017</c:v>
                </c:pt>
                <c:pt idx="92">
                  <c:v>92.294311954408911</c:v>
                </c:pt>
                <c:pt idx="93">
                  <c:v>67.668348014530224</c:v>
                </c:pt>
                <c:pt idx="94">
                  <c:v>60.944154142617847</c:v>
                </c:pt>
                <c:pt idx="95">
                  <c:v>69.237324673705757</c:v>
                </c:pt>
                <c:pt idx="96">
                  <c:v>70.165363550323292</c:v>
                </c:pt>
                <c:pt idx="97">
                  <c:v>161.15532684226596</c:v>
                </c:pt>
                <c:pt idx="98">
                  <c:v>59.338836266836473</c:v>
                </c:pt>
                <c:pt idx="99">
                  <c:v>60.741006962142436</c:v>
                </c:pt>
                <c:pt idx="100">
                  <c:v>65.157250015955313</c:v>
                </c:pt>
                <c:pt idx="101">
                  <c:v>89.059917879894186</c:v>
                </c:pt>
                <c:pt idx="102">
                  <c:v>89.059917879894144</c:v>
                </c:pt>
                <c:pt idx="103">
                  <c:v>69.942689165212414</c:v>
                </c:pt>
                <c:pt idx="104">
                  <c:v>103.56471374667741</c:v>
                </c:pt>
                <c:pt idx="105">
                  <c:v>66.765548261986837</c:v>
                </c:pt>
                <c:pt idx="106">
                  <c:v>69.590671362744146</c:v>
                </c:pt>
                <c:pt idx="107">
                  <c:v>67.00921814615468</c:v>
                </c:pt>
                <c:pt idx="108">
                  <c:v>85.257794245409158</c:v>
                </c:pt>
                <c:pt idx="109">
                  <c:v>69.87705635808237</c:v>
                </c:pt>
                <c:pt idx="110">
                  <c:v>57.700419436451874</c:v>
                </c:pt>
                <c:pt idx="111">
                  <c:v>72.34787327852986</c:v>
                </c:pt>
                <c:pt idx="112">
                  <c:v>51.094913297526027</c:v>
                </c:pt>
                <c:pt idx="113">
                  <c:v>66.28714692857622</c:v>
                </c:pt>
                <c:pt idx="114">
                  <c:v>61.954318761830145</c:v>
                </c:pt>
                <c:pt idx="115">
                  <c:v>68.522732529518848</c:v>
                </c:pt>
                <c:pt idx="116">
                  <c:v>45.563031023747001</c:v>
                </c:pt>
                <c:pt idx="117">
                  <c:v>65.431427866567319</c:v>
                </c:pt>
                <c:pt idx="118">
                  <c:v>68.4311494879572</c:v>
                </c:pt>
                <c:pt idx="119">
                  <c:v>59.676593847649485</c:v>
                </c:pt>
                <c:pt idx="120">
                  <c:v>58.417567474057513</c:v>
                </c:pt>
                <c:pt idx="121">
                  <c:v>59.801478218667924</c:v>
                </c:pt>
                <c:pt idx="122">
                  <c:v>59.338836266836473</c:v>
                </c:pt>
                <c:pt idx="123">
                  <c:v>59.923365360430054</c:v>
                </c:pt>
                <c:pt idx="124">
                  <c:v>46.941517474375772</c:v>
                </c:pt>
                <c:pt idx="125">
                  <c:v>62.654212219562595</c:v>
                </c:pt>
                <c:pt idx="126">
                  <c:v>63.602198479421361</c:v>
                </c:pt>
                <c:pt idx="127">
                  <c:v>52.153991412523574</c:v>
                </c:pt>
                <c:pt idx="128">
                  <c:v>48.636508879899885</c:v>
                </c:pt>
                <c:pt idx="129">
                  <c:v>58.152535647524708</c:v>
                </c:pt>
                <c:pt idx="130">
                  <c:v>62.380281355222401</c:v>
                </c:pt>
                <c:pt idx="131">
                  <c:v>54.199208627953233</c:v>
                </c:pt>
                <c:pt idx="132">
                  <c:v>54.985595954965106</c:v>
                </c:pt>
                <c:pt idx="133">
                  <c:v>54.927327343711738</c:v>
                </c:pt>
                <c:pt idx="134">
                  <c:v>58.968779885974001</c:v>
                </c:pt>
                <c:pt idx="135">
                  <c:v>61.970515206884087</c:v>
                </c:pt>
                <c:pt idx="136">
                  <c:v>59.231880078512106</c:v>
                </c:pt>
                <c:pt idx="137">
                  <c:v>59.290087410812383</c:v>
                </c:pt>
                <c:pt idx="138">
                  <c:v>64.325382881391519</c:v>
                </c:pt>
                <c:pt idx="139">
                  <c:v>67.023238540072228</c:v>
                </c:pt>
                <c:pt idx="140">
                  <c:v>58.646559471953672</c:v>
                </c:pt>
                <c:pt idx="141">
                  <c:v>58.646559471953672</c:v>
                </c:pt>
                <c:pt idx="142">
                  <c:v>58.646559471953658</c:v>
                </c:pt>
                <c:pt idx="143">
                  <c:v>58.646559471953672</c:v>
                </c:pt>
                <c:pt idx="144">
                  <c:v>51.531293481585763</c:v>
                </c:pt>
                <c:pt idx="145">
                  <c:v>71.779325330505586</c:v>
                </c:pt>
                <c:pt idx="146">
                  <c:v>69.612598533520995</c:v>
                </c:pt>
                <c:pt idx="147">
                  <c:v>69.629932347896869</c:v>
                </c:pt>
                <c:pt idx="148">
                  <c:v>68.503897219962312</c:v>
                </c:pt>
                <c:pt idx="149">
                  <c:v>71.95189031595541</c:v>
                </c:pt>
                <c:pt idx="150">
                  <c:v>71.95189031595541</c:v>
                </c:pt>
                <c:pt idx="151">
                  <c:v>63.832403673837184</c:v>
                </c:pt>
                <c:pt idx="152">
                  <c:v>51.134930178169014</c:v>
                </c:pt>
                <c:pt idx="153">
                  <c:v>63.498988771656997</c:v>
                </c:pt>
                <c:pt idx="154">
                  <c:v>60.187377872744094</c:v>
                </c:pt>
                <c:pt idx="155">
                  <c:v>105.47771151212254</c:v>
                </c:pt>
                <c:pt idx="156">
                  <c:v>43.839682019519024</c:v>
                </c:pt>
                <c:pt idx="157">
                  <c:v>64.350143212934555</c:v>
                </c:pt>
                <c:pt idx="158">
                  <c:v>38.669916383582112</c:v>
                </c:pt>
                <c:pt idx="159">
                  <c:v>39.161625887627565</c:v>
                </c:pt>
                <c:pt idx="160">
                  <c:v>87.329142795515054</c:v>
                </c:pt>
                <c:pt idx="161">
                  <c:v>70.858191523229905</c:v>
                </c:pt>
                <c:pt idx="162">
                  <c:v>49.635785085502356</c:v>
                </c:pt>
                <c:pt idx="163">
                  <c:v>48.967251173687167</c:v>
                </c:pt>
                <c:pt idx="164">
                  <c:v>46.990659164671953</c:v>
                </c:pt>
                <c:pt idx="165">
                  <c:v>65.368693057930599</c:v>
                </c:pt>
                <c:pt idx="166">
                  <c:v>55.29874516069291</c:v>
                </c:pt>
                <c:pt idx="167">
                  <c:v>46.224156577233579</c:v>
                </c:pt>
                <c:pt idx="168">
                  <c:v>61.159319275102526</c:v>
                </c:pt>
                <c:pt idx="169">
                  <c:v>20.231088612638761</c:v>
                </c:pt>
                <c:pt idx="170">
                  <c:v>70.328971143652936</c:v>
                </c:pt>
                <c:pt idx="171">
                  <c:v>76.997602979330395</c:v>
                </c:pt>
                <c:pt idx="172">
                  <c:v>43.66457139775752</c:v>
                </c:pt>
                <c:pt idx="173">
                  <c:v>70.402995032755342</c:v>
                </c:pt>
                <c:pt idx="174">
                  <c:v>45.505674386715881</c:v>
                </c:pt>
                <c:pt idx="175">
                  <c:v>50.184139063486363</c:v>
                </c:pt>
                <c:pt idx="176">
                  <c:v>57.124879608344109</c:v>
                </c:pt>
                <c:pt idx="177">
                  <c:v>63.293540915680609</c:v>
                </c:pt>
                <c:pt idx="178">
                  <c:v>66.44608690963102</c:v>
                </c:pt>
                <c:pt idx="179">
                  <c:v>67.846402393728951</c:v>
                </c:pt>
                <c:pt idx="180">
                  <c:v>135.43663393070855</c:v>
                </c:pt>
                <c:pt idx="181">
                  <c:v>54.285758923701728</c:v>
                </c:pt>
                <c:pt idx="182">
                  <c:v>50.689632335068865</c:v>
                </c:pt>
                <c:pt idx="183">
                  <c:v>51.100312682033682</c:v>
                </c:pt>
                <c:pt idx="184">
                  <c:v>46.935003340605803</c:v>
                </c:pt>
                <c:pt idx="185">
                  <c:v>47.080292860235978</c:v>
                </c:pt>
                <c:pt idx="186">
                  <c:v>42.329210969505631</c:v>
                </c:pt>
                <c:pt idx="187">
                  <c:v>52.198147416580163</c:v>
                </c:pt>
                <c:pt idx="188">
                  <c:v>52.825440512008065</c:v>
                </c:pt>
                <c:pt idx="189">
                  <c:v>77.075682526690784</c:v>
                </c:pt>
                <c:pt idx="190">
                  <c:v>44.398719717422466</c:v>
                </c:pt>
                <c:pt idx="191">
                  <c:v>48.578673591941765</c:v>
                </c:pt>
                <c:pt idx="192">
                  <c:v>42.505298147042211</c:v>
                </c:pt>
                <c:pt idx="193">
                  <c:v>19.90482677697738</c:v>
                </c:pt>
                <c:pt idx="194">
                  <c:v>19.90482677697738</c:v>
                </c:pt>
                <c:pt idx="195">
                  <c:v>37.72679443304429</c:v>
                </c:pt>
                <c:pt idx="196">
                  <c:v>34.706414932119245</c:v>
                </c:pt>
                <c:pt idx="197">
                  <c:v>60.965021863732694</c:v>
                </c:pt>
                <c:pt idx="198">
                  <c:v>51.021102448466671</c:v>
                </c:pt>
                <c:pt idx="199">
                  <c:v>43.502542124429056</c:v>
                </c:pt>
                <c:pt idx="200">
                  <c:v>39.540147200978943</c:v>
                </c:pt>
                <c:pt idx="201">
                  <c:v>44.641240607080647</c:v>
                </c:pt>
                <c:pt idx="202">
                  <c:v>53.621992136072251</c:v>
                </c:pt>
                <c:pt idx="203">
                  <c:v>46.417337855442248</c:v>
                </c:pt>
                <c:pt idx="204">
                  <c:v>39.39653031028341</c:v>
                </c:pt>
                <c:pt idx="205">
                  <c:v>45.563031023746987</c:v>
                </c:pt>
                <c:pt idx="206">
                  <c:v>45.290426571373203</c:v>
                </c:pt>
                <c:pt idx="207">
                  <c:v>47.714484902452639</c:v>
                </c:pt>
                <c:pt idx="208">
                  <c:v>42.371006833401772</c:v>
                </c:pt>
                <c:pt idx="209">
                  <c:v>54.47622783423045</c:v>
                </c:pt>
                <c:pt idx="210">
                  <c:v>54.46007462252701</c:v>
                </c:pt>
                <c:pt idx="211">
                  <c:v>54.54815729587061</c:v>
                </c:pt>
                <c:pt idx="212">
                  <c:v>52.668814049485022</c:v>
                </c:pt>
                <c:pt idx="213">
                  <c:v>29.284524992810113</c:v>
                </c:pt>
                <c:pt idx="214">
                  <c:v>50.21364521923779</c:v>
                </c:pt>
                <c:pt idx="215">
                  <c:v>47.316704148897138</c:v>
                </c:pt>
                <c:pt idx="216">
                  <c:v>35.350843007446514</c:v>
                </c:pt>
                <c:pt idx="217">
                  <c:v>42.226190633758009</c:v>
                </c:pt>
                <c:pt idx="218">
                  <c:v>53.346778043069001</c:v>
                </c:pt>
                <c:pt idx="219">
                  <c:v>44.117431659860422</c:v>
                </c:pt>
                <c:pt idx="220">
                  <c:v>43.127424975040441</c:v>
                </c:pt>
                <c:pt idx="221">
                  <c:v>43.205256520084461</c:v>
                </c:pt>
                <c:pt idx="222">
                  <c:v>153.7163036294707</c:v>
                </c:pt>
                <c:pt idx="223">
                  <c:v>37.100791619581244</c:v>
                </c:pt>
                <c:pt idx="224">
                  <c:v>37.100791619581244</c:v>
                </c:pt>
                <c:pt idx="225">
                  <c:v>37.100791619581244</c:v>
                </c:pt>
                <c:pt idx="226">
                  <c:v>37.100791619581244</c:v>
                </c:pt>
                <c:pt idx="227">
                  <c:v>39.774097756739337</c:v>
                </c:pt>
                <c:pt idx="228">
                  <c:v>35.312908308043653</c:v>
                </c:pt>
                <c:pt idx="229">
                  <c:v>34.766073611484025</c:v>
                </c:pt>
                <c:pt idx="230">
                  <c:v>42.245073744921164</c:v>
                </c:pt>
                <c:pt idx="231">
                  <c:v>32.397139149219157</c:v>
                </c:pt>
                <c:pt idx="232">
                  <c:v>53.362198414637241</c:v>
                </c:pt>
                <c:pt idx="233">
                  <c:v>100.96219837912817</c:v>
                </c:pt>
                <c:pt idx="234">
                  <c:v>92.385677801467466</c:v>
                </c:pt>
                <c:pt idx="235">
                  <c:v>37.159142349744656</c:v>
                </c:pt>
                <c:pt idx="236">
                  <c:v>40.493787872550257</c:v>
                </c:pt>
                <c:pt idx="237">
                  <c:v>37.950207923529241</c:v>
                </c:pt>
                <c:pt idx="238">
                  <c:v>33.110546296651449</c:v>
                </c:pt>
                <c:pt idx="239">
                  <c:v>97.271373734252492</c:v>
                </c:pt>
                <c:pt idx="240">
                  <c:v>53.940336261243473</c:v>
                </c:pt>
                <c:pt idx="241">
                  <c:v>32.111539444768908</c:v>
                </c:pt>
                <c:pt idx="242">
                  <c:v>21.802021253795118</c:v>
                </c:pt>
                <c:pt idx="243">
                  <c:v>74.178503996588418</c:v>
                </c:pt>
                <c:pt idx="244">
                  <c:v>69.020540843024847</c:v>
                </c:pt>
                <c:pt idx="245">
                  <c:v>38.331196551690994</c:v>
                </c:pt>
                <c:pt idx="246">
                  <c:v>28.535409643430089</c:v>
                </c:pt>
                <c:pt idx="247">
                  <c:v>27.738972094431084</c:v>
                </c:pt>
                <c:pt idx="248">
                  <c:v>27.73897209443108</c:v>
                </c:pt>
                <c:pt idx="249">
                  <c:v>30.522844006358504</c:v>
                </c:pt>
                <c:pt idx="250">
                  <c:v>28.604258482263756</c:v>
                </c:pt>
                <c:pt idx="251">
                  <c:v>91.613484661205646</c:v>
                </c:pt>
                <c:pt idx="252">
                  <c:v>83.532776156441088</c:v>
                </c:pt>
                <c:pt idx="253">
                  <c:v>82.982010599365665</c:v>
                </c:pt>
                <c:pt idx="254">
                  <c:v>83.947969687510167</c:v>
                </c:pt>
                <c:pt idx="255">
                  <c:v>49.896335171661448</c:v>
                </c:pt>
                <c:pt idx="256">
                  <c:v>27.382465312252037</c:v>
                </c:pt>
                <c:pt idx="257">
                  <c:v>85.140748564737024</c:v>
                </c:pt>
                <c:pt idx="258">
                  <c:v>84.733471282670806</c:v>
                </c:pt>
                <c:pt idx="259">
                  <c:v>49.405041282400937</c:v>
                </c:pt>
                <c:pt idx="260">
                  <c:v>28.179285384376044</c:v>
                </c:pt>
                <c:pt idx="261">
                  <c:v>30.342546105841048</c:v>
                </c:pt>
                <c:pt idx="262">
                  <c:v>29.052381904395197</c:v>
                </c:pt>
                <c:pt idx="263">
                  <c:v>28.526009117115095</c:v>
                </c:pt>
                <c:pt idx="264">
                  <c:v>27.998012576267147</c:v>
                </c:pt>
                <c:pt idx="265">
                  <c:v>27.998012576267147</c:v>
                </c:pt>
                <c:pt idx="266">
                  <c:v>30.521680235249175</c:v>
                </c:pt>
                <c:pt idx="267">
                  <c:v>30.453981552412948</c:v>
                </c:pt>
                <c:pt idx="268">
                  <c:v>26.7725922670631</c:v>
                </c:pt>
                <c:pt idx="269">
                  <c:v>25.337569653113182</c:v>
                </c:pt>
                <c:pt idx="270">
                  <c:v>30.453981552412955</c:v>
                </c:pt>
                <c:pt idx="271">
                  <c:v>19.688040221008904</c:v>
                </c:pt>
                <c:pt idx="272">
                  <c:v>20.349248472233871</c:v>
                </c:pt>
                <c:pt idx="273">
                  <c:v>35.740176583778783</c:v>
                </c:pt>
                <c:pt idx="274">
                  <c:v>23.883298674767339</c:v>
                </c:pt>
                <c:pt idx="275">
                  <c:v>28.526285726946732</c:v>
                </c:pt>
                <c:pt idx="276">
                  <c:v>24.618039843162901</c:v>
                </c:pt>
                <c:pt idx="277">
                  <c:v>24.157262506709532</c:v>
                </c:pt>
                <c:pt idx="278">
                  <c:v>26.638515207259388</c:v>
                </c:pt>
                <c:pt idx="279">
                  <c:v>35.513809701470194</c:v>
                </c:pt>
                <c:pt idx="280">
                  <c:v>46.791155258491493</c:v>
                </c:pt>
                <c:pt idx="281">
                  <c:v>162.37648031077103</c:v>
                </c:pt>
                <c:pt idx="282">
                  <c:v>31.019154941143647</c:v>
                </c:pt>
                <c:pt idx="283">
                  <c:v>30.260472395009444</c:v>
                </c:pt>
                <c:pt idx="284">
                  <c:v>30.260472395009444</c:v>
                </c:pt>
                <c:pt idx="285">
                  <c:v>18.928191344645501</c:v>
                </c:pt>
                <c:pt idx="286">
                  <c:v>21.703164258172571</c:v>
                </c:pt>
                <c:pt idx="287">
                  <c:v>24.469608067386691</c:v>
                </c:pt>
                <c:pt idx="288">
                  <c:v>21.11098782125865</c:v>
                </c:pt>
                <c:pt idx="289">
                  <c:v>21.11895423175724</c:v>
                </c:pt>
                <c:pt idx="290">
                  <c:v>23.867365853770163</c:v>
                </c:pt>
                <c:pt idx="291">
                  <c:v>30.861136238869769</c:v>
                </c:pt>
                <c:pt idx="292">
                  <c:v>61.033804123179351</c:v>
                </c:pt>
                <c:pt idx="293">
                  <c:v>21.355108890191797</c:v>
                </c:pt>
                <c:pt idx="294">
                  <c:v>25.025680673861554</c:v>
                </c:pt>
                <c:pt idx="295">
                  <c:v>21.847033763992275</c:v>
                </c:pt>
                <c:pt idx="296">
                  <c:v>19.770526424469342</c:v>
                </c:pt>
                <c:pt idx="297">
                  <c:v>23.364423360428784</c:v>
                </c:pt>
                <c:pt idx="298">
                  <c:v>21.342344674365041</c:v>
                </c:pt>
                <c:pt idx="299">
                  <c:v>44.759273874310658</c:v>
                </c:pt>
                <c:pt idx="300">
                  <c:v>40.980542800851872</c:v>
                </c:pt>
                <c:pt idx="301">
                  <c:v>25.317668042946011</c:v>
                </c:pt>
                <c:pt idx="302">
                  <c:v>22.717897476038836</c:v>
                </c:pt>
                <c:pt idx="303">
                  <c:v>28.213445549805087</c:v>
                </c:pt>
                <c:pt idx="304">
                  <c:v>43.105929693755577</c:v>
                </c:pt>
                <c:pt idx="305">
                  <c:v>43.105929693755577</c:v>
                </c:pt>
                <c:pt idx="306">
                  <c:v>25.483927377772584</c:v>
                </c:pt>
                <c:pt idx="307">
                  <c:v>25.483927377772584</c:v>
                </c:pt>
                <c:pt idx="308">
                  <c:v>28.180095041303122</c:v>
                </c:pt>
                <c:pt idx="309">
                  <c:v>23.052405214099263</c:v>
                </c:pt>
                <c:pt idx="310">
                  <c:v>27.648435424230808</c:v>
                </c:pt>
                <c:pt idx="311">
                  <c:v>20.048869239555039</c:v>
                </c:pt>
                <c:pt idx="312">
                  <c:v>21.677993363144857</c:v>
                </c:pt>
                <c:pt idx="313">
                  <c:v>36.957447347041779</c:v>
                </c:pt>
                <c:pt idx="314">
                  <c:v>43.088851574448249</c:v>
                </c:pt>
                <c:pt idx="315">
                  <c:v>21.676373372596949</c:v>
                </c:pt>
                <c:pt idx="316">
                  <c:v>30.966247675138494</c:v>
                </c:pt>
                <c:pt idx="317">
                  <c:v>36.839490231930434</c:v>
                </c:pt>
                <c:pt idx="318">
                  <c:v>24.400338624608107</c:v>
                </c:pt>
                <c:pt idx="319">
                  <c:v>37.779982312845888</c:v>
                </c:pt>
                <c:pt idx="320">
                  <c:v>25.890834120411565</c:v>
                </c:pt>
                <c:pt idx="321">
                  <c:v>43.722837385335453</c:v>
                </c:pt>
                <c:pt idx="322">
                  <c:v>30.700646167058373</c:v>
                </c:pt>
                <c:pt idx="323">
                  <c:v>25.214954487449958</c:v>
                </c:pt>
                <c:pt idx="324">
                  <c:v>44.556513856759985</c:v>
                </c:pt>
                <c:pt idx="325">
                  <c:v>27.136640128952003</c:v>
                </c:pt>
                <c:pt idx="326">
                  <c:v>19.683002647812874</c:v>
                </c:pt>
                <c:pt idx="327">
                  <c:v>20.56058436489926</c:v>
                </c:pt>
                <c:pt idx="328">
                  <c:v>26.465111296518614</c:v>
                </c:pt>
                <c:pt idx="329">
                  <c:v>19.225616056593132</c:v>
                </c:pt>
                <c:pt idx="330">
                  <c:v>21.117211955687999</c:v>
                </c:pt>
                <c:pt idx="331">
                  <c:v>35.440962692051897</c:v>
                </c:pt>
                <c:pt idx="332">
                  <c:v>35.440962692051897</c:v>
                </c:pt>
                <c:pt idx="333">
                  <c:v>16.292219523565826</c:v>
                </c:pt>
                <c:pt idx="334">
                  <c:v>15.037446996289066</c:v>
                </c:pt>
                <c:pt idx="335">
                  <c:v>21.853323359312032</c:v>
                </c:pt>
                <c:pt idx="336">
                  <c:v>15.19134593139972</c:v>
                </c:pt>
                <c:pt idx="337">
                  <c:v>23.223800921208749</c:v>
                </c:pt>
                <c:pt idx="338">
                  <c:v>25.435691462760964</c:v>
                </c:pt>
                <c:pt idx="339">
                  <c:v>24.3235167025401</c:v>
                </c:pt>
                <c:pt idx="340">
                  <c:v>25.689089671835202</c:v>
                </c:pt>
                <c:pt idx="341">
                  <c:v>19.746223964564042</c:v>
                </c:pt>
                <c:pt idx="342">
                  <c:v>37.914952382619035</c:v>
                </c:pt>
                <c:pt idx="343">
                  <c:v>39.044974979051304</c:v>
                </c:pt>
                <c:pt idx="344">
                  <c:v>32.503898357732155</c:v>
                </c:pt>
                <c:pt idx="345">
                  <c:v>31.633686473375043</c:v>
                </c:pt>
                <c:pt idx="346">
                  <c:v>31.633686473375047</c:v>
                </c:pt>
                <c:pt idx="347">
                  <c:v>20.729713922811744</c:v>
                </c:pt>
                <c:pt idx="348">
                  <c:v>12.086398416856468</c:v>
                </c:pt>
                <c:pt idx="349">
                  <c:v>16.924182973303356</c:v>
                </c:pt>
                <c:pt idx="350">
                  <c:v>30.421601885790164</c:v>
                </c:pt>
                <c:pt idx="351">
                  <c:v>20.632395009531557</c:v>
                </c:pt>
                <c:pt idx="352">
                  <c:v>22.695634510484702</c:v>
                </c:pt>
                <c:pt idx="353">
                  <c:v>21.676373372596949</c:v>
                </c:pt>
                <c:pt idx="354">
                  <c:v>22.972607559331042</c:v>
                </c:pt>
                <c:pt idx="355">
                  <c:v>23.591380447638034</c:v>
                </c:pt>
                <c:pt idx="356">
                  <c:v>22.83222857712089</c:v>
                </c:pt>
                <c:pt idx="357">
                  <c:v>20.632395009531557</c:v>
                </c:pt>
                <c:pt idx="358">
                  <c:v>42.693448710643771</c:v>
                </c:pt>
                <c:pt idx="359">
                  <c:v>25.532459587868995</c:v>
                </c:pt>
                <c:pt idx="360">
                  <c:v>30.080312557646209</c:v>
                </c:pt>
                <c:pt idx="361">
                  <c:v>23.258261727881965</c:v>
                </c:pt>
                <c:pt idx="362">
                  <c:v>19.157626843529666</c:v>
                </c:pt>
                <c:pt idx="363">
                  <c:v>118.07494842846639</c:v>
                </c:pt>
                <c:pt idx="364">
                  <c:v>18.141334022256949</c:v>
                </c:pt>
                <c:pt idx="365">
                  <c:v>18.91382219758048</c:v>
                </c:pt>
                <c:pt idx="366">
                  <c:v>22.136880113965734</c:v>
                </c:pt>
                <c:pt idx="367">
                  <c:v>21.062236572230127</c:v>
                </c:pt>
                <c:pt idx="368">
                  <c:v>38.318442748240152</c:v>
                </c:pt>
                <c:pt idx="369">
                  <c:v>24.208814286635786</c:v>
                </c:pt>
                <c:pt idx="370">
                  <c:v>42.304292458997395</c:v>
                </c:pt>
                <c:pt idx="371">
                  <c:v>22.052234603137059</c:v>
                </c:pt>
                <c:pt idx="372">
                  <c:v>21.213685280019586</c:v>
                </c:pt>
                <c:pt idx="373">
                  <c:v>21.247376970644897</c:v>
                </c:pt>
                <c:pt idx="374">
                  <c:v>17.510170275896805</c:v>
                </c:pt>
                <c:pt idx="375">
                  <c:v>22.138591253258987</c:v>
                </c:pt>
                <c:pt idx="376">
                  <c:v>25.379831362039464</c:v>
                </c:pt>
                <c:pt idx="377">
                  <c:v>16.950491826590923</c:v>
                </c:pt>
                <c:pt idx="378">
                  <c:v>36.645488293505593</c:v>
                </c:pt>
                <c:pt idx="379">
                  <c:v>47.279876530130167</c:v>
                </c:pt>
                <c:pt idx="380">
                  <c:v>39.525739631083233</c:v>
                </c:pt>
                <c:pt idx="381">
                  <c:v>16.275127611439068</c:v>
                </c:pt>
                <c:pt idx="382">
                  <c:v>16.366076619308455</c:v>
                </c:pt>
                <c:pt idx="383">
                  <c:v>20.501614239215883</c:v>
                </c:pt>
                <c:pt idx="384">
                  <c:v>18.77918244262079</c:v>
                </c:pt>
                <c:pt idx="385">
                  <c:v>11.74111677007402</c:v>
                </c:pt>
                <c:pt idx="386">
                  <c:v>15.084456938315375</c:v>
                </c:pt>
                <c:pt idx="387">
                  <c:v>27.939701575407302</c:v>
                </c:pt>
                <c:pt idx="388">
                  <c:v>31.680996509957922</c:v>
                </c:pt>
                <c:pt idx="389">
                  <c:v>18.591478541105474</c:v>
                </c:pt>
                <c:pt idx="390">
                  <c:v>19.671918166549663</c:v>
                </c:pt>
                <c:pt idx="391">
                  <c:v>17.347519740874972</c:v>
                </c:pt>
                <c:pt idx="392">
                  <c:v>24.451839849672382</c:v>
                </c:pt>
                <c:pt idx="393">
                  <c:v>36.778644070903454</c:v>
                </c:pt>
                <c:pt idx="394">
                  <c:v>24.481249275439602</c:v>
                </c:pt>
                <c:pt idx="395">
                  <c:v>37.955697066920138</c:v>
                </c:pt>
                <c:pt idx="396">
                  <c:v>34.024754273192265</c:v>
                </c:pt>
                <c:pt idx="397">
                  <c:v>28.783336801034348</c:v>
                </c:pt>
              </c:numCache>
            </c:numRef>
          </c:yVal>
          <c:bubbleSize>
            <c:numRef>
              <c:f>'Wind &amp; PV PPAs vs Gas'!$L$31:$L$428</c:f>
              <c:numCache>
                <c:formatCode>0.0</c:formatCode>
                <c:ptCount val="398"/>
                <c:pt idx="0">
                  <c:v>30</c:v>
                </c:pt>
                <c:pt idx="1">
                  <c:v>30</c:v>
                </c:pt>
                <c:pt idx="2">
                  <c:v>19</c:v>
                </c:pt>
                <c:pt idx="3">
                  <c:v>12.6</c:v>
                </c:pt>
                <c:pt idx="4">
                  <c:v>230</c:v>
                </c:pt>
                <c:pt idx="5">
                  <c:v>20</c:v>
                </c:pt>
                <c:pt idx="6">
                  <c:v>14</c:v>
                </c:pt>
                <c:pt idx="7">
                  <c:v>10.08</c:v>
                </c:pt>
                <c:pt idx="8">
                  <c:v>48</c:v>
                </c:pt>
                <c:pt idx="9">
                  <c:v>250</c:v>
                </c:pt>
                <c:pt idx="10">
                  <c:v>250</c:v>
                </c:pt>
                <c:pt idx="11">
                  <c:v>21</c:v>
                </c:pt>
                <c:pt idx="12">
                  <c:v>50</c:v>
                </c:pt>
                <c:pt idx="13">
                  <c:v>6</c:v>
                </c:pt>
                <c:pt idx="14">
                  <c:v>19</c:v>
                </c:pt>
                <c:pt idx="15">
                  <c:v>20</c:v>
                </c:pt>
                <c:pt idx="16">
                  <c:v>50</c:v>
                </c:pt>
                <c:pt idx="17">
                  <c:v>20</c:v>
                </c:pt>
                <c:pt idx="18">
                  <c:v>20</c:v>
                </c:pt>
                <c:pt idx="19">
                  <c:v>50</c:v>
                </c:pt>
                <c:pt idx="20">
                  <c:v>300</c:v>
                </c:pt>
                <c:pt idx="21">
                  <c:v>40</c:v>
                </c:pt>
                <c:pt idx="22">
                  <c:v>29</c:v>
                </c:pt>
                <c:pt idx="23">
                  <c:v>66</c:v>
                </c:pt>
                <c:pt idx="24">
                  <c:v>25</c:v>
                </c:pt>
                <c:pt idx="25">
                  <c:v>125</c:v>
                </c:pt>
                <c:pt idx="26">
                  <c:v>25.8</c:v>
                </c:pt>
                <c:pt idx="27">
                  <c:v>32</c:v>
                </c:pt>
                <c:pt idx="28">
                  <c:v>20</c:v>
                </c:pt>
                <c:pt idx="29">
                  <c:v>23</c:v>
                </c:pt>
                <c:pt idx="30">
                  <c:v>12</c:v>
                </c:pt>
                <c:pt idx="31">
                  <c:v>10</c:v>
                </c:pt>
                <c:pt idx="32">
                  <c:v>20</c:v>
                </c:pt>
                <c:pt idx="33">
                  <c:v>150</c:v>
                </c:pt>
                <c:pt idx="34">
                  <c:v>45</c:v>
                </c:pt>
                <c:pt idx="35">
                  <c:v>30</c:v>
                </c:pt>
                <c:pt idx="36">
                  <c:v>5.5</c:v>
                </c:pt>
                <c:pt idx="37">
                  <c:v>23</c:v>
                </c:pt>
                <c:pt idx="38">
                  <c:v>62.5</c:v>
                </c:pt>
                <c:pt idx="39">
                  <c:v>130</c:v>
                </c:pt>
                <c:pt idx="40">
                  <c:v>14</c:v>
                </c:pt>
                <c:pt idx="41">
                  <c:v>20</c:v>
                </c:pt>
                <c:pt idx="42">
                  <c:v>9</c:v>
                </c:pt>
                <c:pt idx="43">
                  <c:v>7.65</c:v>
                </c:pt>
                <c:pt idx="44">
                  <c:v>60</c:v>
                </c:pt>
                <c:pt idx="45">
                  <c:v>309</c:v>
                </c:pt>
                <c:pt idx="46">
                  <c:v>20</c:v>
                </c:pt>
                <c:pt idx="47">
                  <c:v>270</c:v>
                </c:pt>
                <c:pt idx="48">
                  <c:v>110</c:v>
                </c:pt>
                <c:pt idx="49">
                  <c:v>26</c:v>
                </c:pt>
                <c:pt idx="50">
                  <c:v>250</c:v>
                </c:pt>
                <c:pt idx="51">
                  <c:v>30</c:v>
                </c:pt>
                <c:pt idx="52">
                  <c:v>20</c:v>
                </c:pt>
                <c:pt idx="53">
                  <c:v>150</c:v>
                </c:pt>
                <c:pt idx="54">
                  <c:v>110</c:v>
                </c:pt>
                <c:pt idx="55">
                  <c:v>127</c:v>
                </c:pt>
                <c:pt idx="56">
                  <c:v>150</c:v>
                </c:pt>
                <c:pt idx="57">
                  <c:v>23</c:v>
                </c:pt>
                <c:pt idx="58">
                  <c:v>20</c:v>
                </c:pt>
                <c:pt idx="59">
                  <c:v>6</c:v>
                </c:pt>
                <c:pt idx="60">
                  <c:v>150</c:v>
                </c:pt>
                <c:pt idx="61">
                  <c:v>250</c:v>
                </c:pt>
                <c:pt idx="62">
                  <c:v>9</c:v>
                </c:pt>
                <c:pt idx="63">
                  <c:v>20</c:v>
                </c:pt>
                <c:pt idx="64">
                  <c:v>19</c:v>
                </c:pt>
                <c:pt idx="65">
                  <c:v>20</c:v>
                </c:pt>
                <c:pt idx="66">
                  <c:v>30</c:v>
                </c:pt>
                <c:pt idx="67">
                  <c:v>20</c:v>
                </c:pt>
                <c:pt idx="68">
                  <c:v>15</c:v>
                </c:pt>
                <c:pt idx="69">
                  <c:v>15</c:v>
                </c:pt>
                <c:pt idx="70">
                  <c:v>200</c:v>
                </c:pt>
                <c:pt idx="71">
                  <c:v>20</c:v>
                </c:pt>
                <c:pt idx="72">
                  <c:v>20</c:v>
                </c:pt>
                <c:pt idx="73">
                  <c:v>20</c:v>
                </c:pt>
                <c:pt idx="74">
                  <c:v>20</c:v>
                </c:pt>
                <c:pt idx="75">
                  <c:v>20</c:v>
                </c:pt>
                <c:pt idx="76">
                  <c:v>102</c:v>
                </c:pt>
                <c:pt idx="77">
                  <c:v>20</c:v>
                </c:pt>
                <c:pt idx="78">
                  <c:v>250</c:v>
                </c:pt>
                <c:pt idx="79">
                  <c:v>20</c:v>
                </c:pt>
                <c:pt idx="80">
                  <c:v>20.8</c:v>
                </c:pt>
                <c:pt idx="81">
                  <c:v>10</c:v>
                </c:pt>
                <c:pt idx="82">
                  <c:v>50</c:v>
                </c:pt>
                <c:pt idx="83">
                  <c:v>20</c:v>
                </c:pt>
                <c:pt idx="84">
                  <c:v>20</c:v>
                </c:pt>
                <c:pt idx="85">
                  <c:v>250</c:v>
                </c:pt>
                <c:pt idx="86">
                  <c:v>20</c:v>
                </c:pt>
                <c:pt idx="87">
                  <c:v>28.8</c:v>
                </c:pt>
                <c:pt idx="88">
                  <c:v>45</c:v>
                </c:pt>
                <c:pt idx="89">
                  <c:v>20</c:v>
                </c:pt>
                <c:pt idx="90">
                  <c:v>20</c:v>
                </c:pt>
                <c:pt idx="91">
                  <c:v>20</c:v>
                </c:pt>
                <c:pt idx="92">
                  <c:v>20</c:v>
                </c:pt>
                <c:pt idx="93">
                  <c:v>20</c:v>
                </c:pt>
                <c:pt idx="94">
                  <c:v>20</c:v>
                </c:pt>
                <c:pt idx="95">
                  <c:v>48</c:v>
                </c:pt>
                <c:pt idx="96">
                  <c:v>40</c:v>
                </c:pt>
                <c:pt idx="97">
                  <c:v>12</c:v>
                </c:pt>
                <c:pt idx="98">
                  <c:v>50</c:v>
                </c:pt>
                <c:pt idx="99">
                  <c:v>40</c:v>
                </c:pt>
                <c:pt idx="100">
                  <c:v>20</c:v>
                </c:pt>
                <c:pt idx="101">
                  <c:v>20</c:v>
                </c:pt>
                <c:pt idx="102">
                  <c:v>12</c:v>
                </c:pt>
                <c:pt idx="103">
                  <c:v>15</c:v>
                </c:pt>
                <c:pt idx="104">
                  <c:v>20</c:v>
                </c:pt>
                <c:pt idx="105">
                  <c:v>20</c:v>
                </c:pt>
                <c:pt idx="106">
                  <c:v>20</c:v>
                </c:pt>
                <c:pt idx="107">
                  <c:v>20</c:v>
                </c:pt>
                <c:pt idx="108">
                  <c:v>7.3140000000000001</c:v>
                </c:pt>
                <c:pt idx="109">
                  <c:v>20</c:v>
                </c:pt>
                <c:pt idx="110">
                  <c:v>150</c:v>
                </c:pt>
                <c:pt idx="111">
                  <c:v>7</c:v>
                </c:pt>
                <c:pt idx="112">
                  <c:v>10.416</c:v>
                </c:pt>
                <c:pt idx="113">
                  <c:v>20</c:v>
                </c:pt>
                <c:pt idx="114">
                  <c:v>26.66</c:v>
                </c:pt>
                <c:pt idx="115">
                  <c:v>10.3</c:v>
                </c:pt>
                <c:pt idx="116">
                  <c:v>157.5</c:v>
                </c:pt>
                <c:pt idx="117">
                  <c:v>30</c:v>
                </c:pt>
                <c:pt idx="118">
                  <c:v>20</c:v>
                </c:pt>
                <c:pt idx="119">
                  <c:v>30</c:v>
                </c:pt>
                <c:pt idx="120">
                  <c:v>93.6</c:v>
                </c:pt>
                <c:pt idx="121">
                  <c:v>75</c:v>
                </c:pt>
                <c:pt idx="122">
                  <c:v>56</c:v>
                </c:pt>
                <c:pt idx="123">
                  <c:v>56</c:v>
                </c:pt>
                <c:pt idx="124">
                  <c:v>200</c:v>
                </c:pt>
                <c:pt idx="125">
                  <c:v>105</c:v>
                </c:pt>
                <c:pt idx="126">
                  <c:v>60</c:v>
                </c:pt>
                <c:pt idx="127">
                  <c:v>60</c:v>
                </c:pt>
                <c:pt idx="128">
                  <c:v>52</c:v>
                </c:pt>
                <c:pt idx="129">
                  <c:v>120</c:v>
                </c:pt>
                <c:pt idx="130">
                  <c:v>30</c:v>
                </c:pt>
                <c:pt idx="131">
                  <c:v>101.3</c:v>
                </c:pt>
                <c:pt idx="132">
                  <c:v>51</c:v>
                </c:pt>
                <c:pt idx="133">
                  <c:v>76.5</c:v>
                </c:pt>
                <c:pt idx="134">
                  <c:v>30</c:v>
                </c:pt>
                <c:pt idx="135">
                  <c:v>80</c:v>
                </c:pt>
                <c:pt idx="136">
                  <c:v>103</c:v>
                </c:pt>
                <c:pt idx="137">
                  <c:v>40</c:v>
                </c:pt>
                <c:pt idx="138">
                  <c:v>11.4</c:v>
                </c:pt>
                <c:pt idx="139">
                  <c:v>20</c:v>
                </c:pt>
                <c:pt idx="140">
                  <c:v>20</c:v>
                </c:pt>
                <c:pt idx="141">
                  <c:v>20</c:v>
                </c:pt>
                <c:pt idx="142">
                  <c:v>15</c:v>
                </c:pt>
                <c:pt idx="143">
                  <c:v>20</c:v>
                </c:pt>
                <c:pt idx="144">
                  <c:v>20</c:v>
                </c:pt>
                <c:pt idx="145">
                  <c:v>14.7</c:v>
                </c:pt>
                <c:pt idx="146">
                  <c:v>19.5</c:v>
                </c:pt>
                <c:pt idx="147">
                  <c:v>19.5</c:v>
                </c:pt>
                <c:pt idx="148">
                  <c:v>100</c:v>
                </c:pt>
                <c:pt idx="149">
                  <c:v>40</c:v>
                </c:pt>
                <c:pt idx="150">
                  <c:v>50</c:v>
                </c:pt>
                <c:pt idx="151">
                  <c:v>30</c:v>
                </c:pt>
                <c:pt idx="152">
                  <c:v>45</c:v>
                </c:pt>
                <c:pt idx="153">
                  <c:v>130</c:v>
                </c:pt>
                <c:pt idx="154">
                  <c:v>80</c:v>
                </c:pt>
                <c:pt idx="155">
                  <c:v>6</c:v>
                </c:pt>
                <c:pt idx="156">
                  <c:v>25</c:v>
                </c:pt>
                <c:pt idx="157">
                  <c:v>62.25</c:v>
                </c:pt>
                <c:pt idx="158">
                  <c:v>70</c:v>
                </c:pt>
                <c:pt idx="159">
                  <c:v>70</c:v>
                </c:pt>
                <c:pt idx="160">
                  <c:v>10.5</c:v>
                </c:pt>
                <c:pt idx="161">
                  <c:v>20</c:v>
                </c:pt>
                <c:pt idx="162">
                  <c:v>30</c:v>
                </c:pt>
                <c:pt idx="163">
                  <c:v>81</c:v>
                </c:pt>
                <c:pt idx="164">
                  <c:v>54</c:v>
                </c:pt>
                <c:pt idx="165">
                  <c:v>6.8</c:v>
                </c:pt>
                <c:pt idx="166">
                  <c:v>20</c:v>
                </c:pt>
                <c:pt idx="167">
                  <c:v>50.6</c:v>
                </c:pt>
                <c:pt idx="168">
                  <c:v>52</c:v>
                </c:pt>
                <c:pt idx="169">
                  <c:v>80</c:v>
                </c:pt>
                <c:pt idx="170">
                  <c:v>4.9000000000000004</c:v>
                </c:pt>
                <c:pt idx="171">
                  <c:v>3.6</c:v>
                </c:pt>
                <c:pt idx="172">
                  <c:v>100</c:v>
                </c:pt>
                <c:pt idx="173">
                  <c:v>80</c:v>
                </c:pt>
                <c:pt idx="174">
                  <c:v>100</c:v>
                </c:pt>
                <c:pt idx="175">
                  <c:v>46</c:v>
                </c:pt>
                <c:pt idx="176">
                  <c:v>100.815</c:v>
                </c:pt>
                <c:pt idx="177">
                  <c:v>7.06</c:v>
                </c:pt>
                <c:pt idx="178">
                  <c:v>13</c:v>
                </c:pt>
                <c:pt idx="179">
                  <c:v>20</c:v>
                </c:pt>
                <c:pt idx="180">
                  <c:v>27.6</c:v>
                </c:pt>
                <c:pt idx="181">
                  <c:v>125</c:v>
                </c:pt>
                <c:pt idx="182">
                  <c:v>150</c:v>
                </c:pt>
                <c:pt idx="183">
                  <c:v>180</c:v>
                </c:pt>
                <c:pt idx="184">
                  <c:v>20</c:v>
                </c:pt>
                <c:pt idx="185">
                  <c:v>30</c:v>
                </c:pt>
                <c:pt idx="186">
                  <c:v>30</c:v>
                </c:pt>
                <c:pt idx="187">
                  <c:v>10</c:v>
                </c:pt>
                <c:pt idx="188">
                  <c:v>150</c:v>
                </c:pt>
                <c:pt idx="189">
                  <c:v>10.88</c:v>
                </c:pt>
                <c:pt idx="190">
                  <c:v>52</c:v>
                </c:pt>
                <c:pt idx="191">
                  <c:v>52</c:v>
                </c:pt>
                <c:pt idx="192">
                  <c:v>25</c:v>
                </c:pt>
                <c:pt idx="193">
                  <c:v>46.2</c:v>
                </c:pt>
                <c:pt idx="194">
                  <c:v>71.400000000000006</c:v>
                </c:pt>
                <c:pt idx="195">
                  <c:v>118.5</c:v>
                </c:pt>
                <c:pt idx="196">
                  <c:v>170</c:v>
                </c:pt>
                <c:pt idx="197">
                  <c:v>146</c:v>
                </c:pt>
                <c:pt idx="198">
                  <c:v>55</c:v>
                </c:pt>
                <c:pt idx="199">
                  <c:v>154.27199999999999</c:v>
                </c:pt>
                <c:pt idx="200">
                  <c:v>103.5</c:v>
                </c:pt>
                <c:pt idx="201">
                  <c:v>125</c:v>
                </c:pt>
                <c:pt idx="202">
                  <c:v>85</c:v>
                </c:pt>
                <c:pt idx="203">
                  <c:v>54</c:v>
                </c:pt>
                <c:pt idx="204">
                  <c:v>72</c:v>
                </c:pt>
                <c:pt idx="205">
                  <c:v>30</c:v>
                </c:pt>
                <c:pt idx="206">
                  <c:v>86</c:v>
                </c:pt>
                <c:pt idx="207">
                  <c:v>50</c:v>
                </c:pt>
                <c:pt idx="208">
                  <c:v>90</c:v>
                </c:pt>
                <c:pt idx="209">
                  <c:v>20</c:v>
                </c:pt>
                <c:pt idx="210">
                  <c:v>20</c:v>
                </c:pt>
                <c:pt idx="211">
                  <c:v>20</c:v>
                </c:pt>
                <c:pt idx="212">
                  <c:v>20</c:v>
                </c:pt>
                <c:pt idx="213">
                  <c:v>26</c:v>
                </c:pt>
                <c:pt idx="214">
                  <c:v>8.16</c:v>
                </c:pt>
                <c:pt idx="215">
                  <c:v>20.399999999999999</c:v>
                </c:pt>
                <c:pt idx="216">
                  <c:v>100</c:v>
                </c:pt>
                <c:pt idx="217">
                  <c:v>20</c:v>
                </c:pt>
                <c:pt idx="218">
                  <c:v>60</c:v>
                </c:pt>
                <c:pt idx="219">
                  <c:v>20</c:v>
                </c:pt>
                <c:pt idx="220">
                  <c:v>100</c:v>
                </c:pt>
                <c:pt idx="221">
                  <c:v>100</c:v>
                </c:pt>
                <c:pt idx="222">
                  <c:v>24.9</c:v>
                </c:pt>
                <c:pt idx="223">
                  <c:v>40</c:v>
                </c:pt>
                <c:pt idx="224">
                  <c:v>20</c:v>
                </c:pt>
                <c:pt idx="225">
                  <c:v>50</c:v>
                </c:pt>
                <c:pt idx="226">
                  <c:v>50</c:v>
                </c:pt>
                <c:pt idx="227">
                  <c:v>105</c:v>
                </c:pt>
                <c:pt idx="228">
                  <c:v>150</c:v>
                </c:pt>
                <c:pt idx="229">
                  <c:v>80</c:v>
                </c:pt>
                <c:pt idx="230">
                  <c:v>7.8</c:v>
                </c:pt>
                <c:pt idx="231">
                  <c:v>200</c:v>
                </c:pt>
                <c:pt idx="232">
                  <c:v>7.2</c:v>
                </c:pt>
                <c:pt idx="233">
                  <c:v>14.7</c:v>
                </c:pt>
                <c:pt idx="234">
                  <c:v>45.9</c:v>
                </c:pt>
                <c:pt idx="235">
                  <c:v>100</c:v>
                </c:pt>
                <c:pt idx="236">
                  <c:v>60</c:v>
                </c:pt>
                <c:pt idx="237">
                  <c:v>20</c:v>
                </c:pt>
                <c:pt idx="238">
                  <c:v>17</c:v>
                </c:pt>
                <c:pt idx="239">
                  <c:v>49</c:v>
                </c:pt>
                <c:pt idx="240">
                  <c:v>56</c:v>
                </c:pt>
                <c:pt idx="241">
                  <c:v>74.900000000000006</c:v>
                </c:pt>
                <c:pt idx="242">
                  <c:v>130</c:v>
                </c:pt>
                <c:pt idx="243">
                  <c:v>78.400000000000006</c:v>
                </c:pt>
                <c:pt idx="244">
                  <c:v>49.36</c:v>
                </c:pt>
                <c:pt idx="245">
                  <c:v>52.5</c:v>
                </c:pt>
                <c:pt idx="246">
                  <c:v>40</c:v>
                </c:pt>
                <c:pt idx="247">
                  <c:v>86</c:v>
                </c:pt>
                <c:pt idx="248">
                  <c:v>74</c:v>
                </c:pt>
                <c:pt idx="249">
                  <c:v>50</c:v>
                </c:pt>
                <c:pt idx="250">
                  <c:v>100</c:v>
                </c:pt>
                <c:pt idx="251">
                  <c:v>19.59</c:v>
                </c:pt>
                <c:pt idx="252">
                  <c:v>19.579999999999998</c:v>
                </c:pt>
                <c:pt idx="253">
                  <c:v>19.579999999999998</c:v>
                </c:pt>
                <c:pt idx="254">
                  <c:v>19.600000000000001</c:v>
                </c:pt>
                <c:pt idx="255">
                  <c:v>5</c:v>
                </c:pt>
                <c:pt idx="256">
                  <c:v>40</c:v>
                </c:pt>
                <c:pt idx="257">
                  <c:v>8.4</c:v>
                </c:pt>
                <c:pt idx="258">
                  <c:v>8.4</c:v>
                </c:pt>
                <c:pt idx="259">
                  <c:v>252.32</c:v>
                </c:pt>
                <c:pt idx="260">
                  <c:v>100</c:v>
                </c:pt>
                <c:pt idx="261">
                  <c:v>200</c:v>
                </c:pt>
                <c:pt idx="262">
                  <c:v>62.5</c:v>
                </c:pt>
                <c:pt idx="263">
                  <c:v>50</c:v>
                </c:pt>
                <c:pt idx="264">
                  <c:v>25</c:v>
                </c:pt>
                <c:pt idx="265">
                  <c:v>25</c:v>
                </c:pt>
                <c:pt idx="266">
                  <c:v>50</c:v>
                </c:pt>
                <c:pt idx="267">
                  <c:v>5</c:v>
                </c:pt>
                <c:pt idx="268">
                  <c:v>150</c:v>
                </c:pt>
                <c:pt idx="269">
                  <c:v>200</c:v>
                </c:pt>
                <c:pt idx="270">
                  <c:v>15</c:v>
                </c:pt>
                <c:pt idx="271">
                  <c:v>45</c:v>
                </c:pt>
                <c:pt idx="272">
                  <c:v>150</c:v>
                </c:pt>
                <c:pt idx="273">
                  <c:v>50</c:v>
                </c:pt>
                <c:pt idx="274">
                  <c:v>50</c:v>
                </c:pt>
                <c:pt idx="275">
                  <c:v>30</c:v>
                </c:pt>
                <c:pt idx="276">
                  <c:v>100</c:v>
                </c:pt>
                <c:pt idx="277">
                  <c:v>57.5</c:v>
                </c:pt>
                <c:pt idx="278">
                  <c:v>120</c:v>
                </c:pt>
                <c:pt idx="279">
                  <c:v>10</c:v>
                </c:pt>
                <c:pt idx="280">
                  <c:v>106.688</c:v>
                </c:pt>
                <c:pt idx="281">
                  <c:v>6.3</c:v>
                </c:pt>
                <c:pt idx="282">
                  <c:v>100</c:v>
                </c:pt>
                <c:pt idx="283">
                  <c:v>74.5</c:v>
                </c:pt>
                <c:pt idx="284">
                  <c:v>74.5</c:v>
                </c:pt>
                <c:pt idx="285">
                  <c:v>300</c:v>
                </c:pt>
                <c:pt idx="286">
                  <c:v>250</c:v>
                </c:pt>
                <c:pt idx="287">
                  <c:v>50</c:v>
                </c:pt>
                <c:pt idx="288">
                  <c:v>101</c:v>
                </c:pt>
                <c:pt idx="289">
                  <c:v>200</c:v>
                </c:pt>
                <c:pt idx="290">
                  <c:v>100</c:v>
                </c:pt>
                <c:pt idx="291">
                  <c:v>80</c:v>
                </c:pt>
                <c:pt idx="292">
                  <c:v>5.6814814814814811</c:v>
                </c:pt>
                <c:pt idx="293">
                  <c:v>80</c:v>
                </c:pt>
                <c:pt idx="294">
                  <c:v>60</c:v>
                </c:pt>
                <c:pt idx="295">
                  <c:v>30</c:v>
                </c:pt>
                <c:pt idx="296">
                  <c:v>58</c:v>
                </c:pt>
                <c:pt idx="297">
                  <c:v>122</c:v>
                </c:pt>
                <c:pt idx="298">
                  <c:v>99</c:v>
                </c:pt>
                <c:pt idx="299">
                  <c:v>20</c:v>
                </c:pt>
                <c:pt idx="300">
                  <c:v>42</c:v>
                </c:pt>
                <c:pt idx="301">
                  <c:v>68</c:v>
                </c:pt>
                <c:pt idx="302">
                  <c:v>20</c:v>
                </c:pt>
                <c:pt idx="303">
                  <c:v>35</c:v>
                </c:pt>
                <c:pt idx="304">
                  <c:v>40</c:v>
                </c:pt>
                <c:pt idx="305">
                  <c:v>10</c:v>
                </c:pt>
                <c:pt idx="306">
                  <c:v>50</c:v>
                </c:pt>
                <c:pt idx="307">
                  <c:v>50</c:v>
                </c:pt>
                <c:pt idx="308">
                  <c:v>86</c:v>
                </c:pt>
                <c:pt idx="309">
                  <c:v>102.5</c:v>
                </c:pt>
                <c:pt idx="310">
                  <c:v>100</c:v>
                </c:pt>
                <c:pt idx="311">
                  <c:v>100</c:v>
                </c:pt>
                <c:pt idx="312">
                  <c:v>100</c:v>
                </c:pt>
                <c:pt idx="313">
                  <c:v>60</c:v>
                </c:pt>
                <c:pt idx="314">
                  <c:v>10.5</c:v>
                </c:pt>
                <c:pt idx="315">
                  <c:v>20</c:v>
                </c:pt>
                <c:pt idx="316">
                  <c:v>144</c:v>
                </c:pt>
                <c:pt idx="317">
                  <c:v>13</c:v>
                </c:pt>
                <c:pt idx="318">
                  <c:v>128</c:v>
                </c:pt>
                <c:pt idx="319">
                  <c:v>70</c:v>
                </c:pt>
                <c:pt idx="320">
                  <c:v>250</c:v>
                </c:pt>
                <c:pt idx="321">
                  <c:v>4.5999999999999996</c:v>
                </c:pt>
                <c:pt idx="322">
                  <c:v>50</c:v>
                </c:pt>
                <c:pt idx="323">
                  <c:v>22</c:v>
                </c:pt>
                <c:pt idx="324">
                  <c:v>50</c:v>
                </c:pt>
                <c:pt idx="325">
                  <c:v>160</c:v>
                </c:pt>
                <c:pt idx="326">
                  <c:v>120</c:v>
                </c:pt>
                <c:pt idx="327">
                  <c:v>100</c:v>
                </c:pt>
                <c:pt idx="328">
                  <c:v>26</c:v>
                </c:pt>
                <c:pt idx="329">
                  <c:v>50</c:v>
                </c:pt>
                <c:pt idx="330">
                  <c:v>55.83</c:v>
                </c:pt>
                <c:pt idx="331">
                  <c:v>88</c:v>
                </c:pt>
                <c:pt idx="332">
                  <c:v>22</c:v>
                </c:pt>
                <c:pt idx="333">
                  <c:v>50</c:v>
                </c:pt>
                <c:pt idx="334">
                  <c:v>300</c:v>
                </c:pt>
                <c:pt idx="335">
                  <c:v>40</c:v>
                </c:pt>
                <c:pt idx="336">
                  <c:v>400</c:v>
                </c:pt>
                <c:pt idx="337">
                  <c:v>80</c:v>
                </c:pt>
                <c:pt idx="338">
                  <c:v>62.5</c:v>
                </c:pt>
                <c:pt idx="339">
                  <c:v>17.5</c:v>
                </c:pt>
                <c:pt idx="340">
                  <c:v>112</c:v>
                </c:pt>
                <c:pt idx="341">
                  <c:v>100</c:v>
                </c:pt>
                <c:pt idx="342">
                  <c:v>100</c:v>
                </c:pt>
                <c:pt idx="343">
                  <c:v>9.3076923076923066</c:v>
                </c:pt>
                <c:pt idx="344">
                  <c:v>88</c:v>
                </c:pt>
                <c:pt idx="345">
                  <c:v>90</c:v>
                </c:pt>
                <c:pt idx="346">
                  <c:v>70</c:v>
                </c:pt>
                <c:pt idx="347">
                  <c:v>150</c:v>
                </c:pt>
                <c:pt idx="348">
                  <c:v>100</c:v>
                </c:pt>
                <c:pt idx="349">
                  <c:v>100</c:v>
                </c:pt>
                <c:pt idx="350">
                  <c:v>35</c:v>
                </c:pt>
                <c:pt idx="351">
                  <c:v>107</c:v>
                </c:pt>
                <c:pt idx="352">
                  <c:v>132</c:v>
                </c:pt>
                <c:pt idx="353">
                  <c:v>25</c:v>
                </c:pt>
                <c:pt idx="354">
                  <c:v>100</c:v>
                </c:pt>
                <c:pt idx="355">
                  <c:v>44</c:v>
                </c:pt>
                <c:pt idx="356">
                  <c:v>100</c:v>
                </c:pt>
                <c:pt idx="357">
                  <c:v>100</c:v>
                </c:pt>
                <c:pt idx="358">
                  <c:v>50</c:v>
                </c:pt>
                <c:pt idx="359">
                  <c:v>50.5</c:v>
                </c:pt>
                <c:pt idx="360">
                  <c:v>50</c:v>
                </c:pt>
                <c:pt idx="361">
                  <c:v>160.5</c:v>
                </c:pt>
                <c:pt idx="362">
                  <c:v>80</c:v>
                </c:pt>
                <c:pt idx="363">
                  <c:v>22.9</c:v>
                </c:pt>
                <c:pt idx="364">
                  <c:v>200</c:v>
                </c:pt>
                <c:pt idx="365">
                  <c:v>127.86</c:v>
                </c:pt>
                <c:pt idx="366">
                  <c:v>100</c:v>
                </c:pt>
                <c:pt idx="367">
                  <c:v>100</c:v>
                </c:pt>
                <c:pt idx="368">
                  <c:v>79</c:v>
                </c:pt>
                <c:pt idx="369">
                  <c:v>150</c:v>
                </c:pt>
                <c:pt idx="370">
                  <c:v>50</c:v>
                </c:pt>
                <c:pt idx="371">
                  <c:v>100</c:v>
                </c:pt>
                <c:pt idx="372">
                  <c:v>200</c:v>
                </c:pt>
                <c:pt idx="373">
                  <c:v>233</c:v>
                </c:pt>
                <c:pt idx="374">
                  <c:v>63</c:v>
                </c:pt>
                <c:pt idx="375">
                  <c:v>26</c:v>
                </c:pt>
                <c:pt idx="376">
                  <c:v>50</c:v>
                </c:pt>
                <c:pt idx="377">
                  <c:v>200</c:v>
                </c:pt>
                <c:pt idx="378">
                  <c:v>7.5</c:v>
                </c:pt>
                <c:pt idx="379">
                  <c:v>90</c:v>
                </c:pt>
                <c:pt idx="380">
                  <c:v>500</c:v>
                </c:pt>
                <c:pt idx="381">
                  <c:v>190</c:v>
                </c:pt>
                <c:pt idx="382">
                  <c:v>50</c:v>
                </c:pt>
                <c:pt idx="383">
                  <c:v>50</c:v>
                </c:pt>
                <c:pt idx="384">
                  <c:v>130</c:v>
                </c:pt>
                <c:pt idx="385">
                  <c:v>150</c:v>
                </c:pt>
                <c:pt idx="386">
                  <c:v>300</c:v>
                </c:pt>
                <c:pt idx="387">
                  <c:v>50</c:v>
                </c:pt>
                <c:pt idx="388">
                  <c:v>30</c:v>
                </c:pt>
                <c:pt idx="389">
                  <c:v>350</c:v>
                </c:pt>
                <c:pt idx="390">
                  <c:v>250</c:v>
                </c:pt>
                <c:pt idx="391">
                  <c:v>90</c:v>
                </c:pt>
                <c:pt idx="392">
                  <c:v>200</c:v>
                </c:pt>
                <c:pt idx="393">
                  <c:v>100</c:v>
                </c:pt>
                <c:pt idx="394">
                  <c:v>30</c:v>
                </c:pt>
                <c:pt idx="395">
                  <c:v>125</c:v>
                </c:pt>
                <c:pt idx="396">
                  <c:v>150</c:v>
                </c:pt>
                <c:pt idx="397">
                  <c:v>66</c:v>
                </c:pt>
              </c:numCache>
            </c:numRef>
          </c:bubbleSize>
          <c:bubble3D val="0"/>
          <c:extLst>
            <c:ext xmlns:c16="http://schemas.microsoft.com/office/drawing/2014/chart" uri="{C3380CC4-5D6E-409C-BE32-E72D297353CC}">
              <c16:uniqueId val="{00000000-5634-4088-90C2-9102EFEFB85B}"/>
            </c:ext>
          </c:extLst>
        </c:ser>
        <c:ser>
          <c:idx val="0"/>
          <c:order val="1"/>
          <c:tx>
            <c:v>  Utility-Scale Wind (327 PPAs totaling 34.4 GW)</c:v>
          </c:tx>
          <c:spPr>
            <a:noFill/>
            <a:ln w="6350">
              <a:solidFill>
                <a:schemeClr val="accent1"/>
              </a:solidFill>
              <a:prstDash val="solid"/>
            </a:ln>
          </c:spPr>
          <c:invertIfNegative val="1"/>
          <c:xVal>
            <c:numRef>
              <c:f>'Wind &amp; PV PPAs vs Gas'!$F$68:$F$437</c:f>
              <c:numCache>
                <c:formatCode>m/d/yyyy</c:formatCode>
                <c:ptCount val="370"/>
                <c:pt idx="0">
                  <c:v>39841</c:v>
                </c:pt>
                <c:pt idx="1">
                  <c:v>39843</c:v>
                </c:pt>
                <c:pt idx="2">
                  <c:v>39846</c:v>
                </c:pt>
                <c:pt idx="3">
                  <c:v>39849</c:v>
                </c:pt>
                <c:pt idx="4">
                  <c:v>39849</c:v>
                </c:pt>
                <c:pt idx="5">
                  <c:v>39849</c:v>
                </c:pt>
                <c:pt idx="6">
                  <c:v>39863</c:v>
                </c:pt>
                <c:pt idx="7">
                  <c:v>39889</c:v>
                </c:pt>
                <c:pt idx="8">
                  <c:v>39889</c:v>
                </c:pt>
                <c:pt idx="9">
                  <c:v>39896</c:v>
                </c:pt>
                <c:pt idx="10">
                  <c:v>39903</c:v>
                </c:pt>
                <c:pt idx="11">
                  <c:v>39903</c:v>
                </c:pt>
                <c:pt idx="12">
                  <c:v>39904</c:v>
                </c:pt>
                <c:pt idx="13">
                  <c:v>39904</c:v>
                </c:pt>
                <c:pt idx="14">
                  <c:v>39913</c:v>
                </c:pt>
                <c:pt idx="15">
                  <c:v>39932</c:v>
                </c:pt>
                <c:pt idx="16">
                  <c:v>39933</c:v>
                </c:pt>
                <c:pt idx="17">
                  <c:v>39974</c:v>
                </c:pt>
                <c:pt idx="18">
                  <c:v>39986</c:v>
                </c:pt>
                <c:pt idx="19">
                  <c:v>39994</c:v>
                </c:pt>
                <c:pt idx="20">
                  <c:v>39994</c:v>
                </c:pt>
                <c:pt idx="21">
                  <c:v>40003</c:v>
                </c:pt>
                <c:pt idx="22">
                  <c:v>40003</c:v>
                </c:pt>
                <c:pt idx="23">
                  <c:v>40003</c:v>
                </c:pt>
                <c:pt idx="24">
                  <c:v>40024</c:v>
                </c:pt>
                <c:pt idx="25">
                  <c:v>40026</c:v>
                </c:pt>
                <c:pt idx="26">
                  <c:v>40030</c:v>
                </c:pt>
                <c:pt idx="27">
                  <c:v>40030</c:v>
                </c:pt>
                <c:pt idx="28">
                  <c:v>40042</c:v>
                </c:pt>
                <c:pt idx="29">
                  <c:v>40051</c:v>
                </c:pt>
                <c:pt idx="30">
                  <c:v>40064</c:v>
                </c:pt>
                <c:pt idx="31">
                  <c:v>40081</c:v>
                </c:pt>
                <c:pt idx="32">
                  <c:v>40081</c:v>
                </c:pt>
                <c:pt idx="33">
                  <c:v>40087</c:v>
                </c:pt>
                <c:pt idx="34">
                  <c:v>40091</c:v>
                </c:pt>
                <c:pt idx="35">
                  <c:v>40095</c:v>
                </c:pt>
                <c:pt idx="36">
                  <c:v>40119</c:v>
                </c:pt>
                <c:pt idx="37">
                  <c:v>40133</c:v>
                </c:pt>
                <c:pt idx="38">
                  <c:v>40141</c:v>
                </c:pt>
                <c:pt idx="39">
                  <c:v>40141</c:v>
                </c:pt>
                <c:pt idx="40">
                  <c:v>40147</c:v>
                </c:pt>
                <c:pt idx="41">
                  <c:v>40147</c:v>
                </c:pt>
                <c:pt idx="42">
                  <c:v>40147</c:v>
                </c:pt>
                <c:pt idx="43">
                  <c:v>40147</c:v>
                </c:pt>
                <c:pt idx="44">
                  <c:v>40147</c:v>
                </c:pt>
                <c:pt idx="45">
                  <c:v>40149</c:v>
                </c:pt>
                <c:pt idx="46">
                  <c:v>40156</c:v>
                </c:pt>
                <c:pt idx="47">
                  <c:v>40164</c:v>
                </c:pt>
                <c:pt idx="48">
                  <c:v>40175</c:v>
                </c:pt>
                <c:pt idx="49">
                  <c:v>40206</c:v>
                </c:pt>
                <c:pt idx="50">
                  <c:v>40214</c:v>
                </c:pt>
                <c:pt idx="51">
                  <c:v>40221</c:v>
                </c:pt>
                <c:pt idx="52">
                  <c:v>40242</c:v>
                </c:pt>
                <c:pt idx="53">
                  <c:v>40266</c:v>
                </c:pt>
                <c:pt idx="54">
                  <c:v>40269</c:v>
                </c:pt>
                <c:pt idx="55">
                  <c:v>40284</c:v>
                </c:pt>
                <c:pt idx="56">
                  <c:v>40287</c:v>
                </c:pt>
                <c:pt idx="57">
                  <c:v>40291</c:v>
                </c:pt>
                <c:pt idx="58">
                  <c:v>40297</c:v>
                </c:pt>
                <c:pt idx="59">
                  <c:v>40302</c:v>
                </c:pt>
                <c:pt idx="60">
                  <c:v>40302</c:v>
                </c:pt>
                <c:pt idx="61">
                  <c:v>40317</c:v>
                </c:pt>
                <c:pt idx="62">
                  <c:v>40330</c:v>
                </c:pt>
                <c:pt idx="63">
                  <c:v>40331</c:v>
                </c:pt>
                <c:pt idx="64">
                  <c:v>40332</c:v>
                </c:pt>
                <c:pt idx="65">
                  <c:v>40332</c:v>
                </c:pt>
                <c:pt idx="66">
                  <c:v>40332</c:v>
                </c:pt>
                <c:pt idx="67">
                  <c:v>40333</c:v>
                </c:pt>
                <c:pt idx="68">
                  <c:v>40338</c:v>
                </c:pt>
                <c:pt idx="69">
                  <c:v>40338</c:v>
                </c:pt>
                <c:pt idx="70">
                  <c:v>40338</c:v>
                </c:pt>
                <c:pt idx="71">
                  <c:v>40338</c:v>
                </c:pt>
                <c:pt idx="72">
                  <c:v>40350</c:v>
                </c:pt>
                <c:pt idx="73">
                  <c:v>40359</c:v>
                </c:pt>
                <c:pt idx="74">
                  <c:v>40366</c:v>
                </c:pt>
                <c:pt idx="75">
                  <c:v>40368</c:v>
                </c:pt>
                <c:pt idx="76">
                  <c:v>40374</c:v>
                </c:pt>
                <c:pt idx="77">
                  <c:v>40380</c:v>
                </c:pt>
                <c:pt idx="78">
                  <c:v>40381</c:v>
                </c:pt>
                <c:pt idx="79">
                  <c:v>40400</c:v>
                </c:pt>
                <c:pt idx="80">
                  <c:v>40406</c:v>
                </c:pt>
                <c:pt idx="81">
                  <c:v>40410</c:v>
                </c:pt>
                <c:pt idx="82">
                  <c:v>40422</c:v>
                </c:pt>
                <c:pt idx="83">
                  <c:v>40429</c:v>
                </c:pt>
                <c:pt idx="84">
                  <c:v>40438</c:v>
                </c:pt>
                <c:pt idx="85">
                  <c:v>40443</c:v>
                </c:pt>
                <c:pt idx="86">
                  <c:v>40462</c:v>
                </c:pt>
                <c:pt idx="87">
                  <c:v>40469</c:v>
                </c:pt>
                <c:pt idx="88">
                  <c:v>40487</c:v>
                </c:pt>
                <c:pt idx="89">
                  <c:v>40494</c:v>
                </c:pt>
                <c:pt idx="90">
                  <c:v>40518</c:v>
                </c:pt>
                <c:pt idx="91">
                  <c:v>40521</c:v>
                </c:pt>
                <c:pt idx="92">
                  <c:v>40529</c:v>
                </c:pt>
                <c:pt idx="93">
                  <c:v>40529</c:v>
                </c:pt>
                <c:pt idx="94">
                  <c:v>40529</c:v>
                </c:pt>
                <c:pt idx="95">
                  <c:v>40529</c:v>
                </c:pt>
                <c:pt idx="96">
                  <c:v>40534</c:v>
                </c:pt>
                <c:pt idx="97">
                  <c:v>40535</c:v>
                </c:pt>
                <c:pt idx="98">
                  <c:v>40535</c:v>
                </c:pt>
                <c:pt idx="99">
                  <c:v>40535</c:v>
                </c:pt>
                <c:pt idx="100">
                  <c:v>40575</c:v>
                </c:pt>
                <c:pt idx="101">
                  <c:v>40612</c:v>
                </c:pt>
                <c:pt idx="102">
                  <c:v>40639</c:v>
                </c:pt>
                <c:pt idx="103">
                  <c:v>40653</c:v>
                </c:pt>
                <c:pt idx="104">
                  <c:v>40668</c:v>
                </c:pt>
                <c:pt idx="105">
                  <c:v>40669</c:v>
                </c:pt>
                <c:pt idx="106">
                  <c:v>40676</c:v>
                </c:pt>
                <c:pt idx="107">
                  <c:v>40679</c:v>
                </c:pt>
                <c:pt idx="108">
                  <c:v>40679</c:v>
                </c:pt>
                <c:pt idx="109">
                  <c:v>40683</c:v>
                </c:pt>
                <c:pt idx="110">
                  <c:v>40701</c:v>
                </c:pt>
                <c:pt idx="111">
                  <c:v>40715</c:v>
                </c:pt>
                <c:pt idx="112">
                  <c:v>40721</c:v>
                </c:pt>
                <c:pt idx="113">
                  <c:v>40722</c:v>
                </c:pt>
                <c:pt idx="114">
                  <c:v>40723</c:v>
                </c:pt>
                <c:pt idx="115">
                  <c:v>40730</c:v>
                </c:pt>
                <c:pt idx="116">
                  <c:v>40739</c:v>
                </c:pt>
                <c:pt idx="117">
                  <c:v>40752</c:v>
                </c:pt>
                <c:pt idx="118">
                  <c:v>40758</c:v>
                </c:pt>
                <c:pt idx="119">
                  <c:v>40763</c:v>
                </c:pt>
                <c:pt idx="120">
                  <c:v>40770</c:v>
                </c:pt>
                <c:pt idx="121">
                  <c:v>40772</c:v>
                </c:pt>
                <c:pt idx="122">
                  <c:v>40772</c:v>
                </c:pt>
                <c:pt idx="123">
                  <c:v>40785</c:v>
                </c:pt>
                <c:pt idx="124">
                  <c:v>40793</c:v>
                </c:pt>
                <c:pt idx="125">
                  <c:v>40798</c:v>
                </c:pt>
                <c:pt idx="126">
                  <c:v>40798</c:v>
                </c:pt>
                <c:pt idx="127">
                  <c:v>40799</c:v>
                </c:pt>
                <c:pt idx="128">
                  <c:v>40817</c:v>
                </c:pt>
                <c:pt idx="129">
                  <c:v>40850</c:v>
                </c:pt>
                <c:pt idx="130">
                  <c:v>40850</c:v>
                </c:pt>
                <c:pt idx="131">
                  <c:v>40855</c:v>
                </c:pt>
                <c:pt idx="132">
                  <c:v>40863</c:v>
                </c:pt>
                <c:pt idx="133">
                  <c:v>40863</c:v>
                </c:pt>
                <c:pt idx="134">
                  <c:v>40875</c:v>
                </c:pt>
                <c:pt idx="135">
                  <c:v>40886</c:v>
                </c:pt>
                <c:pt idx="136">
                  <c:v>40890</c:v>
                </c:pt>
                <c:pt idx="137">
                  <c:v>40890</c:v>
                </c:pt>
                <c:pt idx="138">
                  <c:v>40892</c:v>
                </c:pt>
                <c:pt idx="139">
                  <c:v>40897</c:v>
                </c:pt>
                <c:pt idx="140">
                  <c:v>40897</c:v>
                </c:pt>
                <c:pt idx="141">
                  <c:v>40897</c:v>
                </c:pt>
                <c:pt idx="142">
                  <c:v>40899</c:v>
                </c:pt>
                <c:pt idx="143">
                  <c:v>40927</c:v>
                </c:pt>
                <c:pt idx="144">
                  <c:v>40946</c:v>
                </c:pt>
                <c:pt idx="145">
                  <c:v>40954</c:v>
                </c:pt>
                <c:pt idx="146">
                  <c:v>40956</c:v>
                </c:pt>
                <c:pt idx="147">
                  <c:v>40967</c:v>
                </c:pt>
                <c:pt idx="148">
                  <c:v>40981</c:v>
                </c:pt>
                <c:pt idx="149">
                  <c:v>40985</c:v>
                </c:pt>
                <c:pt idx="150">
                  <c:v>40997</c:v>
                </c:pt>
                <c:pt idx="151">
                  <c:v>41010</c:v>
                </c:pt>
                <c:pt idx="152">
                  <c:v>41056</c:v>
                </c:pt>
                <c:pt idx="153">
                  <c:v>41152</c:v>
                </c:pt>
                <c:pt idx="154">
                  <c:v>41214</c:v>
                </c:pt>
                <c:pt idx="155">
                  <c:v>41247</c:v>
                </c:pt>
                <c:pt idx="156">
                  <c:v>41257</c:v>
                </c:pt>
                <c:pt idx="157">
                  <c:v>41290</c:v>
                </c:pt>
                <c:pt idx="158">
                  <c:v>41312</c:v>
                </c:pt>
                <c:pt idx="159">
                  <c:v>41380</c:v>
                </c:pt>
                <c:pt idx="160">
                  <c:v>41400</c:v>
                </c:pt>
                <c:pt idx="161">
                  <c:v>41418</c:v>
                </c:pt>
                <c:pt idx="162">
                  <c:v>41426</c:v>
                </c:pt>
                <c:pt idx="163">
                  <c:v>41426</c:v>
                </c:pt>
                <c:pt idx="164">
                  <c:v>41430</c:v>
                </c:pt>
                <c:pt idx="165">
                  <c:v>41440</c:v>
                </c:pt>
                <c:pt idx="166">
                  <c:v>41440</c:v>
                </c:pt>
                <c:pt idx="167">
                  <c:v>41446</c:v>
                </c:pt>
                <c:pt idx="168">
                  <c:v>41453</c:v>
                </c:pt>
                <c:pt idx="169">
                  <c:v>41457</c:v>
                </c:pt>
                <c:pt idx="170">
                  <c:v>41457</c:v>
                </c:pt>
                <c:pt idx="171">
                  <c:v>41462</c:v>
                </c:pt>
                <c:pt idx="172">
                  <c:v>41463</c:v>
                </c:pt>
                <c:pt idx="173">
                  <c:v>41465</c:v>
                </c:pt>
                <c:pt idx="174">
                  <c:v>41472</c:v>
                </c:pt>
                <c:pt idx="175">
                  <c:v>41479</c:v>
                </c:pt>
                <c:pt idx="176">
                  <c:v>41498</c:v>
                </c:pt>
                <c:pt idx="177">
                  <c:v>41506</c:v>
                </c:pt>
                <c:pt idx="178">
                  <c:v>41506</c:v>
                </c:pt>
                <c:pt idx="179">
                  <c:v>41528</c:v>
                </c:pt>
                <c:pt idx="180">
                  <c:v>41556</c:v>
                </c:pt>
                <c:pt idx="181">
                  <c:v>41557</c:v>
                </c:pt>
                <c:pt idx="182">
                  <c:v>41557</c:v>
                </c:pt>
                <c:pt idx="183">
                  <c:v>41557</c:v>
                </c:pt>
                <c:pt idx="184">
                  <c:v>41564</c:v>
                </c:pt>
                <c:pt idx="185">
                  <c:v>41572</c:v>
                </c:pt>
                <c:pt idx="186">
                  <c:v>41579</c:v>
                </c:pt>
                <c:pt idx="187">
                  <c:v>41584</c:v>
                </c:pt>
                <c:pt idx="188">
                  <c:v>41584</c:v>
                </c:pt>
                <c:pt idx="189">
                  <c:v>41596</c:v>
                </c:pt>
                <c:pt idx="190">
                  <c:v>41596</c:v>
                </c:pt>
                <c:pt idx="191">
                  <c:v>41619</c:v>
                </c:pt>
                <c:pt idx="192">
                  <c:v>41628</c:v>
                </c:pt>
                <c:pt idx="193">
                  <c:v>41635</c:v>
                </c:pt>
                <c:pt idx="194">
                  <c:v>41660</c:v>
                </c:pt>
                <c:pt idx="195">
                  <c:v>41662</c:v>
                </c:pt>
                <c:pt idx="196">
                  <c:v>41663</c:v>
                </c:pt>
                <c:pt idx="197">
                  <c:v>41697</c:v>
                </c:pt>
                <c:pt idx="198">
                  <c:v>41801</c:v>
                </c:pt>
                <c:pt idx="199">
                  <c:v>41821</c:v>
                </c:pt>
                <c:pt idx="200">
                  <c:v>41852</c:v>
                </c:pt>
                <c:pt idx="201">
                  <c:v>41852</c:v>
                </c:pt>
                <c:pt idx="202">
                  <c:v>41865</c:v>
                </c:pt>
                <c:pt idx="203">
                  <c:v>41893</c:v>
                </c:pt>
                <c:pt idx="204">
                  <c:v>41906</c:v>
                </c:pt>
                <c:pt idx="205">
                  <c:v>41942</c:v>
                </c:pt>
                <c:pt idx="206">
                  <c:v>41974</c:v>
                </c:pt>
                <c:pt idx="207">
                  <c:v>41974</c:v>
                </c:pt>
                <c:pt idx="208">
                  <c:v>41974</c:v>
                </c:pt>
                <c:pt idx="209">
                  <c:v>41990</c:v>
                </c:pt>
                <c:pt idx="210">
                  <c:v>41990</c:v>
                </c:pt>
                <c:pt idx="211">
                  <c:v>42004</c:v>
                </c:pt>
                <c:pt idx="212">
                  <c:v>42087</c:v>
                </c:pt>
                <c:pt idx="213">
                  <c:v>42101</c:v>
                </c:pt>
                <c:pt idx="214">
                  <c:v>42118</c:v>
                </c:pt>
                <c:pt idx="215">
                  <c:v>42125</c:v>
                </c:pt>
                <c:pt idx="216">
                  <c:v>42125</c:v>
                </c:pt>
                <c:pt idx="217">
                  <c:v>42128</c:v>
                </c:pt>
                <c:pt idx="218">
                  <c:v>42146</c:v>
                </c:pt>
                <c:pt idx="219">
                  <c:v>42164</c:v>
                </c:pt>
                <c:pt idx="220">
                  <c:v>42193</c:v>
                </c:pt>
                <c:pt idx="221">
                  <c:v>42209</c:v>
                </c:pt>
                <c:pt idx="222">
                  <c:v>42223</c:v>
                </c:pt>
                <c:pt idx="223">
                  <c:v>42262</c:v>
                </c:pt>
                <c:pt idx="224">
                  <c:v>42262</c:v>
                </c:pt>
                <c:pt idx="225">
                  <c:v>42264</c:v>
                </c:pt>
                <c:pt idx="226">
                  <c:v>42278</c:v>
                </c:pt>
                <c:pt idx="227">
                  <c:v>42286</c:v>
                </c:pt>
                <c:pt idx="228">
                  <c:v>42293</c:v>
                </c:pt>
                <c:pt idx="229">
                  <c:v>42304</c:v>
                </c:pt>
                <c:pt idx="230">
                  <c:v>42317</c:v>
                </c:pt>
                <c:pt idx="231">
                  <c:v>42327</c:v>
                </c:pt>
                <c:pt idx="232">
                  <c:v>42327</c:v>
                </c:pt>
                <c:pt idx="233">
                  <c:v>42328</c:v>
                </c:pt>
                <c:pt idx="234">
                  <c:v>42342</c:v>
                </c:pt>
                <c:pt idx="235">
                  <c:v>42354</c:v>
                </c:pt>
                <c:pt idx="236">
                  <c:v>42356</c:v>
                </c:pt>
                <c:pt idx="237">
                  <c:v>42361</c:v>
                </c:pt>
                <c:pt idx="238">
                  <c:v>42377</c:v>
                </c:pt>
                <c:pt idx="239">
                  <c:v>42388</c:v>
                </c:pt>
                <c:pt idx="240">
                  <c:v>42401</c:v>
                </c:pt>
                <c:pt idx="241">
                  <c:v>42401</c:v>
                </c:pt>
                <c:pt idx="242">
                  <c:v>42402</c:v>
                </c:pt>
                <c:pt idx="243">
                  <c:v>42432</c:v>
                </c:pt>
                <c:pt idx="244">
                  <c:v>42433</c:v>
                </c:pt>
                <c:pt idx="245">
                  <c:v>42502</c:v>
                </c:pt>
                <c:pt idx="246">
                  <c:v>42521</c:v>
                </c:pt>
                <c:pt idx="247">
                  <c:v>42521</c:v>
                </c:pt>
                <c:pt idx="248">
                  <c:v>42569</c:v>
                </c:pt>
                <c:pt idx="249">
                  <c:v>42577</c:v>
                </c:pt>
                <c:pt idx="250">
                  <c:v>42593</c:v>
                </c:pt>
                <c:pt idx="251">
                  <c:v>42671</c:v>
                </c:pt>
                <c:pt idx="252">
                  <c:v>42671</c:v>
                </c:pt>
                <c:pt idx="253">
                  <c:v>42675</c:v>
                </c:pt>
                <c:pt idx="254">
                  <c:v>42685</c:v>
                </c:pt>
                <c:pt idx="255">
                  <c:v>42705</c:v>
                </c:pt>
                <c:pt idx="256">
                  <c:v>42709</c:v>
                </c:pt>
                <c:pt idx="257">
                  <c:v>42709</c:v>
                </c:pt>
                <c:pt idx="258">
                  <c:v>42710</c:v>
                </c:pt>
                <c:pt idx="259">
                  <c:v>42719</c:v>
                </c:pt>
                <c:pt idx="260">
                  <c:v>42736</c:v>
                </c:pt>
                <c:pt idx="261">
                  <c:v>42754</c:v>
                </c:pt>
                <c:pt idx="262">
                  <c:v>42762</c:v>
                </c:pt>
                <c:pt idx="263">
                  <c:v>42775</c:v>
                </c:pt>
                <c:pt idx="264">
                  <c:v>42783</c:v>
                </c:pt>
                <c:pt idx="265">
                  <c:v>42801</c:v>
                </c:pt>
                <c:pt idx="266">
                  <c:v>42801</c:v>
                </c:pt>
                <c:pt idx="267">
                  <c:v>42807</c:v>
                </c:pt>
                <c:pt idx="268">
                  <c:v>42808</c:v>
                </c:pt>
                <c:pt idx="269">
                  <c:v>42860</c:v>
                </c:pt>
                <c:pt idx="270">
                  <c:v>42872</c:v>
                </c:pt>
                <c:pt idx="271">
                  <c:v>42892</c:v>
                </c:pt>
                <c:pt idx="272">
                  <c:v>42895</c:v>
                </c:pt>
                <c:pt idx="273">
                  <c:v>42906</c:v>
                </c:pt>
                <c:pt idx="274">
                  <c:v>42923</c:v>
                </c:pt>
                <c:pt idx="275">
                  <c:v>42935</c:v>
                </c:pt>
                <c:pt idx="276">
                  <c:v>42937</c:v>
                </c:pt>
                <c:pt idx="277">
                  <c:v>42948</c:v>
                </c:pt>
                <c:pt idx="278">
                  <c:v>42958</c:v>
                </c:pt>
                <c:pt idx="279">
                  <c:v>42958</c:v>
                </c:pt>
                <c:pt idx="280">
                  <c:v>42979</c:v>
                </c:pt>
                <c:pt idx="281">
                  <c:v>42979</c:v>
                </c:pt>
                <c:pt idx="282">
                  <c:v>43004</c:v>
                </c:pt>
                <c:pt idx="283">
                  <c:v>43009</c:v>
                </c:pt>
                <c:pt idx="284">
                  <c:v>43010</c:v>
                </c:pt>
                <c:pt idx="285">
                  <c:v>43020</c:v>
                </c:pt>
                <c:pt idx="286">
                  <c:v>43024</c:v>
                </c:pt>
                <c:pt idx="287">
                  <c:v>43054</c:v>
                </c:pt>
                <c:pt idx="288">
                  <c:v>43056</c:v>
                </c:pt>
                <c:pt idx="289">
                  <c:v>43056</c:v>
                </c:pt>
                <c:pt idx="290">
                  <c:v>43056</c:v>
                </c:pt>
                <c:pt idx="291">
                  <c:v>43089</c:v>
                </c:pt>
                <c:pt idx="292">
                  <c:v>43090</c:v>
                </c:pt>
                <c:pt idx="293">
                  <c:v>43110</c:v>
                </c:pt>
                <c:pt idx="294">
                  <c:v>43122</c:v>
                </c:pt>
                <c:pt idx="295">
                  <c:v>43122</c:v>
                </c:pt>
                <c:pt idx="296">
                  <c:v>43172</c:v>
                </c:pt>
                <c:pt idx="297">
                  <c:v>43210</c:v>
                </c:pt>
                <c:pt idx="298">
                  <c:v>43303</c:v>
                </c:pt>
                <c:pt idx="299">
                  <c:v>43303</c:v>
                </c:pt>
                <c:pt idx="300">
                  <c:v>43332</c:v>
                </c:pt>
                <c:pt idx="301">
                  <c:v>43343</c:v>
                </c:pt>
                <c:pt idx="302">
                  <c:v>43344</c:v>
                </c:pt>
                <c:pt idx="303">
                  <c:v>43378</c:v>
                </c:pt>
                <c:pt idx="304">
                  <c:v>43391</c:v>
                </c:pt>
                <c:pt idx="305">
                  <c:v>43392</c:v>
                </c:pt>
                <c:pt idx="306">
                  <c:v>43392</c:v>
                </c:pt>
                <c:pt idx="307">
                  <c:v>43395</c:v>
                </c:pt>
                <c:pt idx="308">
                  <c:v>43402</c:v>
                </c:pt>
                <c:pt idx="309">
                  <c:v>43423</c:v>
                </c:pt>
                <c:pt idx="310">
                  <c:v>43425</c:v>
                </c:pt>
                <c:pt idx="311">
                  <c:v>43439</c:v>
                </c:pt>
                <c:pt idx="312">
                  <c:v>43465</c:v>
                </c:pt>
                <c:pt idx="313">
                  <c:v>43466</c:v>
                </c:pt>
                <c:pt idx="314">
                  <c:v>43468</c:v>
                </c:pt>
                <c:pt idx="315">
                  <c:v>43473</c:v>
                </c:pt>
                <c:pt idx="316">
                  <c:v>43476</c:v>
                </c:pt>
                <c:pt idx="317">
                  <c:v>43487</c:v>
                </c:pt>
                <c:pt idx="318">
                  <c:v>43501</c:v>
                </c:pt>
                <c:pt idx="319">
                  <c:v>43502</c:v>
                </c:pt>
                <c:pt idx="320">
                  <c:v>43507</c:v>
                </c:pt>
                <c:pt idx="321">
                  <c:v>43531</c:v>
                </c:pt>
                <c:pt idx="322">
                  <c:v>43601</c:v>
                </c:pt>
                <c:pt idx="323">
                  <c:v>43606</c:v>
                </c:pt>
                <c:pt idx="324">
                  <c:v>43616</c:v>
                </c:pt>
                <c:pt idx="325">
                  <c:v>43621</c:v>
                </c:pt>
                <c:pt idx="326">
                  <c:v>43654</c:v>
                </c:pt>
                <c:pt idx="327">
                  <c:v>43678</c:v>
                </c:pt>
                <c:pt idx="328">
                  <c:v>43698</c:v>
                </c:pt>
                <c:pt idx="329">
                  <c:v>43709</c:v>
                </c:pt>
                <c:pt idx="330">
                  <c:v>43726</c:v>
                </c:pt>
                <c:pt idx="331">
                  <c:v>43730</c:v>
                </c:pt>
                <c:pt idx="332">
                  <c:v>43739</c:v>
                </c:pt>
                <c:pt idx="333">
                  <c:v>43740</c:v>
                </c:pt>
                <c:pt idx="334">
                  <c:v>43741</c:v>
                </c:pt>
                <c:pt idx="335">
                  <c:v>43755</c:v>
                </c:pt>
                <c:pt idx="336">
                  <c:v>43755</c:v>
                </c:pt>
                <c:pt idx="337">
                  <c:v>43759</c:v>
                </c:pt>
                <c:pt idx="338">
                  <c:v>43770</c:v>
                </c:pt>
                <c:pt idx="339">
                  <c:v>43794</c:v>
                </c:pt>
                <c:pt idx="340">
                  <c:v>43812</c:v>
                </c:pt>
                <c:pt idx="341">
                  <c:v>43817</c:v>
                </c:pt>
                <c:pt idx="342">
                  <c:v>43819</c:v>
                </c:pt>
                <c:pt idx="343">
                  <c:v>43936</c:v>
                </c:pt>
                <c:pt idx="344">
                  <c:v>43937</c:v>
                </c:pt>
                <c:pt idx="345">
                  <c:v>43978</c:v>
                </c:pt>
                <c:pt idx="346">
                  <c:v>43978</c:v>
                </c:pt>
                <c:pt idx="347">
                  <c:v>43979</c:v>
                </c:pt>
                <c:pt idx="348">
                  <c:v>43986</c:v>
                </c:pt>
                <c:pt idx="349">
                  <c:v>44033</c:v>
                </c:pt>
                <c:pt idx="350">
                  <c:v>44044</c:v>
                </c:pt>
                <c:pt idx="351">
                  <c:v>44050</c:v>
                </c:pt>
                <c:pt idx="352">
                  <c:v>44068</c:v>
                </c:pt>
                <c:pt idx="353">
                  <c:v>44074</c:v>
                </c:pt>
                <c:pt idx="354">
                  <c:v>44075</c:v>
                </c:pt>
                <c:pt idx="355">
                  <c:v>44085</c:v>
                </c:pt>
                <c:pt idx="356">
                  <c:v>44090</c:v>
                </c:pt>
                <c:pt idx="357">
                  <c:v>44091</c:v>
                </c:pt>
                <c:pt idx="358">
                  <c:v>44091</c:v>
                </c:pt>
                <c:pt idx="359">
                  <c:v>44105</c:v>
                </c:pt>
                <c:pt idx="360">
                  <c:v>44165</c:v>
                </c:pt>
                <c:pt idx="361">
                  <c:v>44218</c:v>
                </c:pt>
                <c:pt idx="362">
                  <c:v>44230</c:v>
                </c:pt>
                <c:pt idx="363">
                  <c:v>44307</c:v>
                </c:pt>
                <c:pt idx="364">
                  <c:v>44307</c:v>
                </c:pt>
                <c:pt idx="365">
                  <c:v>44337</c:v>
                </c:pt>
                <c:pt idx="366">
                  <c:v>44377</c:v>
                </c:pt>
                <c:pt idx="367">
                  <c:v>44440</c:v>
                </c:pt>
                <c:pt idx="368">
                  <c:v>44440</c:v>
                </c:pt>
                <c:pt idx="369">
                  <c:v>44621</c:v>
                </c:pt>
              </c:numCache>
            </c:numRef>
          </c:xVal>
          <c:yVal>
            <c:numRef>
              <c:f>'Wind &amp; PV PPAs vs Gas'!$G$68:$G$437</c:f>
              <c:numCache>
                <c:formatCode>"$"#,##0.00_);\("$"#,##0.00\)</c:formatCode>
                <c:ptCount val="370"/>
                <c:pt idx="0">
                  <c:v>59.609025805211623</c:v>
                </c:pt>
                <c:pt idx="1">
                  <c:v>66.982305915291278</c:v>
                </c:pt>
                <c:pt idx="2">
                  <c:v>57.078823204884905</c:v>
                </c:pt>
                <c:pt idx="3">
                  <c:v>100.33978237810106</c:v>
                </c:pt>
                <c:pt idx="4">
                  <c:v>103.34442804933511</c:v>
                </c:pt>
                <c:pt idx="5">
                  <c:v>103.36619940963874</c:v>
                </c:pt>
                <c:pt idx="6">
                  <c:v>101.12109608877545</c:v>
                </c:pt>
                <c:pt idx="7">
                  <c:v>125.4735104832239</c:v>
                </c:pt>
                <c:pt idx="8">
                  <c:v>129.00031657762418</c:v>
                </c:pt>
                <c:pt idx="9">
                  <c:v>96.253135250426837</c:v>
                </c:pt>
                <c:pt idx="10">
                  <c:v>65.796650613926644</c:v>
                </c:pt>
                <c:pt idx="11">
                  <c:v>65.795925026270368</c:v>
                </c:pt>
                <c:pt idx="12">
                  <c:v>55.039869963411356</c:v>
                </c:pt>
                <c:pt idx="13">
                  <c:v>88.09974018826172</c:v>
                </c:pt>
                <c:pt idx="14">
                  <c:v>114.0011745294924</c:v>
                </c:pt>
                <c:pt idx="15">
                  <c:v>74.830401330212666</c:v>
                </c:pt>
                <c:pt idx="16">
                  <c:v>69.477952597900384</c:v>
                </c:pt>
                <c:pt idx="17">
                  <c:v>84.626353151851262</c:v>
                </c:pt>
                <c:pt idx="18">
                  <c:v>78.311919816033864</c:v>
                </c:pt>
                <c:pt idx="19">
                  <c:v>80.215053584417618</c:v>
                </c:pt>
                <c:pt idx="20">
                  <c:v>72.149793824269111</c:v>
                </c:pt>
                <c:pt idx="21">
                  <c:v>93.206115734304717</c:v>
                </c:pt>
                <c:pt idx="22">
                  <c:v>93.206115537477416</c:v>
                </c:pt>
                <c:pt idx="23">
                  <c:v>93.206115264790029</c:v>
                </c:pt>
                <c:pt idx="24">
                  <c:v>59.610848626389163</c:v>
                </c:pt>
                <c:pt idx="25">
                  <c:v>70.100708162255302</c:v>
                </c:pt>
                <c:pt idx="26">
                  <c:v>80.072128802675721</c:v>
                </c:pt>
                <c:pt idx="27">
                  <c:v>79.996624349190625</c:v>
                </c:pt>
                <c:pt idx="28">
                  <c:v>114.54521357969536</c:v>
                </c:pt>
                <c:pt idx="29">
                  <c:v>73.39021122061375</c:v>
                </c:pt>
                <c:pt idx="30">
                  <c:v>60.865318220989494</c:v>
                </c:pt>
                <c:pt idx="31">
                  <c:v>51.682390089682897</c:v>
                </c:pt>
                <c:pt idx="32">
                  <c:v>52.591092715698721</c:v>
                </c:pt>
                <c:pt idx="33">
                  <c:v>73.363374808800813</c:v>
                </c:pt>
                <c:pt idx="34">
                  <c:v>53.400815846473577</c:v>
                </c:pt>
                <c:pt idx="35">
                  <c:v>86.770238280008968</c:v>
                </c:pt>
                <c:pt idx="36">
                  <c:v>76.490746339213842</c:v>
                </c:pt>
                <c:pt idx="37">
                  <c:v>73.328005728923671</c:v>
                </c:pt>
                <c:pt idx="38">
                  <c:v>84.561889518186078</c:v>
                </c:pt>
                <c:pt idx="39">
                  <c:v>72.410716140442361</c:v>
                </c:pt>
                <c:pt idx="40">
                  <c:v>123.72447866946391</c:v>
                </c:pt>
                <c:pt idx="41">
                  <c:v>123.70906894272601</c:v>
                </c:pt>
                <c:pt idx="42">
                  <c:v>123.70119841305983</c:v>
                </c:pt>
                <c:pt idx="43">
                  <c:v>123.70175853531582</c:v>
                </c:pt>
                <c:pt idx="44">
                  <c:v>123.70719542104047</c:v>
                </c:pt>
                <c:pt idx="45">
                  <c:v>108.02427128197256</c:v>
                </c:pt>
                <c:pt idx="46">
                  <c:v>134.27420850326521</c:v>
                </c:pt>
                <c:pt idx="47">
                  <c:v>137.13260944159802</c:v>
                </c:pt>
                <c:pt idx="48">
                  <c:v>79.613523382706632</c:v>
                </c:pt>
                <c:pt idx="49">
                  <c:v>112.05407964482841</c:v>
                </c:pt>
                <c:pt idx="50">
                  <c:v>57.853365320896003</c:v>
                </c:pt>
                <c:pt idx="51">
                  <c:v>79.378082861211738</c:v>
                </c:pt>
                <c:pt idx="52">
                  <c:v>118.96350475047534</c:v>
                </c:pt>
                <c:pt idx="53">
                  <c:v>63.289327704900515</c:v>
                </c:pt>
                <c:pt idx="54">
                  <c:v>64.842456686635003</c:v>
                </c:pt>
                <c:pt idx="55">
                  <c:v>45.643694033253318</c:v>
                </c:pt>
                <c:pt idx="56">
                  <c:v>94.195767401667709</c:v>
                </c:pt>
                <c:pt idx="57">
                  <c:v>53.766273853803916</c:v>
                </c:pt>
                <c:pt idx="58">
                  <c:v>122.69837252587402</c:v>
                </c:pt>
                <c:pt idx="59">
                  <c:v>85.739232186380519</c:v>
                </c:pt>
                <c:pt idx="60">
                  <c:v>88.929216375218843</c:v>
                </c:pt>
                <c:pt idx="61">
                  <c:v>63.555522183687351</c:v>
                </c:pt>
                <c:pt idx="62">
                  <c:v>56.439181079063317</c:v>
                </c:pt>
                <c:pt idx="63">
                  <c:v>125.20418585154565</c:v>
                </c:pt>
                <c:pt idx="64">
                  <c:v>52.750928950335656</c:v>
                </c:pt>
                <c:pt idx="65">
                  <c:v>105.6964964313473</c:v>
                </c:pt>
                <c:pt idx="66">
                  <c:v>98.19830445772061</c:v>
                </c:pt>
                <c:pt idx="67">
                  <c:v>71.764070198758617</c:v>
                </c:pt>
                <c:pt idx="68">
                  <c:v>125.97829747986498</c:v>
                </c:pt>
                <c:pt idx="69">
                  <c:v>128.1688418776701</c:v>
                </c:pt>
                <c:pt idx="70">
                  <c:v>125.97829747986498</c:v>
                </c:pt>
                <c:pt idx="71">
                  <c:v>128.1688418776701</c:v>
                </c:pt>
                <c:pt idx="72">
                  <c:v>96.749991032717901</c:v>
                </c:pt>
                <c:pt idx="73">
                  <c:v>60.329804769061596</c:v>
                </c:pt>
                <c:pt idx="74">
                  <c:v>40.769684101996681</c:v>
                </c:pt>
                <c:pt idx="75">
                  <c:v>60.285546903878931</c:v>
                </c:pt>
                <c:pt idx="76">
                  <c:v>48.536289833247714</c:v>
                </c:pt>
                <c:pt idx="77">
                  <c:v>86.282708178089422</c:v>
                </c:pt>
                <c:pt idx="78">
                  <c:v>121.97145807399582</c:v>
                </c:pt>
                <c:pt idx="79">
                  <c:v>97.212229263624323</c:v>
                </c:pt>
                <c:pt idx="80">
                  <c:v>60.362016971530394</c:v>
                </c:pt>
                <c:pt idx="81">
                  <c:v>137.07644237980765</c:v>
                </c:pt>
                <c:pt idx="82">
                  <c:v>74.530409535734904</c:v>
                </c:pt>
                <c:pt idx="83">
                  <c:v>87.936841003585386</c:v>
                </c:pt>
                <c:pt idx="84">
                  <c:v>37.638269897240527</c:v>
                </c:pt>
                <c:pt idx="85">
                  <c:v>46.897404117892059</c:v>
                </c:pt>
                <c:pt idx="86">
                  <c:v>119.40478499293292</c:v>
                </c:pt>
                <c:pt idx="87">
                  <c:v>118.55200199772176</c:v>
                </c:pt>
                <c:pt idx="88">
                  <c:v>42.741285767365987</c:v>
                </c:pt>
                <c:pt idx="89">
                  <c:v>70.024111342377481</c:v>
                </c:pt>
                <c:pt idx="90">
                  <c:v>36.659685218174879</c:v>
                </c:pt>
                <c:pt idx="91">
                  <c:v>30.818567978569718</c:v>
                </c:pt>
                <c:pt idx="92">
                  <c:v>111.30297608436967</c:v>
                </c:pt>
                <c:pt idx="93">
                  <c:v>60.040795114241767</c:v>
                </c:pt>
                <c:pt idx="94">
                  <c:v>104.35281135372385</c:v>
                </c:pt>
                <c:pt idx="95">
                  <c:v>56.047730476438318</c:v>
                </c:pt>
                <c:pt idx="96">
                  <c:v>47.797778150152617</c:v>
                </c:pt>
                <c:pt idx="97">
                  <c:v>72.877892195644122</c:v>
                </c:pt>
                <c:pt idx="98">
                  <c:v>60.085284496632092</c:v>
                </c:pt>
                <c:pt idx="99">
                  <c:v>78.919482844579264</c:v>
                </c:pt>
                <c:pt idx="100">
                  <c:v>110.02599387995288</c:v>
                </c:pt>
                <c:pt idx="101">
                  <c:v>69.521051234925295</c:v>
                </c:pt>
                <c:pt idx="102">
                  <c:v>105.67824968388939</c:v>
                </c:pt>
                <c:pt idx="103">
                  <c:v>35.870554264980719</c:v>
                </c:pt>
                <c:pt idx="104">
                  <c:v>68.006372578643294</c:v>
                </c:pt>
                <c:pt idx="105">
                  <c:v>33.478795656790119</c:v>
                </c:pt>
                <c:pt idx="106">
                  <c:v>73.949704036897543</c:v>
                </c:pt>
                <c:pt idx="107">
                  <c:v>31.982730405793014</c:v>
                </c:pt>
                <c:pt idx="108">
                  <c:v>22.734054021223756</c:v>
                </c:pt>
                <c:pt idx="109">
                  <c:v>56.29250687127189</c:v>
                </c:pt>
                <c:pt idx="110">
                  <c:v>39.427665588950575</c:v>
                </c:pt>
                <c:pt idx="111">
                  <c:v>50.561661500590667</c:v>
                </c:pt>
                <c:pt idx="112">
                  <c:v>35.501021518838883</c:v>
                </c:pt>
                <c:pt idx="113">
                  <c:v>64.828441646193411</c:v>
                </c:pt>
                <c:pt idx="114">
                  <c:v>82.907747004797329</c:v>
                </c:pt>
                <c:pt idx="115">
                  <c:v>43.182992650417802</c:v>
                </c:pt>
                <c:pt idx="116">
                  <c:v>87.535309735008127</c:v>
                </c:pt>
                <c:pt idx="117">
                  <c:v>90.002868582462668</c:v>
                </c:pt>
                <c:pt idx="118">
                  <c:v>62.767209841992148</c:v>
                </c:pt>
                <c:pt idx="119">
                  <c:v>49.25510641348172</c:v>
                </c:pt>
                <c:pt idx="120">
                  <c:v>35.81655553603332</c:v>
                </c:pt>
                <c:pt idx="121">
                  <c:v>44.860999208030009</c:v>
                </c:pt>
                <c:pt idx="122">
                  <c:v>44.860999208030009</c:v>
                </c:pt>
                <c:pt idx="123">
                  <c:v>28.18761176543553</c:v>
                </c:pt>
                <c:pt idx="124">
                  <c:v>29.960253115731536</c:v>
                </c:pt>
                <c:pt idx="125">
                  <c:v>38.529638634799305</c:v>
                </c:pt>
                <c:pt idx="126">
                  <c:v>43.314365001212281</c:v>
                </c:pt>
                <c:pt idx="127">
                  <c:v>75.593786545942535</c:v>
                </c:pt>
                <c:pt idx="128">
                  <c:v>39.818931118459126</c:v>
                </c:pt>
                <c:pt idx="129">
                  <c:v>29.626592891285345</c:v>
                </c:pt>
                <c:pt idx="130">
                  <c:v>31.314809373322152</c:v>
                </c:pt>
                <c:pt idx="131">
                  <c:v>32.148547545113829</c:v>
                </c:pt>
                <c:pt idx="132">
                  <c:v>57.574847901410088</c:v>
                </c:pt>
                <c:pt idx="133">
                  <c:v>85.399753810669921</c:v>
                </c:pt>
                <c:pt idx="134">
                  <c:v>82.205807861022819</c:v>
                </c:pt>
                <c:pt idx="135">
                  <c:v>39.976229386531621</c:v>
                </c:pt>
                <c:pt idx="136">
                  <c:v>33.007798163985854</c:v>
                </c:pt>
                <c:pt idx="137">
                  <c:v>32.138980067385155</c:v>
                </c:pt>
                <c:pt idx="138">
                  <c:v>32.798040103243551</c:v>
                </c:pt>
                <c:pt idx="139">
                  <c:v>68.467604191582083</c:v>
                </c:pt>
                <c:pt idx="140">
                  <c:v>70.709781880369462</c:v>
                </c:pt>
                <c:pt idx="141">
                  <c:v>33.531731468176098</c:v>
                </c:pt>
                <c:pt idx="142">
                  <c:v>49.961927940116311</c:v>
                </c:pt>
                <c:pt idx="143">
                  <c:v>36.202750654501628</c:v>
                </c:pt>
                <c:pt idx="144">
                  <c:v>47.486485413168069</c:v>
                </c:pt>
                <c:pt idx="145">
                  <c:v>30.912064947224835</c:v>
                </c:pt>
                <c:pt idx="146">
                  <c:v>99.547327796147783</c:v>
                </c:pt>
                <c:pt idx="147">
                  <c:v>32.866348031235532</c:v>
                </c:pt>
                <c:pt idx="148">
                  <c:v>33.007798163985854</c:v>
                </c:pt>
                <c:pt idx="149">
                  <c:v>41.718699439147592</c:v>
                </c:pt>
                <c:pt idx="150">
                  <c:v>34.416293199000798</c:v>
                </c:pt>
                <c:pt idx="151">
                  <c:v>50.239322306479373</c:v>
                </c:pt>
                <c:pt idx="152">
                  <c:v>62.383651366818256</c:v>
                </c:pt>
                <c:pt idx="153">
                  <c:v>50.41279590812195</c:v>
                </c:pt>
                <c:pt idx="154">
                  <c:v>57.023687150905751</c:v>
                </c:pt>
                <c:pt idx="155">
                  <c:v>88.278372608509841</c:v>
                </c:pt>
                <c:pt idx="156">
                  <c:v>60.692566871127632</c:v>
                </c:pt>
                <c:pt idx="157">
                  <c:v>31.031136990590536</c:v>
                </c:pt>
                <c:pt idx="158">
                  <c:v>30.662177443375555</c:v>
                </c:pt>
                <c:pt idx="159">
                  <c:v>51.146383072456238</c:v>
                </c:pt>
                <c:pt idx="160">
                  <c:v>31.562584705411385</c:v>
                </c:pt>
                <c:pt idx="161">
                  <c:v>94.671094057245568</c:v>
                </c:pt>
                <c:pt idx="162">
                  <c:v>23.849272724204347</c:v>
                </c:pt>
                <c:pt idx="163">
                  <c:v>23.262406025066877</c:v>
                </c:pt>
                <c:pt idx="164">
                  <c:v>49.219710039763278</c:v>
                </c:pt>
                <c:pt idx="165">
                  <c:v>22.830913408527408</c:v>
                </c:pt>
                <c:pt idx="166">
                  <c:v>25.11666419422555</c:v>
                </c:pt>
                <c:pt idx="167">
                  <c:v>32.491114514967713</c:v>
                </c:pt>
                <c:pt idx="168">
                  <c:v>58.480772200280462</c:v>
                </c:pt>
                <c:pt idx="169">
                  <c:v>54.495059964124664</c:v>
                </c:pt>
                <c:pt idx="170">
                  <c:v>25.901167153908801</c:v>
                </c:pt>
                <c:pt idx="171">
                  <c:v>58.480772200280462</c:v>
                </c:pt>
                <c:pt idx="172">
                  <c:v>22.177618951689606</c:v>
                </c:pt>
                <c:pt idx="173">
                  <c:v>24.637877083940374</c:v>
                </c:pt>
                <c:pt idx="174">
                  <c:v>25.596345663347947</c:v>
                </c:pt>
                <c:pt idx="175">
                  <c:v>28.1868599280495</c:v>
                </c:pt>
                <c:pt idx="176">
                  <c:v>52.971742294316307</c:v>
                </c:pt>
                <c:pt idx="177">
                  <c:v>60.179975307839356</c:v>
                </c:pt>
                <c:pt idx="178">
                  <c:v>58.57581240920036</c:v>
                </c:pt>
                <c:pt idx="179">
                  <c:v>32.802126854104749</c:v>
                </c:pt>
                <c:pt idx="180">
                  <c:v>22.205761066927568</c:v>
                </c:pt>
                <c:pt idx="181">
                  <c:v>20.806588689325874</c:v>
                </c:pt>
                <c:pt idx="182">
                  <c:v>20.806588689325878</c:v>
                </c:pt>
                <c:pt idx="183">
                  <c:v>22.271427412940142</c:v>
                </c:pt>
                <c:pt idx="184">
                  <c:v>22.980279532344788</c:v>
                </c:pt>
                <c:pt idx="185">
                  <c:v>59.20763661991667</c:v>
                </c:pt>
                <c:pt idx="186">
                  <c:v>32.06162203033653</c:v>
                </c:pt>
                <c:pt idx="187">
                  <c:v>25.413920995335531</c:v>
                </c:pt>
                <c:pt idx="188">
                  <c:v>25.413920995335534</c:v>
                </c:pt>
                <c:pt idx="189">
                  <c:v>94.138544869870145</c:v>
                </c:pt>
                <c:pt idx="190">
                  <c:v>25.585337837622692</c:v>
                </c:pt>
                <c:pt idx="191">
                  <c:v>52.059622398178846</c:v>
                </c:pt>
                <c:pt idx="192">
                  <c:v>21.480488203809905</c:v>
                </c:pt>
                <c:pt idx="193">
                  <c:v>30.652799909891133</c:v>
                </c:pt>
                <c:pt idx="194">
                  <c:v>21.785072081345263</c:v>
                </c:pt>
                <c:pt idx="195">
                  <c:v>33.981221492307505</c:v>
                </c:pt>
                <c:pt idx="196">
                  <c:v>23.287848794325239</c:v>
                </c:pt>
                <c:pt idx="197">
                  <c:v>28.221453005029588</c:v>
                </c:pt>
                <c:pt idx="198">
                  <c:v>24.269520463116386</c:v>
                </c:pt>
                <c:pt idx="199">
                  <c:v>39.689367463210935</c:v>
                </c:pt>
                <c:pt idx="200">
                  <c:v>24.366988416783524</c:v>
                </c:pt>
                <c:pt idx="201">
                  <c:v>37.745872176680692</c:v>
                </c:pt>
                <c:pt idx="202">
                  <c:v>67.680524022723318</c:v>
                </c:pt>
                <c:pt idx="203">
                  <c:v>69.796801621034746</c:v>
                </c:pt>
                <c:pt idx="204">
                  <c:v>42.775054164882896</c:v>
                </c:pt>
                <c:pt idx="205">
                  <c:v>26.803687258461881</c:v>
                </c:pt>
                <c:pt idx="206">
                  <c:v>21.717845055154086</c:v>
                </c:pt>
                <c:pt idx="207">
                  <c:v>25.456660567246818</c:v>
                </c:pt>
                <c:pt idx="208">
                  <c:v>24.795960675146457</c:v>
                </c:pt>
                <c:pt idx="209">
                  <c:v>23.22797464657166</c:v>
                </c:pt>
                <c:pt idx="210">
                  <c:v>22.769761932362748</c:v>
                </c:pt>
                <c:pt idx="211">
                  <c:v>23.392308880112193</c:v>
                </c:pt>
                <c:pt idx="212">
                  <c:v>33.934965814561572</c:v>
                </c:pt>
                <c:pt idx="213">
                  <c:v>27.670293104788499</c:v>
                </c:pt>
                <c:pt idx="214">
                  <c:v>21.153746564250909</c:v>
                </c:pt>
                <c:pt idx="215">
                  <c:v>24.160351975714882</c:v>
                </c:pt>
                <c:pt idx="216">
                  <c:v>43.427263944508859</c:v>
                </c:pt>
                <c:pt idx="217">
                  <c:v>32.664795871166511</c:v>
                </c:pt>
                <c:pt idx="218">
                  <c:v>29.900739109333962</c:v>
                </c:pt>
                <c:pt idx="219">
                  <c:v>29.440222469813342</c:v>
                </c:pt>
                <c:pt idx="220">
                  <c:v>44.93528045813995</c:v>
                </c:pt>
                <c:pt idx="221">
                  <c:v>84.852169780121827</c:v>
                </c:pt>
                <c:pt idx="222">
                  <c:v>46.841622631152617</c:v>
                </c:pt>
                <c:pt idx="223">
                  <c:v>32.664795871166504</c:v>
                </c:pt>
                <c:pt idx="224">
                  <c:v>41.135717033075238</c:v>
                </c:pt>
                <c:pt idx="225">
                  <c:v>33.88255842098657</c:v>
                </c:pt>
                <c:pt idx="226">
                  <c:v>49.503894565195097</c:v>
                </c:pt>
                <c:pt idx="227">
                  <c:v>79.413918765932991</c:v>
                </c:pt>
                <c:pt idx="228">
                  <c:v>30.688599854119587</c:v>
                </c:pt>
                <c:pt idx="229">
                  <c:v>21.211377463510722</c:v>
                </c:pt>
                <c:pt idx="230">
                  <c:v>21.006514301019529</c:v>
                </c:pt>
                <c:pt idx="231">
                  <c:v>44.234976635077238</c:v>
                </c:pt>
                <c:pt idx="232">
                  <c:v>46.385833413785988</c:v>
                </c:pt>
                <c:pt idx="233">
                  <c:v>19.653537399912583</c:v>
                </c:pt>
                <c:pt idx="234">
                  <c:v>21.249306891824212</c:v>
                </c:pt>
                <c:pt idx="235">
                  <c:v>32.515309343355938</c:v>
                </c:pt>
                <c:pt idx="236">
                  <c:v>28.99392436982551</c:v>
                </c:pt>
                <c:pt idx="237">
                  <c:v>19.552045705245753</c:v>
                </c:pt>
                <c:pt idx="238">
                  <c:v>24.91954053340557</c:v>
                </c:pt>
                <c:pt idx="239">
                  <c:v>19.459211166391945</c:v>
                </c:pt>
                <c:pt idx="240">
                  <c:v>35.008699006457547</c:v>
                </c:pt>
                <c:pt idx="241">
                  <c:v>36.500389551163138</c:v>
                </c:pt>
                <c:pt idx="242">
                  <c:v>32.664795871166504</c:v>
                </c:pt>
                <c:pt idx="243">
                  <c:v>21.530625349784934</c:v>
                </c:pt>
                <c:pt idx="244">
                  <c:v>23.608326434781727</c:v>
                </c:pt>
                <c:pt idx="245">
                  <c:v>43.711552148844092</c:v>
                </c:pt>
                <c:pt idx="246">
                  <c:v>38.853722374702109</c:v>
                </c:pt>
                <c:pt idx="247">
                  <c:v>19.891199016564151</c:v>
                </c:pt>
                <c:pt idx="248">
                  <c:v>54.047150137900736</c:v>
                </c:pt>
                <c:pt idx="249">
                  <c:v>26.138850366592539</c:v>
                </c:pt>
                <c:pt idx="250">
                  <c:v>35.61602206186673</c:v>
                </c:pt>
                <c:pt idx="251">
                  <c:v>17.570228913657044</c:v>
                </c:pt>
                <c:pt idx="252">
                  <c:v>17.157528374735552</c:v>
                </c:pt>
                <c:pt idx="253">
                  <c:v>42.471838960723396</c:v>
                </c:pt>
                <c:pt idx="254">
                  <c:v>46.47131028951123</c:v>
                </c:pt>
                <c:pt idx="255">
                  <c:v>32.583510970717832</c:v>
                </c:pt>
                <c:pt idx="256">
                  <c:v>18.791501670751284</c:v>
                </c:pt>
                <c:pt idx="257">
                  <c:v>42.39864754247894</c:v>
                </c:pt>
                <c:pt idx="258">
                  <c:v>21.772067720720067</c:v>
                </c:pt>
                <c:pt idx="259">
                  <c:v>20.372971724999008</c:v>
                </c:pt>
                <c:pt idx="260">
                  <c:v>42.108385904251264</c:v>
                </c:pt>
                <c:pt idx="261">
                  <c:v>34.176479245033256</c:v>
                </c:pt>
                <c:pt idx="262">
                  <c:v>16.427655665010427</c:v>
                </c:pt>
                <c:pt idx="263">
                  <c:v>39.982011633042049</c:v>
                </c:pt>
                <c:pt idx="264">
                  <c:v>36.940940621726497</c:v>
                </c:pt>
                <c:pt idx="265">
                  <c:v>18.716923860737264</c:v>
                </c:pt>
                <c:pt idx="266">
                  <c:v>14.023906772031694</c:v>
                </c:pt>
                <c:pt idx="267">
                  <c:v>16.424078751120973</c:v>
                </c:pt>
                <c:pt idx="268">
                  <c:v>13.874171587805678</c:v>
                </c:pt>
                <c:pt idx="269">
                  <c:v>13.874171587805677</c:v>
                </c:pt>
                <c:pt idx="270">
                  <c:v>19.670198466979841</c:v>
                </c:pt>
                <c:pt idx="271">
                  <c:v>15.305505321633056</c:v>
                </c:pt>
                <c:pt idx="272">
                  <c:v>11.583561319443687</c:v>
                </c:pt>
                <c:pt idx="273">
                  <c:v>24.101926283944476</c:v>
                </c:pt>
                <c:pt idx="274">
                  <c:v>23.906209850396678</c:v>
                </c:pt>
                <c:pt idx="275">
                  <c:v>14.096514081199997</c:v>
                </c:pt>
                <c:pt idx="276">
                  <c:v>28.730044219499142</c:v>
                </c:pt>
                <c:pt idx="277">
                  <c:v>22.804514643640065</c:v>
                </c:pt>
                <c:pt idx="278">
                  <c:v>40.138956624723185</c:v>
                </c:pt>
                <c:pt idx="279">
                  <c:v>35.442026399666211</c:v>
                </c:pt>
                <c:pt idx="280">
                  <c:v>18.362117653385038</c:v>
                </c:pt>
                <c:pt idx="281">
                  <c:v>56.077985983480119</c:v>
                </c:pt>
                <c:pt idx="282">
                  <c:v>24.22684209079797</c:v>
                </c:pt>
                <c:pt idx="283">
                  <c:v>23.186756117758716</c:v>
                </c:pt>
                <c:pt idx="284">
                  <c:v>19.275908586607429</c:v>
                </c:pt>
                <c:pt idx="285">
                  <c:v>12.021940608048777</c:v>
                </c:pt>
                <c:pt idx="286">
                  <c:v>22.656540126895194</c:v>
                </c:pt>
                <c:pt idx="287">
                  <c:v>20.440344826199603</c:v>
                </c:pt>
                <c:pt idx="288">
                  <c:v>9.7639896359887413</c:v>
                </c:pt>
                <c:pt idx="289">
                  <c:v>12.09226073300507</c:v>
                </c:pt>
                <c:pt idx="290">
                  <c:v>13.261029428388456</c:v>
                </c:pt>
                <c:pt idx="291">
                  <c:v>23.703755194936118</c:v>
                </c:pt>
                <c:pt idx="292">
                  <c:v>24.348879311628639</c:v>
                </c:pt>
                <c:pt idx="293">
                  <c:v>12.092260733005061</c:v>
                </c:pt>
                <c:pt idx="294">
                  <c:v>14.773356805134517</c:v>
                </c:pt>
                <c:pt idx="295">
                  <c:v>22.282420293150491</c:v>
                </c:pt>
                <c:pt idx="296">
                  <c:v>21.01190708601743</c:v>
                </c:pt>
                <c:pt idx="297">
                  <c:v>12.064124689113267</c:v>
                </c:pt>
                <c:pt idx="298">
                  <c:v>27.73028980666631</c:v>
                </c:pt>
                <c:pt idx="299">
                  <c:v>27.855225483900796</c:v>
                </c:pt>
                <c:pt idx="300">
                  <c:v>16.563763031991531</c:v>
                </c:pt>
                <c:pt idx="301">
                  <c:v>38.822827085287926</c:v>
                </c:pt>
                <c:pt idx="302">
                  <c:v>57.085857766073254</c:v>
                </c:pt>
                <c:pt idx="303">
                  <c:v>42.629764726036036</c:v>
                </c:pt>
                <c:pt idx="304">
                  <c:v>16.103110048146238</c:v>
                </c:pt>
                <c:pt idx="305">
                  <c:v>13.159319682002504</c:v>
                </c:pt>
                <c:pt idx="306">
                  <c:v>60.440055058543066</c:v>
                </c:pt>
                <c:pt idx="307">
                  <c:v>8.791666923232258</c:v>
                </c:pt>
                <c:pt idx="308">
                  <c:v>14.064758965659724</c:v>
                </c:pt>
                <c:pt idx="309">
                  <c:v>12.474974063412944</c:v>
                </c:pt>
                <c:pt idx="310">
                  <c:v>10.085172608850986</c:v>
                </c:pt>
                <c:pt idx="311">
                  <c:v>14.73579609277218</c:v>
                </c:pt>
                <c:pt idx="312">
                  <c:v>38.651649082796624</c:v>
                </c:pt>
                <c:pt idx="313">
                  <c:v>31.378434076995902</c:v>
                </c:pt>
                <c:pt idx="314">
                  <c:v>27.057259242930314</c:v>
                </c:pt>
                <c:pt idx="315">
                  <c:v>18.847541738093902</c:v>
                </c:pt>
                <c:pt idx="316">
                  <c:v>41.235561718292992</c:v>
                </c:pt>
                <c:pt idx="317">
                  <c:v>23.003498272960027</c:v>
                </c:pt>
                <c:pt idx="318">
                  <c:v>9.7633662156792731</c:v>
                </c:pt>
                <c:pt idx="319">
                  <c:v>15.027094088480279</c:v>
                </c:pt>
                <c:pt idx="320">
                  <c:v>27.968809291784932</c:v>
                </c:pt>
                <c:pt idx="321">
                  <c:v>25.554549834082273</c:v>
                </c:pt>
                <c:pt idx="322">
                  <c:v>12.271481578690603</c:v>
                </c:pt>
                <c:pt idx="323">
                  <c:v>22.523795951735092</c:v>
                </c:pt>
                <c:pt idx="324">
                  <c:v>14.840316647832495</c:v>
                </c:pt>
                <c:pt idx="325">
                  <c:v>27.966624174581824</c:v>
                </c:pt>
                <c:pt idx="326">
                  <c:v>14.44612336203264</c:v>
                </c:pt>
                <c:pt idx="327">
                  <c:v>56.134426803305352</c:v>
                </c:pt>
                <c:pt idx="328">
                  <c:v>36.06380763851476</c:v>
                </c:pt>
                <c:pt idx="329">
                  <c:v>54.602461693763857</c:v>
                </c:pt>
                <c:pt idx="330">
                  <c:v>19.112256339208663</c:v>
                </c:pt>
                <c:pt idx="331">
                  <c:v>42.978888130435934</c:v>
                </c:pt>
                <c:pt idx="332">
                  <c:v>50.609869383244494</c:v>
                </c:pt>
                <c:pt idx="333">
                  <c:v>12.472243530640704</c:v>
                </c:pt>
                <c:pt idx="334">
                  <c:v>35.55563279240419</c:v>
                </c:pt>
                <c:pt idx="335">
                  <c:v>11.478322716172501</c:v>
                </c:pt>
                <c:pt idx="336">
                  <c:v>14.203575372896896</c:v>
                </c:pt>
                <c:pt idx="337">
                  <c:v>24.97920124621724</c:v>
                </c:pt>
                <c:pt idx="338">
                  <c:v>53.694896471525162</c:v>
                </c:pt>
                <c:pt idx="339">
                  <c:v>19.861717997450867</c:v>
                </c:pt>
                <c:pt idx="340">
                  <c:v>28.154622356756601</c:v>
                </c:pt>
                <c:pt idx="341">
                  <c:v>12.097365231639097</c:v>
                </c:pt>
                <c:pt idx="342">
                  <c:v>41.654325402138305</c:v>
                </c:pt>
                <c:pt idx="343">
                  <c:v>31.731774342678342</c:v>
                </c:pt>
                <c:pt idx="344">
                  <c:v>39.681034520856052</c:v>
                </c:pt>
                <c:pt idx="345">
                  <c:v>15.3301892367378</c:v>
                </c:pt>
                <c:pt idx="346">
                  <c:v>12.163174095016522</c:v>
                </c:pt>
                <c:pt idx="347">
                  <c:v>40.3478297932065</c:v>
                </c:pt>
                <c:pt idx="348">
                  <c:v>33.856107474211797</c:v>
                </c:pt>
                <c:pt idx="349">
                  <c:v>19.115078338018808</c:v>
                </c:pt>
                <c:pt idx="350">
                  <c:v>54.805606172278985</c:v>
                </c:pt>
                <c:pt idx="351">
                  <c:v>18.992450534313949</c:v>
                </c:pt>
                <c:pt idx="352">
                  <c:v>39.662056974583585</c:v>
                </c:pt>
                <c:pt idx="353">
                  <c:v>34.387325015885914</c:v>
                </c:pt>
                <c:pt idx="354">
                  <c:v>51.681916296422024</c:v>
                </c:pt>
                <c:pt idx="355">
                  <c:v>26.155747372801329</c:v>
                </c:pt>
                <c:pt idx="356">
                  <c:v>31.378831317562149</c:v>
                </c:pt>
                <c:pt idx="357">
                  <c:v>13.961253956449676</c:v>
                </c:pt>
                <c:pt idx="358">
                  <c:v>15.010067369434203</c:v>
                </c:pt>
                <c:pt idx="359">
                  <c:v>53.043984225848163</c:v>
                </c:pt>
                <c:pt idx="360">
                  <c:v>36.53982331058225</c:v>
                </c:pt>
                <c:pt idx="361">
                  <c:v>21.388916159881042</c:v>
                </c:pt>
                <c:pt idx="362">
                  <c:v>20.786236738476699</c:v>
                </c:pt>
                <c:pt idx="363">
                  <c:v>37.078133198378993</c:v>
                </c:pt>
                <c:pt idx="364">
                  <c:v>39.863506524665745</c:v>
                </c:pt>
                <c:pt idx="365">
                  <c:v>15.480910580630036</c:v>
                </c:pt>
                <c:pt idx="366">
                  <c:v>22.648763998329613</c:v>
                </c:pt>
                <c:pt idx="367">
                  <c:v>15.420636524917439</c:v>
                </c:pt>
                <c:pt idx="368">
                  <c:v>54.000910308955163</c:v>
                </c:pt>
                <c:pt idx="369">
                  <c:v>25.132659568357614</c:v>
                </c:pt>
              </c:numCache>
            </c:numRef>
          </c:yVal>
          <c:bubbleSize>
            <c:numRef>
              <c:f>'Wind &amp; PV PPAs vs Gas'!$H$68:$H$437</c:f>
              <c:numCache>
                <c:formatCode>0.0</c:formatCode>
                <c:ptCount val="370"/>
                <c:pt idx="0">
                  <c:v>50.4</c:v>
                </c:pt>
                <c:pt idx="1">
                  <c:v>98.9</c:v>
                </c:pt>
                <c:pt idx="2">
                  <c:v>99</c:v>
                </c:pt>
                <c:pt idx="3">
                  <c:v>150</c:v>
                </c:pt>
                <c:pt idx="4">
                  <c:v>51</c:v>
                </c:pt>
                <c:pt idx="5">
                  <c:v>49.5</c:v>
                </c:pt>
                <c:pt idx="6">
                  <c:v>49.5</c:v>
                </c:pt>
                <c:pt idx="7">
                  <c:v>8</c:v>
                </c:pt>
                <c:pt idx="8">
                  <c:v>24.75</c:v>
                </c:pt>
                <c:pt idx="9">
                  <c:v>63</c:v>
                </c:pt>
                <c:pt idx="10">
                  <c:v>30</c:v>
                </c:pt>
                <c:pt idx="11">
                  <c:v>12</c:v>
                </c:pt>
                <c:pt idx="12">
                  <c:v>49.5</c:v>
                </c:pt>
                <c:pt idx="13">
                  <c:v>96.6</c:v>
                </c:pt>
                <c:pt idx="14">
                  <c:v>124.5</c:v>
                </c:pt>
                <c:pt idx="15">
                  <c:v>70</c:v>
                </c:pt>
                <c:pt idx="16">
                  <c:v>22.5</c:v>
                </c:pt>
                <c:pt idx="17">
                  <c:v>102.3</c:v>
                </c:pt>
                <c:pt idx="18">
                  <c:v>205.5</c:v>
                </c:pt>
                <c:pt idx="19">
                  <c:v>70</c:v>
                </c:pt>
                <c:pt idx="20">
                  <c:v>51</c:v>
                </c:pt>
                <c:pt idx="21">
                  <c:v>21</c:v>
                </c:pt>
                <c:pt idx="22">
                  <c:v>21</c:v>
                </c:pt>
                <c:pt idx="23">
                  <c:v>22.5</c:v>
                </c:pt>
                <c:pt idx="24">
                  <c:v>69</c:v>
                </c:pt>
                <c:pt idx="25">
                  <c:v>100</c:v>
                </c:pt>
                <c:pt idx="26">
                  <c:v>18.899999999999999</c:v>
                </c:pt>
                <c:pt idx="27">
                  <c:v>16.8</c:v>
                </c:pt>
                <c:pt idx="28">
                  <c:v>90</c:v>
                </c:pt>
                <c:pt idx="29">
                  <c:v>200.2</c:v>
                </c:pt>
                <c:pt idx="30">
                  <c:v>36</c:v>
                </c:pt>
                <c:pt idx="31">
                  <c:v>151.80000000000001</c:v>
                </c:pt>
                <c:pt idx="32">
                  <c:v>129.6</c:v>
                </c:pt>
                <c:pt idx="33">
                  <c:v>150</c:v>
                </c:pt>
                <c:pt idx="34">
                  <c:v>99</c:v>
                </c:pt>
                <c:pt idx="35">
                  <c:v>5</c:v>
                </c:pt>
                <c:pt idx="36">
                  <c:v>60</c:v>
                </c:pt>
                <c:pt idx="37">
                  <c:v>50</c:v>
                </c:pt>
                <c:pt idx="38">
                  <c:v>209.4</c:v>
                </c:pt>
                <c:pt idx="39">
                  <c:v>150</c:v>
                </c:pt>
                <c:pt idx="40">
                  <c:v>150</c:v>
                </c:pt>
                <c:pt idx="41">
                  <c:v>150</c:v>
                </c:pt>
                <c:pt idx="42">
                  <c:v>150</c:v>
                </c:pt>
                <c:pt idx="43">
                  <c:v>102</c:v>
                </c:pt>
                <c:pt idx="44">
                  <c:v>168</c:v>
                </c:pt>
                <c:pt idx="45">
                  <c:v>50</c:v>
                </c:pt>
                <c:pt idx="46">
                  <c:v>10.25</c:v>
                </c:pt>
                <c:pt idx="47">
                  <c:v>120</c:v>
                </c:pt>
                <c:pt idx="48">
                  <c:v>70</c:v>
                </c:pt>
                <c:pt idx="49">
                  <c:v>151.80000000000001</c:v>
                </c:pt>
                <c:pt idx="50">
                  <c:v>81</c:v>
                </c:pt>
                <c:pt idx="51">
                  <c:v>198</c:v>
                </c:pt>
                <c:pt idx="52">
                  <c:v>65.099999999999994</c:v>
                </c:pt>
                <c:pt idx="53">
                  <c:v>250.2</c:v>
                </c:pt>
                <c:pt idx="54">
                  <c:v>40.5</c:v>
                </c:pt>
                <c:pt idx="55">
                  <c:v>102.4</c:v>
                </c:pt>
                <c:pt idx="56">
                  <c:v>50.4</c:v>
                </c:pt>
                <c:pt idx="57">
                  <c:v>51</c:v>
                </c:pt>
                <c:pt idx="58">
                  <c:v>143.5</c:v>
                </c:pt>
                <c:pt idx="59">
                  <c:v>32.5</c:v>
                </c:pt>
                <c:pt idx="60">
                  <c:v>20</c:v>
                </c:pt>
                <c:pt idx="61">
                  <c:v>250.8</c:v>
                </c:pt>
                <c:pt idx="62">
                  <c:v>36</c:v>
                </c:pt>
                <c:pt idx="63">
                  <c:v>102</c:v>
                </c:pt>
                <c:pt idx="64">
                  <c:v>100</c:v>
                </c:pt>
                <c:pt idx="65">
                  <c:v>36.799999999999997</c:v>
                </c:pt>
                <c:pt idx="66">
                  <c:v>90</c:v>
                </c:pt>
                <c:pt idx="67">
                  <c:v>30</c:v>
                </c:pt>
                <c:pt idx="68">
                  <c:v>150</c:v>
                </c:pt>
                <c:pt idx="69">
                  <c:v>168</c:v>
                </c:pt>
                <c:pt idx="70">
                  <c:v>150</c:v>
                </c:pt>
                <c:pt idx="71">
                  <c:v>132</c:v>
                </c:pt>
                <c:pt idx="72">
                  <c:v>81.599999999999994</c:v>
                </c:pt>
                <c:pt idx="73">
                  <c:v>114</c:v>
                </c:pt>
                <c:pt idx="74">
                  <c:v>78.2</c:v>
                </c:pt>
                <c:pt idx="75">
                  <c:v>42.5</c:v>
                </c:pt>
                <c:pt idx="76">
                  <c:v>99.2</c:v>
                </c:pt>
                <c:pt idx="77">
                  <c:v>99.2</c:v>
                </c:pt>
                <c:pt idx="78">
                  <c:v>102.5</c:v>
                </c:pt>
                <c:pt idx="79">
                  <c:v>110.4</c:v>
                </c:pt>
                <c:pt idx="80">
                  <c:v>199.8</c:v>
                </c:pt>
                <c:pt idx="81">
                  <c:v>49</c:v>
                </c:pt>
                <c:pt idx="82">
                  <c:v>79.2</c:v>
                </c:pt>
                <c:pt idx="83">
                  <c:v>55.2</c:v>
                </c:pt>
                <c:pt idx="84">
                  <c:v>148.80000000000001</c:v>
                </c:pt>
                <c:pt idx="85">
                  <c:v>80</c:v>
                </c:pt>
                <c:pt idx="86">
                  <c:v>49.8</c:v>
                </c:pt>
                <c:pt idx="87">
                  <c:v>31.68</c:v>
                </c:pt>
                <c:pt idx="88">
                  <c:v>161</c:v>
                </c:pt>
                <c:pt idx="89">
                  <c:v>99</c:v>
                </c:pt>
                <c:pt idx="90">
                  <c:v>201</c:v>
                </c:pt>
                <c:pt idx="91">
                  <c:v>167.89999999999998</c:v>
                </c:pt>
                <c:pt idx="92">
                  <c:v>78.2</c:v>
                </c:pt>
                <c:pt idx="93">
                  <c:v>50</c:v>
                </c:pt>
                <c:pt idx="94">
                  <c:v>78.2</c:v>
                </c:pt>
                <c:pt idx="95">
                  <c:v>38.46</c:v>
                </c:pt>
                <c:pt idx="96">
                  <c:v>27.3</c:v>
                </c:pt>
                <c:pt idx="97">
                  <c:v>28.5</c:v>
                </c:pt>
                <c:pt idx="98">
                  <c:v>48</c:v>
                </c:pt>
                <c:pt idx="99">
                  <c:v>34.200000000000003</c:v>
                </c:pt>
                <c:pt idx="100">
                  <c:v>257.60000000000002</c:v>
                </c:pt>
                <c:pt idx="101">
                  <c:v>100</c:v>
                </c:pt>
                <c:pt idx="102">
                  <c:v>155.1</c:v>
                </c:pt>
                <c:pt idx="103">
                  <c:v>100.8</c:v>
                </c:pt>
                <c:pt idx="104">
                  <c:v>165.6</c:v>
                </c:pt>
                <c:pt idx="105">
                  <c:v>131.1</c:v>
                </c:pt>
                <c:pt idx="106">
                  <c:v>214.4</c:v>
                </c:pt>
                <c:pt idx="107">
                  <c:v>150.36000000000001</c:v>
                </c:pt>
                <c:pt idx="108">
                  <c:v>108</c:v>
                </c:pt>
                <c:pt idx="109">
                  <c:v>115</c:v>
                </c:pt>
                <c:pt idx="110">
                  <c:v>202</c:v>
                </c:pt>
                <c:pt idx="111">
                  <c:v>40</c:v>
                </c:pt>
                <c:pt idx="112">
                  <c:v>200</c:v>
                </c:pt>
                <c:pt idx="113">
                  <c:v>104.4</c:v>
                </c:pt>
                <c:pt idx="114">
                  <c:v>20</c:v>
                </c:pt>
                <c:pt idx="115">
                  <c:v>199.92</c:v>
                </c:pt>
                <c:pt idx="116">
                  <c:v>162</c:v>
                </c:pt>
                <c:pt idx="117">
                  <c:v>102.5</c:v>
                </c:pt>
                <c:pt idx="118">
                  <c:v>120</c:v>
                </c:pt>
                <c:pt idx="119">
                  <c:v>42</c:v>
                </c:pt>
                <c:pt idx="120">
                  <c:v>200</c:v>
                </c:pt>
                <c:pt idx="121">
                  <c:v>50</c:v>
                </c:pt>
                <c:pt idx="122">
                  <c:v>37.5</c:v>
                </c:pt>
                <c:pt idx="123">
                  <c:v>100.8</c:v>
                </c:pt>
                <c:pt idx="124">
                  <c:v>104</c:v>
                </c:pt>
                <c:pt idx="125">
                  <c:v>92.34</c:v>
                </c:pt>
                <c:pt idx="126">
                  <c:v>201.6</c:v>
                </c:pt>
                <c:pt idx="127">
                  <c:v>100.65</c:v>
                </c:pt>
                <c:pt idx="128">
                  <c:v>48</c:v>
                </c:pt>
                <c:pt idx="129">
                  <c:v>98.9</c:v>
                </c:pt>
                <c:pt idx="130">
                  <c:v>100.8</c:v>
                </c:pt>
                <c:pt idx="131">
                  <c:v>59.8</c:v>
                </c:pt>
                <c:pt idx="132">
                  <c:v>39.9</c:v>
                </c:pt>
                <c:pt idx="133">
                  <c:v>49.5</c:v>
                </c:pt>
                <c:pt idx="134">
                  <c:v>20.65</c:v>
                </c:pt>
                <c:pt idx="135">
                  <c:v>75</c:v>
                </c:pt>
                <c:pt idx="136">
                  <c:v>79.599999999999994</c:v>
                </c:pt>
                <c:pt idx="137">
                  <c:v>201.25</c:v>
                </c:pt>
                <c:pt idx="138">
                  <c:v>49.2</c:v>
                </c:pt>
                <c:pt idx="139">
                  <c:v>110.4</c:v>
                </c:pt>
                <c:pt idx="140">
                  <c:v>30.4</c:v>
                </c:pt>
                <c:pt idx="141">
                  <c:v>78.400000000000006</c:v>
                </c:pt>
                <c:pt idx="142">
                  <c:v>14.4</c:v>
                </c:pt>
                <c:pt idx="143">
                  <c:v>310.39999999999998</c:v>
                </c:pt>
                <c:pt idx="144">
                  <c:v>21</c:v>
                </c:pt>
                <c:pt idx="145">
                  <c:v>30.400000000000002</c:v>
                </c:pt>
                <c:pt idx="146">
                  <c:v>50</c:v>
                </c:pt>
                <c:pt idx="147">
                  <c:v>91</c:v>
                </c:pt>
                <c:pt idx="148">
                  <c:v>51.2</c:v>
                </c:pt>
                <c:pt idx="149">
                  <c:v>202</c:v>
                </c:pt>
                <c:pt idx="150">
                  <c:v>48</c:v>
                </c:pt>
                <c:pt idx="151">
                  <c:v>54</c:v>
                </c:pt>
                <c:pt idx="152">
                  <c:v>69</c:v>
                </c:pt>
                <c:pt idx="153">
                  <c:v>100.3</c:v>
                </c:pt>
                <c:pt idx="154">
                  <c:v>50</c:v>
                </c:pt>
                <c:pt idx="155">
                  <c:v>9.1</c:v>
                </c:pt>
                <c:pt idx="156">
                  <c:v>15</c:v>
                </c:pt>
                <c:pt idx="157">
                  <c:v>74.8</c:v>
                </c:pt>
                <c:pt idx="158">
                  <c:v>200.6</c:v>
                </c:pt>
                <c:pt idx="159">
                  <c:v>74.8</c:v>
                </c:pt>
                <c:pt idx="160">
                  <c:v>62.4</c:v>
                </c:pt>
                <c:pt idx="161">
                  <c:v>39</c:v>
                </c:pt>
                <c:pt idx="162">
                  <c:v>200</c:v>
                </c:pt>
                <c:pt idx="163">
                  <c:v>200</c:v>
                </c:pt>
                <c:pt idx="164">
                  <c:v>200</c:v>
                </c:pt>
                <c:pt idx="165">
                  <c:v>199</c:v>
                </c:pt>
                <c:pt idx="166">
                  <c:v>250</c:v>
                </c:pt>
                <c:pt idx="167">
                  <c:v>102.4</c:v>
                </c:pt>
                <c:pt idx="168">
                  <c:v>80</c:v>
                </c:pt>
                <c:pt idx="169">
                  <c:v>50.4</c:v>
                </c:pt>
                <c:pt idx="170">
                  <c:v>200</c:v>
                </c:pt>
                <c:pt idx="171">
                  <c:v>80</c:v>
                </c:pt>
                <c:pt idx="172">
                  <c:v>100</c:v>
                </c:pt>
                <c:pt idx="173">
                  <c:v>249.9</c:v>
                </c:pt>
                <c:pt idx="174">
                  <c:v>150</c:v>
                </c:pt>
                <c:pt idx="175">
                  <c:v>205.7</c:v>
                </c:pt>
                <c:pt idx="176">
                  <c:v>20</c:v>
                </c:pt>
                <c:pt idx="177">
                  <c:v>147.6</c:v>
                </c:pt>
                <c:pt idx="178">
                  <c:v>184.8</c:v>
                </c:pt>
                <c:pt idx="179">
                  <c:v>60</c:v>
                </c:pt>
                <c:pt idx="180">
                  <c:v>198.9</c:v>
                </c:pt>
                <c:pt idx="181">
                  <c:v>200</c:v>
                </c:pt>
                <c:pt idx="182">
                  <c:v>199.8</c:v>
                </c:pt>
                <c:pt idx="183">
                  <c:v>200</c:v>
                </c:pt>
                <c:pt idx="184">
                  <c:v>400</c:v>
                </c:pt>
                <c:pt idx="185">
                  <c:v>19.8</c:v>
                </c:pt>
                <c:pt idx="186">
                  <c:v>249.2</c:v>
                </c:pt>
                <c:pt idx="187">
                  <c:v>106</c:v>
                </c:pt>
                <c:pt idx="188">
                  <c:v>172</c:v>
                </c:pt>
                <c:pt idx="189">
                  <c:v>34.200000000000003</c:v>
                </c:pt>
                <c:pt idx="190">
                  <c:v>201.6</c:v>
                </c:pt>
                <c:pt idx="191">
                  <c:v>51</c:v>
                </c:pt>
                <c:pt idx="192">
                  <c:v>98</c:v>
                </c:pt>
                <c:pt idx="193">
                  <c:v>149.6</c:v>
                </c:pt>
                <c:pt idx="194">
                  <c:v>100.3</c:v>
                </c:pt>
                <c:pt idx="195">
                  <c:v>78.2</c:v>
                </c:pt>
                <c:pt idx="196">
                  <c:v>99</c:v>
                </c:pt>
                <c:pt idx="197">
                  <c:v>299.7</c:v>
                </c:pt>
                <c:pt idx="198">
                  <c:v>150</c:v>
                </c:pt>
                <c:pt idx="199">
                  <c:v>175</c:v>
                </c:pt>
                <c:pt idx="200">
                  <c:v>100</c:v>
                </c:pt>
                <c:pt idx="201">
                  <c:v>115.99999999999999</c:v>
                </c:pt>
                <c:pt idx="202">
                  <c:v>30</c:v>
                </c:pt>
                <c:pt idx="203">
                  <c:v>42.95</c:v>
                </c:pt>
                <c:pt idx="204">
                  <c:v>140</c:v>
                </c:pt>
                <c:pt idx="205">
                  <c:v>100</c:v>
                </c:pt>
                <c:pt idx="206">
                  <c:v>200</c:v>
                </c:pt>
                <c:pt idx="207">
                  <c:v>150</c:v>
                </c:pt>
                <c:pt idx="208">
                  <c:v>150</c:v>
                </c:pt>
                <c:pt idx="209">
                  <c:v>100</c:v>
                </c:pt>
                <c:pt idx="210">
                  <c:v>73.5</c:v>
                </c:pt>
                <c:pt idx="211">
                  <c:v>50</c:v>
                </c:pt>
                <c:pt idx="212">
                  <c:v>78</c:v>
                </c:pt>
                <c:pt idx="213">
                  <c:v>300</c:v>
                </c:pt>
                <c:pt idx="214">
                  <c:v>208.27</c:v>
                </c:pt>
                <c:pt idx="215">
                  <c:v>20</c:v>
                </c:pt>
                <c:pt idx="216">
                  <c:v>149</c:v>
                </c:pt>
                <c:pt idx="217">
                  <c:v>20</c:v>
                </c:pt>
                <c:pt idx="218">
                  <c:v>200.91</c:v>
                </c:pt>
                <c:pt idx="219">
                  <c:v>36</c:v>
                </c:pt>
                <c:pt idx="220">
                  <c:v>208</c:v>
                </c:pt>
                <c:pt idx="221">
                  <c:v>80</c:v>
                </c:pt>
                <c:pt idx="222">
                  <c:v>324</c:v>
                </c:pt>
                <c:pt idx="223">
                  <c:v>25</c:v>
                </c:pt>
                <c:pt idx="224">
                  <c:v>100.05</c:v>
                </c:pt>
                <c:pt idx="225">
                  <c:v>98</c:v>
                </c:pt>
                <c:pt idx="226">
                  <c:v>200</c:v>
                </c:pt>
                <c:pt idx="227">
                  <c:v>30</c:v>
                </c:pt>
                <c:pt idx="228">
                  <c:v>198</c:v>
                </c:pt>
                <c:pt idx="229">
                  <c:v>149.03</c:v>
                </c:pt>
                <c:pt idx="230">
                  <c:v>64.8</c:v>
                </c:pt>
                <c:pt idx="231">
                  <c:v>100.8</c:v>
                </c:pt>
                <c:pt idx="232">
                  <c:v>131.1</c:v>
                </c:pt>
                <c:pt idx="233">
                  <c:v>199.8</c:v>
                </c:pt>
                <c:pt idx="234">
                  <c:v>99.1</c:v>
                </c:pt>
                <c:pt idx="235">
                  <c:v>149.5</c:v>
                </c:pt>
                <c:pt idx="236">
                  <c:v>29.9</c:v>
                </c:pt>
                <c:pt idx="237">
                  <c:v>206.55</c:v>
                </c:pt>
                <c:pt idx="238">
                  <c:v>200</c:v>
                </c:pt>
                <c:pt idx="239">
                  <c:v>200</c:v>
                </c:pt>
                <c:pt idx="240">
                  <c:v>75</c:v>
                </c:pt>
                <c:pt idx="241">
                  <c:v>25</c:v>
                </c:pt>
                <c:pt idx="242">
                  <c:v>7</c:v>
                </c:pt>
                <c:pt idx="243">
                  <c:v>99.25</c:v>
                </c:pt>
                <c:pt idx="244">
                  <c:v>149.72999999999999</c:v>
                </c:pt>
                <c:pt idx="245">
                  <c:v>7.2</c:v>
                </c:pt>
                <c:pt idx="246">
                  <c:v>119.7</c:v>
                </c:pt>
                <c:pt idx="247">
                  <c:v>140</c:v>
                </c:pt>
                <c:pt idx="248">
                  <c:v>46</c:v>
                </c:pt>
                <c:pt idx="249">
                  <c:v>199.2</c:v>
                </c:pt>
                <c:pt idx="250">
                  <c:v>75.400000000000006</c:v>
                </c:pt>
                <c:pt idx="251">
                  <c:v>216.44</c:v>
                </c:pt>
                <c:pt idx="252">
                  <c:v>199.52</c:v>
                </c:pt>
                <c:pt idx="253">
                  <c:v>49.5</c:v>
                </c:pt>
                <c:pt idx="254">
                  <c:v>298.2</c:v>
                </c:pt>
                <c:pt idx="255">
                  <c:v>79.75</c:v>
                </c:pt>
                <c:pt idx="256">
                  <c:v>40.590000000000003</c:v>
                </c:pt>
                <c:pt idx="257">
                  <c:v>43.2</c:v>
                </c:pt>
                <c:pt idx="258">
                  <c:v>27</c:v>
                </c:pt>
                <c:pt idx="259">
                  <c:v>200</c:v>
                </c:pt>
                <c:pt idx="260">
                  <c:v>66</c:v>
                </c:pt>
                <c:pt idx="261">
                  <c:v>100</c:v>
                </c:pt>
                <c:pt idx="262">
                  <c:v>100.05</c:v>
                </c:pt>
                <c:pt idx="263">
                  <c:v>128.69999999999999</c:v>
                </c:pt>
                <c:pt idx="264">
                  <c:v>200.8</c:v>
                </c:pt>
                <c:pt idx="265">
                  <c:v>231.05</c:v>
                </c:pt>
                <c:pt idx="266">
                  <c:v>216.2</c:v>
                </c:pt>
                <c:pt idx="267">
                  <c:v>106.7</c:v>
                </c:pt>
                <c:pt idx="268">
                  <c:v>15</c:v>
                </c:pt>
                <c:pt idx="269">
                  <c:v>2.38</c:v>
                </c:pt>
                <c:pt idx="270">
                  <c:v>100</c:v>
                </c:pt>
                <c:pt idx="271">
                  <c:v>15.59</c:v>
                </c:pt>
                <c:pt idx="272">
                  <c:v>160</c:v>
                </c:pt>
                <c:pt idx="273">
                  <c:v>75</c:v>
                </c:pt>
                <c:pt idx="274">
                  <c:v>132</c:v>
                </c:pt>
                <c:pt idx="275">
                  <c:v>16.100000000000001</c:v>
                </c:pt>
                <c:pt idx="276">
                  <c:v>100</c:v>
                </c:pt>
                <c:pt idx="277">
                  <c:v>200</c:v>
                </c:pt>
                <c:pt idx="278">
                  <c:v>48.8</c:v>
                </c:pt>
                <c:pt idx="279">
                  <c:v>102.5</c:v>
                </c:pt>
                <c:pt idx="280">
                  <c:v>242</c:v>
                </c:pt>
                <c:pt idx="281">
                  <c:v>100</c:v>
                </c:pt>
                <c:pt idx="282">
                  <c:v>30</c:v>
                </c:pt>
                <c:pt idx="283">
                  <c:v>98</c:v>
                </c:pt>
                <c:pt idx="284">
                  <c:v>29.875</c:v>
                </c:pt>
                <c:pt idx="285">
                  <c:v>243.8</c:v>
                </c:pt>
                <c:pt idx="286">
                  <c:v>103.5</c:v>
                </c:pt>
                <c:pt idx="287">
                  <c:v>211.66</c:v>
                </c:pt>
                <c:pt idx="288">
                  <c:v>100</c:v>
                </c:pt>
                <c:pt idx="289">
                  <c:v>83</c:v>
                </c:pt>
                <c:pt idx="290">
                  <c:v>200</c:v>
                </c:pt>
                <c:pt idx="291">
                  <c:v>165</c:v>
                </c:pt>
                <c:pt idx="292">
                  <c:v>50</c:v>
                </c:pt>
                <c:pt idx="293">
                  <c:v>97</c:v>
                </c:pt>
                <c:pt idx="294">
                  <c:v>226.56</c:v>
                </c:pt>
                <c:pt idx="295">
                  <c:v>216.6</c:v>
                </c:pt>
                <c:pt idx="296">
                  <c:v>79.900000000000006</c:v>
                </c:pt>
                <c:pt idx="297">
                  <c:v>301.02</c:v>
                </c:pt>
                <c:pt idx="298">
                  <c:v>45.36</c:v>
                </c:pt>
                <c:pt idx="299">
                  <c:v>80.64</c:v>
                </c:pt>
                <c:pt idx="300">
                  <c:v>250.4</c:v>
                </c:pt>
                <c:pt idx="301">
                  <c:v>97.2</c:v>
                </c:pt>
                <c:pt idx="302">
                  <c:v>101.2</c:v>
                </c:pt>
                <c:pt idx="303">
                  <c:v>21.6</c:v>
                </c:pt>
                <c:pt idx="304">
                  <c:v>106</c:v>
                </c:pt>
                <c:pt idx="305">
                  <c:v>199.4</c:v>
                </c:pt>
                <c:pt idx="306">
                  <c:v>105.8</c:v>
                </c:pt>
                <c:pt idx="307">
                  <c:v>299.36</c:v>
                </c:pt>
                <c:pt idx="308">
                  <c:v>153.6</c:v>
                </c:pt>
                <c:pt idx="309">
                  <c:v>161</c:v>
                </c:pt>
                <c:pt idx="310">
                  <c:v>250</c:v>
                </c:pt>
                <c:pt idx="311">
                  <c:v>171</c:v>
                </c:pt>
                <c:pt idx="312">
                  <c:v>21.6</c:v>
                </c:pt>
                <c:pt idx="313">
                  <c:v>46.5</c:v>
                </c:pt>
                <c:pt idx="314">
                  <c:v>398.6</c:v>
                </c:pt>
                <c:pt idx="315">
                  <c:v>236.5</c:v>
                </c:pt>
                <c:pt idx="316">
                  <c:v>136.80000000000001</c:v>
                </c:pt>
                <c:pt idx="317">
                  <c:v>102</c:v>
                </c:pt>
                <c:pt idx="318">
                  <c:v>104</c:v>
                </c:pt>
                <c:pt idx="319">
                  <c:v>134.08000000000001</c:v>
                </c:pt>
                <c:pt idx="320">
                  <c:v>199.54</c:v>
                </c:pt>
                <c:pt idx="321">
                  <c:v>144</c:v>
                </c:pt>
                <c:pt idx="322">
                  <c:v>160</c:v>
                </c:pt>
                <c:pt idx="323">
                  <c:v>96.7</c:v>
                </c:pt>
                <c:pt idx="324">
                  <c:v>141.19999999999999</c:v>
                </c:pt>
                <c:pt idx="325">
                  <c:v>104</c:v>
                </c:pt>
                <c:pt idx="326">
                  <c:v>200</c:v>
                </c:pt>
                <c:pt idx="327">
                  <c:v>121.8</c:v>
                </c:pt>
                <c:pt idx="328">
                  <c:v>72.599999999999994</c:v>
                </c:pt>
                <c:pt idx="329">
                  <c:v>121.8</c:v>
                </c:pt>
                <c:pt idx="330">
                  <c:v>110</c:v>
                </c:pt>
                <c:pt idx="331">
                  <c:v>76.8</c:v>
                </c:pt>
                <c:pt idx="332">
                  <c:v>339.78</c:v>
                </c:pt>
                <c:pt idx="333">
                  <c:v>128</c:v>
                </c:pt>
                <c:pt idx="334">
                  <c:v>300</c:v>
                </c:pt>
                <c:pt idx="335">
                  <c:v>90</c:v>
                </c:pt>
                <c:pt idx="336">
                  <c:v>110.00000000000001</c:v>
                </c:pt>
                <c:pt idx="337">
                  <c:v>302.39999999999998</c:v>
                </c:pt>
                <c:pt idx="338">
                  <c:v>112.5</c:v>
                </c:pt>
                <c:pt idx="339">
                  <c:v>100</c:v>
                </c:pt>
                <c:pt idx="340">
                  <c:v>76.5</c:v>
                </c:pt>
                <c:pt idx="341">
                  <c:v>200</c:v>
                </c:pt>
                <c:pt idx="342">
                  <c:v>14.4</c:v>
                </c:pt>
                <c:pt idx="343">
                  <c:v>56.2</c:v>
                </c:pt>
                <c:pt idx="344">
                  <c:v>50.1</c:v>
                </c:pt>
                <c:pt idx="345">
                  <c:v>172.54842630833929</c:v>
                </c:pt>
                <c:pt idx="346">
                  <c:v>26.321573691660728</c:v>
                </c:pt>
                <c:pt idx="347">
                  <c:v>201.3</c:v>
                </c:pt>
                <c:pt idx="348">
                  <c:v>331</c:v>
                </c:pt>
                <c:pt idx="349">
                  <c:v>199.39999999999972</c:v>
                </c:pt>
                <c:pt idx="350">
                  <c:v>77.7</c:v>
                </c:pt>
                <c:pt idx="351">
                  <c:v>53.6</c:v>
                </c:pt>
                <c:pt idx="352">
                  <c:v>100</c:v>
                </c:pt>
                <c:pt idx="353">
                  <c:v>225</c:v>
                </c:pt>
                <c:pt idx="354">
                  <c:v>147</c:v>
                </c:pt>
                <c:pt idx="355">
                  <c:v>234.56</c:v>
                </c:pt>
                <c:pt idx="356">
                  <c:v>29.5</c:v>
                </c:pt>
                <c:pt idx="357">
                  <c:v>250.7</c:v>
                </c:pt>
                <c:pt idx="358">
                  <c:v>300.60000000000002</c:v>
                </c:pt>
                <c:pt idx="359">
                  <c:v>99</c:v>
                </c:pt>
                <c:pt idx="360">
                  <c:v>33.799999999999997</c:v>
                </c:pt>
                <c:pt idx="361">
                  <c:v>80</c:v>
                </c:pt>
                <c:pt idx="362">
                  <c:v>350</c:v>
                </c:pt>
                <c:pt idx="363">
                  <c:v>29.9</c:v>
                </c:pt>
                <c:pt idx="364">
                  <c:v>50</c:v>
                </c:pt>
                <c:pt idx="365">
                  <c:v>145</c:v>
                </c:pt>
                <c:pt idx="366">
                  <c:v>180</c:v>
                </c:pt>
                <c:pt idx="367">
                  <c:v>197.4</c:v>
                </c:pt>
                <c:pt idx="368">
                  <c:v>145</c:v>
                </c:pt>
                <c:pt idx="369">
                  <c:v>70</c:v>
                </c:pt>
              </c:numCache>
            </c:numRef>
          </c:bubbleSize>
          <c:bubble3D val="0"/>
          <c:extLst>
            <c:ext xmlns:c16="http://schemas.microsoft.com/office/drawing/2014/chart" uri="{C3380CC4-5D6E-409C-BE32-E72D297353CC}">
              <c16:uniqueId val="{00000001-5634-4088-90C2-9102EFEFB85B}"/>
            </c:ext>
          </c:extLst>
        </c:ser>
        <c:dLbls>
          <c:showLegendKey val="0"/>
          <c:showVal val="0"/>
          <c:showCatName val="0"/>
          <c:showSerName val="0"/>
          <c:showPercent val="0"/>
          <c:showBubbleSize val="0"/>
        </c:dLbls>
        <c:bubbleScale val="50"/>
        <c:showNegBubbles val="0"/>
        <c:axId val="364571264"/>
        <c:axId val="462385920"/>
      </c:bubbleChart>
      <c:valAx>
        <c:axId val="364571264"/>
        <c:scaling>
          <c:orientation val="minMax"/>
          <c:max val="45291"/>
          <c:min val="39814"/>
        </c:scaling>
        <c:delete val="0"/>
        <c:axPos val="b"/>
        <c:title>
          <c:tx>
            <c:rich>
              <a:bodyPr/>
              <a:lstStyle/>
              <a:p>
                <a:pPr>
                  <a:defRPr/>
                </a:pPr>
                <a:r>
                  <a:rPr lang="en-US"/>
                  <a:t>PPA Execution Date</a:t>
                </a:r>
              </a:p>
            </c:rich>
          </c:tx>
          <c:layout>
            <c:manualLayout>
              <c:xMode val="edge"/>
              <c:yMode val="edge"/>
              <c:x val="0.3738001310625752"/>
              <c:y val="0.93522478992755731"/>
            </c:manualLayout>
          </c:layout>
          <c:overlay val="0"/>
          <c:spPr>
            <a:noFill/>
            <a:ln w="25400">
              <a:noFill/>
            </a:ln>
          </c:spPr>
        </c:title>
        <c:numFmt formatCode="yyyy" sourceLinked="0"/>
        <c:majorTickMark val="out"/>
        <c:minorTickMark val="none"/>
        <c:tickLblPos val="nextTo"/>
        <c:spPr>
          <a:solidFill>
            <a:schemeClr val="bg1"/>
          </a:solidFill>
          <a:ln w="12700">
            <a:noFill/>
            <a:prstDash val="solid"/>
          </a:ln>
        </c:spPr>
        <c:txPr>
          <a:bodyPr rot="0" vert="horz"/>
          <a:lstStyle/>
          <a:p>
            <a:pPr>
              <a:defRPr/>
            </a:pPr>
            <a:endParaRPr lang="en-US"/>
          </a:p>
        </c:txPr>
        <c:crossAx val="462385920"/>
        <c:crosses val="autoZero"/>
        <c:crossBetween val="midCat"/>
        <c:majorUnit val="366"/>
      </c:valAx>
      <c:valAx>
        <c:axId val="462385920"/>
        <c:scaling>
          <c:orientation val="minMax"/>
          <c:max val="18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12700">
            <a:noFill/>
            <a:prstDash val="solid"/>
          </a:ln>
        </c:spPr>
        <c:txPr>
          <a:bodyPr rot="0" vert="horz"/>
          <a:lstStyle/>
          <a:p>
            <a:pPr>
              <a:defRPr/>
            </a:pPr>
            <a:endParaRPr lang="en-US"/>
          </a:p>
        </c:txPr>
        <c:crossAx val="364571264"/>
        <c:crosses val="autoZero"/>
        <c:crossBetween val="midCat"/>
      </c:valAx>
      <c:spPr>
        <a:solidFill>
          <a:schemeClr val="bg1"/>
        </a:solid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564649092508495E-2"/>
          <c:y val="9.9296597906671405E-2"/>
          <c:w val="0.9341079665622517"/>
          <c:h val="0.74969066366704162"/>
        </c:manualLayout>
      </c:layout>
      <c:lineChart>
        <c:grouping val="standard"/>
        <c:varyColors val="0"/>
        <c:ser>
          <c:idx val="2"/>
          <c:order val="0"/>
          <c:spPr>
            <a:ln w="38100">
              <a:solidFill>
                <a:schemeClr val="accent6">
                  <a:lumMod val="75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Gas'!$C$29:$C$43</c:f>
              <c:numCache>
                <c:formatCode>"$"#,##0_);\("$"#,##0\)</c:formatCode>
                <c:ptCount val="15"/>
                <c:pt idx="0">
                  <c:v>181.40720408172052</c:v>
                </c:pt>
                <c:pt idx="1">
                  <c:v>148.83031841609935</c:v>
                </c:pt>
                <c:pt idx="2">
                  <c:v>117.19490361704979</c:v>
                </c:pt>
                <c:pt idx="3">
                  <c:v>88.374051093682752</c:v>
                </c:pt>
                <c:pt idx="4">
                  <c:v>72.46680673024909</c:v>
                </c:pt>
                <c:pt idx="5">
                  <c:v>58.875433711432869</c:v>
                </c:pt>
                <c:pt idx="6">
                  <c:v>47.744851655316374</c:v>
                </c:pt>
                <c:pt idx="7">
                  <c:v>40.42490942211851</c:v>
                </c:pt>
                <c:pt idx="8">
                  <c:v>38.075089917292402</c:v>
                </c:pt>
                <c:pt idx="9">
                  <c:v>27.232470381961207</c:v>
                </c:pt>
                <c:pt idx="10">
                  <c:v>23.423407879316034</c:v>
                </c:pt>
                <c:pt idx="11">
                  <c:v>24.653223632754671</c:v>
                </c:pt>
                <c:pt idx="12">
                  <c:v>23.457978915141595</c:v>
                </c:pt>
                <c:pt idx="13">
                  <c:v>28.783336801034348</c:v>
                </c:pt>
              </c:numCache>
            </c:numRef>
          </c:val>
          <c:smooth val="0"/>
          <c:extLst>
            <c:ext xmlns:c16="http://schemas.microsoft.com/office/drawing/2014/chart" uri="{C3380CC4-5D6E-409C-BE32-E72D297353CC}">
              <c16:uniqueId val="{00000001-82A1-4343-A316-9DFD440A5F6F}"/>
            </c:ext>
          </c:extLst>
        </c:ser>
        <c:ser>
          <c:idx val="1"/>
          <c:order val="1"/>
          <c:spPr>
            <a:ln w="38100">
              <a:solidFill>
                <a:schemeClr val="accent1">
                  <a:lumMod val="50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Gas'!$D$29:$D$43</c:f>
              <c:numCache>
                <c:formatCode>"$"#,##0_);\("$"#,##0\)</c:formatCode>
                <c:ptCount val="15"/>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24.019000547120527</c:v>
                </c:pt>
              </c:numCache>
            </c:numRef>
          </c:val>
          <c:smooth val="0"/>
          <c:extLst>
            <c:ext xmlns:c16="http://schemas.microsoft.com/office/drawing/2014/chart" uri="{C3380CC4-5D6E-409C-BE32-E72D297353CC}">
              <c16:uniqueId val="{00000000-82A1-4343-A316-9DFD440A5F6F}"/>
            </c:ext>
          </c:extLst>
        </c:ser>
        <c:dLbls>
          <c:showLegendKey val="0"/>
          <c:showVal val="0"/>
          <c:showCatName val="0"/>
          <c:showSerName val="0"/>
          <c:showPercent val="0"/>
          <c:showBubbleSize val="0"/>
        </c:dLbls>
        <c:smooth val="0"/>
        <c:axId val="468217856"/>
        <c:axId val="468219392"/>
      </c:lineChart>
      <c:catAx>
        <c:axId val="468217856"/>
        <c:scaling>
          <c:orientation val="minMax"/>
        </c:scaling>
        <c:delete val="0"/>
        <c:axPos val="b"/>
        <c:numFmt formatCode="General" sourceLinked="1"/>
        <c:majorTickMark val="out"/>
        <c:minorTickMark val="none"/>
        <c:tickLblPos val="none"/>
        <c:spPr>
          <a:ln>
            <a:noFill/>
          </a:ln>
        </c:spPr>
        <c:crossAx val="468219392"/>
        <c:crosses val="autoZero"/>
        <c:auto val="1"/>
        <c:lblAlgn val="ctr"/>
        <c:lblOffset val="100"/>
        <c:noMultiLvlLbl val="0"/>
      </c:catAx>
      <c:valAx>
        <c:axId val="468219392"/>
        <c:scaling>
          <c:orientation val="minMax"/>
          <c:max val="180"/>
          <c:min val="0"/>
        </c:scaling>
        <c:delete val="1"/>
        <c:axPos val="l"/>
        <c:numFmt formatCode="General" sourceLinked="0"/>
        <c:majorTickMark val="out"/>
        <c:minorTickMark val="none"/>
        <c:tickLblPos val="none"/>
        <c:crossAx val="468217856"/>
        <c:crosses val="autoZero"/>
        <c:crossBetween val="between"/>
      </c:valAx>
      <c:spPr>
        <a:noFill/>
        <a:ln>
          <a:noFill/>
        </a:ln>
      </c:spPr>
    </c:plotArea>
    <c:plotVisOnly val="1"/>
    <c:dispBlanksAs val="gap"/>
    <c:showDLblsOverMax val="0"/>
  </c:chart>
  <c:spPr>
    <a:noFill/>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741940911232257E-2"/>
          <c:y val="9.724503187101613E-2"/>
          <c:w val="0.90625552774525286"/>
          <c:h val="0.80801743532058479"/>
        </c:manualLayout>
      </c:layout>
      <c:areaChart>
        <c:grouping val="stacked"/>
        <c:varyColors val="0"/>
        <c:ser>
          <c:idx val="0"/>
          <c:order val="0"/>
          <c:spPr>
            <a:no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Forecast'!$C$32:$T$32</c:f>
              <c:numCache>
                <c:formatCode>0.0</c:formatCode>
                <c:ptCount val="18"/>
                <c:pt idx="0">
                  <c:v>38.736304007734454</c:v>
                </c:pt>
                <c:pt idx="1">
                  <c:v>29.87776629783864</c:v>
                </c:pt>
                <c:pt idx="2">
                  <c:v>25.56870457942469</c:v>
                </c:pt>
                <c:pt idx="3">
                  <c:v>22.799518516642351</c:v>
                </c:pt>
                <c:pt idx="4">
                  <c:v>21.257434853734679</c:v>
                </c:pt>
                <c:pt idx="5">
                  <c:v>20.378961697142881</c:v>
                </c:pt>
                <c:pt idx="6">
                  <c:v>20.653606779362899</c:v>
                </c:pt>
                <c:pt idx="7">
                  <c:v>21.091504707562958</c:v>
                </c:pt>
                <c:pt idx="8">
                  <c:v>21.799265417752306</c:v>
                </c:pt>
                <c:pt idx="9">
                  <c:v>22.442331551226015</c:v>
                </c:pt>
                <c:pt idx="10">
                  <c:v>22.90862801689266</c:v>
                </c:pt>
                <c:pt idx="11">
                  <c:v>22.726771172888313</c:v>
                </c:pt>
                <c:pt idx="12">
                  <c:v>22.723730170347764</c:v>
                </c:pt>
                <c:pt idx="13">
                  <c:v>22.654224245836602</c:v>
                </c:pt>
                <c:pt idx="14">
                  <c:v>22.77055777375643</c:v>
                </c:pt>
                <c:pt idx="15">
                  <c:v>23.117805672412203</c:v>
                </c:pt>
                <c:pt idx="16">
                  <c:v>23.02541520017671</c:v>
                </c:pt>
                <c:pt idx="17">
                  <c:v>23.365221693378128</c:v>
                </c:pt>
              </c:numCache>
            </c:numRef>
          </c:val>
          <c:extLst>
            <c:ext xmlns:c16="http://schemas.microsoft.com/office/drawing/2014/chart" uri="{C3380CC4-5D6E-409C-BE32-E72D297353CC}">
              <c16:uniqueId val="{00000000-2F8D-4EBC-8C83-9C913219E3C3}"/>
            </c:ext>
          </c:extLst>
        </c:ser>
        <c:ser>
          <c:idx val="1"/>
          <c:order val="1"/>
          <c:spPr>
            <a:solidFill>
              <a:schemeClr val="accent1">
                <a:alpha val="30000"/>
              </a:schemeClr>
            </a:solidFill>
            <a:ln w="25400">
              <a:noFill/>
            </a:ln>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Forecast'!$C$35:$T$35</c:f>
              <c:numCache>
                <c:formatCode>0.0</c:formatCode>
                <c:ptCount val="18"/>
                <c:pt idx="0">
                  <c:v>10.660404868351954</c:v>
                </c:pt>
                <c:pt idx="1">
                  <c:v>15.710150287954697</c:v>
                </c:pt>
                <c:pt idx="2">
                  <c:v>17.252673086071432</c:v>
                </c:pt>
                <c:pt idx="3">
                  <c:v>17.130712554891275</c:v>
                </c:pt>
                <c:pt idx="4">
                  <c:v>15.912115596027078</c:v>
                </c:pt>
                <c:pt idx="5">
                  <c:v>16.239010378672315</c:v>
                </c:pt>
                <c:pt idx="6">
                  <c:v>16.276769528701404</c:v>
                </c:pt>
                <c:pt idx="7">
                  <c:v>16.125220211943923</c:v>
                </c:pt>
                <c:pt idx="8">
                  <c:v>16.786808275642134</c:v>
                </c:pt>
                <c:pt idx="9">
                  <c:v>18.015151321899882</c:v>
                </c:pt>
                <c:pt idx="10">
                  <c:v>19.277135807736723</c:v>
                </c:pt>
                <c:pt idx="11">
                  <c:v>20.94139178976647</c:v>
                </c:pt>
                <c:pt idx="12">
                  <c:v>22.033964639200754</c:v>
                </c:pt>
                <c:pt idx="13">
                  <c:v>22.729838344664472</c:v>
                </c:pt>
                <c:pt idx="14">
                  <c:v>22.939288302030242</c:v>
                </c:pt>
                <c:pt idx="15">
                  <c:v>22.892680125383002</c:v>
                </c:pt>
                <c:pt idx="16">
                  <c:v>23.206753017971678</c:v>
                </c:pt>
                <c:pt idx="17">
                  <c:v>23.240748194056035</c:v>
                </c:pt>
              </c:numCache>
            </c:numRef>
          </c:val>
          <c:extLst>
            <c:ext xmlns:c16="http://schemas.microsoft.com/office/drawing/2014/chart" uri="{C3380CC4-5D6E-409C-BE32-E72D297353CC}">
              <c16:uniqueId val="{00000001-2F8D-4EBC-8C83-9C913219E3C3}"/>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Forecast'!$C$27:$T$27</c:f>
              <c:numCache>
                <c:formatCode>0.0</c:formatCode>
                <c:ptCount val="18"/>
                <c:pt idx="0">
                  <c:v>16.1667032366725</c:v>
                </c:pt>
                <c:pt idx="1">
                  <c:v>15.823683125961091</c:v>
                </c:pt>
                <c:pt idx="2">
                  <c:v>15.52819640182511</c:v>
                </c:pt>
                <c:pt idx="3">
                  <c:v>15.24445328386404</c:v>
                </c:pt>
                <c:pt idx="4">
                  <c:v>14.922102503561071</c:v>
                </c:pt>
                <c:pt idx="5">
                  <c:v>14.606531540084958</c:v>
                </c:pt>
                <c:pt idx="6">
                  <c:v>14.293067853556988</c:v>
                </c:pt>
                <c:pt idx="7">
                  <c:v>13.980985937435086</c:v>
                </c:pt>
                <c:pt idx="8">
                  <c:v>13.668253170469194</c:v>
                </c:pt>
                <c:pt idx="9">
                  <c:v>15.716272176317428</c:v>
                </c:pt>
                <c:pt idx="10">
                  <c:v>15.060406621723498</c:v>
                </c:pt>
                <c:pt idx="11">
                  <c:v>14.708046507636359</c:v>
                </c:pt>
                <c:pt idx="12">
                  <c:v>14.371523133232591</c:v>
                </c:pt>
                <c:pt idx="13">
                  <c:v>13.775329196170052</c:v>
                </c:pt>
                <c:pt idx="14">
                  <c:v>17.18464691770048</c:v>
                </c:pt>
                <c:pt idx="15">
                  <c:v>16.302092297372599</c:v>
                </c:pt>
                <c:pt idx="16">
                  <c:v>15.951765943886999</c:v>
                </c:pt>
                <c:pt idx="17">
                  <c:v>15.603784149588961</c:v>
                </c:pt>
              </c:numCache>
            </c:numRef>
          </c:val>
          <c:extLst>
            <c:ext xmlns:c16="http://schemas.microsoft.com/office/drawing/2014/chart" uri="{C3380CC4-5D6E-409C-BE32-E72D297353CC}">
              <c16:uniqueId val="{00000002-2F8D-4EBC-8C83-9C913219E3C3}"/>
            </c:ext>
          </c:extLst>
        </c:ser>
        <c:ser>
          <c:idx val="5"/>
          <c:order val="5"/>
          <c:spPr>
            <a:solidFill>
              <a:schemeClr val="accent3">
                <a:alpha val="30000"/>
              </a:schemeClr>
            </a:solid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Forecast'!$C$30:$T$30</c:f>
              <c:numCache>
                <c:formatCode>0.0</c:formatCode>
                <c:ptCount val="18"/>
                <c:pt idx="0">
                  <c:v>27.924654791755263</c:v>
                </c:pt>
                <c:pt idx="1">
                  <c:v>29.043873532160958</c:v>
                </c:pt>
                <c:pt idx="2">
                  <c:v>37.330908042246989</c:v>
                </c:pt>
                <c:pt idx="3">
                  <c:v>44.606869314293057</c:v>
                </c:pt>
                <c:pt idx="4">
                  <c:v>43.663637119435997</c:v>
                </c:pt>
                <c:pt idx="5">
                  <c:v>42.740243379755988</c:v>
                </c:pt>
                <c:pt idx="6">
                  <c:v>41.823015753460581</c:v>
                </c:pt>
                <c:pt idx="7">
                  <c:v>40.909831332308599</c:v>
                </c:pt>
                <c:pt idx="8">
                  <c:v>39.994742453318722</c:v>
                </c:pt>
                <c:pt idx="9">
                  <c:v>36.945837828515366</c:v>
                </c:pt>
                <c:pt idx="10">
                  <c:v>36.432646580416531</c:v>
                </c:pt>
                <c:pt idx="11">
                  <c:v>35.580251832518051</c:v>
                </c:pt>
                <c:pt idx="12">
                  <c:v>34.766167759381766</c:v>
                </c:pt>
                <c:pt idx="13">
                  <c:v>34.302004628588023</c:v>
                </c:pt>
                <c:pt idx="14">
                  <c:v>29.949622719438938</c:v>
                </c:pt>
                <c:pt idx="15">
                  <c:v>29.848263162734849</c:v>
                </c:pt>
                <c:pt idx="16">
                  <c:v>29.20683425895146</c:v>
                </c:pt>
                <c:pt idx="17">
                  <c:v>28.569698118229063</c:v>
                </c:pt>
              </c:numCache>
            </c:numRef>
          </c:val>
          <c:extLst>
            <c:ext xmlns:c16="http://schemas.microsoft.com/office/drawing/2014/chart" uri="{C3380CC4-5D6E-409C-BE32-E72D297353CC}">
              <c16:uniqueId val="{00000003-2F8D-4EBC-8C83-9C913219E3C3}"/>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Forecast'!$C$33:$T$33</c:f>
              <c:numCache>
                <c:formatCode>0.0</c:formatCode>
                <c:ptCount val="18"/>
                <c:pt idx="0">
                  <c:v>42.876821249842223</c:v>
                </c:pt>
                <c:pt idx="1">
                  <c:v>34.140756405421378</c:v>
                </c:pt>
                <c:pt idx="2">
                  <c:v>29.442409131378344</c:v>
                </c:pt>
                <c:pt idx="3">
                  <c:v>25.792690001729021</c:v>
                </c:pt>
                <c:pt idx="4">
                  <c:v>23.454928603870567</c:v>
                </c:pt>
                <c:pt idx="5">
                  <c:v>22.528098877641888</c:v>
                </c:pt>
                <c:pt idx="6">
                  <c:v>22.560105201111359</c:v>
                </c:pt>
                <c:pt idx="7">
                  <c:v>22.837358698024335</c:v>
                </c:pt>
                <c:pt idx="8">
                  <c:v>23.373363793130377</c:v>
                </c:pt>
                <c:pt idx="9">
                  <c:v>24.001090365703995</c:v>
                </c:pt>
                <c:pt idx="10">
                  <c:v>25.027882831377244</c:v>
                </c:pt>
                <c:pt idx="11">
                  <c:v>25.909472951907926</c:v>
                </c:pt>
                <c:pt idx="12">
                  <c:v>26.840789426712863</c:v>
                </c:pt>
                <c:pt idx="13">
                  <c:v>27.084320489972772</c:v>
                </c:pt>
                <c:pt idx="14">
                  <c:v>27.418112449056881</c:v>
                </c:pt>
                <c:pt idx="15">
                  <c:v>28.467172872838091</c:v>
                </c:pt>
                <c:pt idx="16">
                  <c:v>28.271807768810824</c:v>
                </c:pt>
                <c:pt idx="17">
                  <c:v>29.337306425259047</c:v>
                </c:pt>
              </c:numCache>
            </c:numRef>
          </c:val>
          <c:smooth val="0"/>
          <c:extLst>
            <c:ext xmlns:c16="http://schemas.microsoft.com/office/drawing/2014/chart" uri="{C3380CC4-5D6E-409C-BE32-E72D297353CC}">
              <c16:uniqueId val="{00000004-2F8D-4EBC-8C83-9C913219E3C3}"/>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Forecast'!$C$28:$T$28</c:f>
              <c:numCache>
                <c:formatCode>0.0</c:formatCode>
                <c:ptCount val="18"/>
                <c:pt idx="0">
                  <c:v>27.672479189144603</c:v>
                </c:pt>
                <c:pt idx="1">
                  <c:v>28.075788484747324</c:v>
                </c:pt>
                <c:pt idx="2">
                  <c:v>29.404945032702791</c:v>
                </c:pt>
                <c:pt idx="3">
                  <c:v>30.677553308424105</c:v>
                </c:pt>
                <c:pt idx="4">
                  <c:v>30.028862728144411</c:v>
                </c:pt>
                <c:pt idx="5">
                  <c:v>29.393815680253454</c:v>
                </c:pt>
                <c:pt idx="6">
                  <c:v>28.763009263345381</c:v>
                </c:pt>
                <c:pt idx="7">
                  <c:v>28.134983486352869</c:v>
                </c:pt>
                <c:pt idx="8">
                  <c:v>27.505647953537007</c:v>
                </c:pt>
                <c:pt idx="9">
                  <c:v>29.920758652307732</c:v>
                </c:pt>
                <c:pt idx="10">
                  <c:v>29.997745569316475</c:v>
                </c:pt>
                <c:pt idx="11">
                  <c:v>29.295904688346155</c:v>
                </c:pt>
                <c:pt idx="12">
                  <c:v>28.625607875182389</c:v>
                </c:pt>
                <c:pt idx="13">
                  <c:v>27.263672367419886</c:v>
                </c:pt>
                <c:pt idx="14">
                  <c:v>26.666799365918731</c:v>
                </c:pt>
                <c:pt idx="15">
                  <c:v>28.149670830200321</c:v>
                </c:pt>
                <c:pt idx="16">
                  <c:v>27.544744091112157</c:v>
                </c:pt>
                <c:pt idx="17">
                  <c:v>26.943865824340783</c:v>
                </c:pt>
              </c:numCache>
            </c:numRef>
          </c:val>
          <c:smooth val="0"/>
          <c:extLst>
            <c:ext xmlns:c16="http://schemas.microsoft.com/office/drawing/2014/chart" uri="{C3380CC4-5D6E-409C-BE32-E72D297353CC}">
              <c16:uniqueId val="{00000005-2F8D-4EBC-8C83-9C913219E3C3}"/>
            </c:ext>
          </c:extLst>
        </c:ser>
        <c:ser>
          <c:idx val="6"/>
          <c:order val="6"/>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44.091358028427763</c:v>
              </c:pt>
            </c:numLit>
          </c:val>
          <c:smooth val="0"/>
          <c:extLst>
            <c:ext xmlns:c16="http://schemas.microsoft.com/office/drawing/2014/chart" uri="{C3380CC4-5D6E-409C-BE32-E72D297353CC}">
              <c16:uniqueId val="{00000006-2F8D-4EBC-8C83-9C913219E3C3}"/>
            </c:ext>
          </c:extLst>
        </c:ser>
        <c:ser>
          <c:idx val="7"/>
          <c:order val="7"/>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44.867556658122048</c:v>
              </c:pt>
            </c:numLit>
          </c:val>
          <c:smooth val="0"/>
          <c:extLst>
            <c:ext xmlns:c16="http://schemas.microsoft.com/office/drawing/2014/chart" uri="{C3380CC4-5D6E-409C-BE32-E72D297353CC}">
              <c16:uniqueId val="{00000007-2F8D-4EBC-8C83-9C913219E3C3}"/>
            </c:ext>
          </c:extLst>
        </c:ser>
        <c:ser>
          <c:idx val="8"/>
          <c:order val="8"/>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52.859104444072102</c:v>
              </c:pt>
            </c:numLit>
          </c:val>
          <c:smooth val="0"/>
          <c:extLst>
            <c:ext xmlns:c16="http://schemas.microsoft.com/office/drawing/2014/chart" uri="{C3380CC4-5D6E-409C-BE32-E72D297353CC}">
              <c16:uniqueId val="{00000008-2F8D-4EBC-8C83-9C913219E3C3}"/>
            </c:ext>
          </c:extLst>
        </c:ser>
        <c:ser>
          <c:idx val="9"/>
          <c:order val="9"/>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59.851322598157097</c:v>
              </c:pt>
            </c:numLit>
          </c:val>
          <c:smooth val="0"/>
          <c:extLst>
            <c:ext xmlns:c16="http://schemas.microsoft.com/office/drawing/2014/chart" uri="{C3380CC4-5D6E-409C-BE32-E72D297353CC}">
              <c16:uniqueId val="{00000009-2F8D-4EBC-8C83-9C913219E3C3}"/>
            </c:ext>
          </c:extLst>
        </c:ser>
        <c:ser>
          <c:idx val="10"/>
          <c:order val="10"/>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58.585739622997067</c:v>
              </c:pt>
            </c:numLit>
          </c:val>
          <c:smooth val="0"/>
          <c:extLst>
            <c:ext xmlns:c16="http://schemas.microsoft.com/office/drawing/2014/chart" uri="{C3380CC4-5D6E-409C-BE32-E72D297353CC}">
              <c16:uniqueId val="{0000000A-2F8D-4EBC-8C83-9C913219E3C3}"/>
            </c:ext>
          </c:extLst>
        </c:ser>
        <c:ser>
          <c:idx val="11"/>
          <c:order val="11"/>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57.346774919840946</c:v>
              </c:pt>
            </c:numLit>
          </c:val>
          <c:smooth val="0"/>
          <c:extLst>
            <c:ext xmlns:c16="http://schemas.microsoft.com/office/drawing/2014/chart" uri="{C3380CC4-5D6E-409C-BE32-E72D297353CC}">
              <c16:uniqueId val="{0000000B-2F8D-4EBC-8C83-9C913219E3C3}"/>
            </c:ext>
          </c:extLst>
        </c:ser>
        <c:ser>
          <c:idx val="12"/>
          <c:order val="12"/>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56.116083607017565</c:v>
              </c:pt>
            </c:numLit>
          </c:val>
          <c:smooth val="0"/>
          <c:extLst>
            <c:ext xmlns:c16="http://schemas.microsoft.com/office/drawing/2014/chart" uri="{C3380CC4-5D6E-409C-BE32-E72D297353CC}">
              <c16:uniqueId val="{0000000C-2F8D-4EBC-8C83-9C913219E3C3}"/>
            </c:ext>
          </c:extLst>
        </c:ser>
        <c:ser>
          <c:idx val="13"/>
          <c:order val="13"/>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54.890817269743685</c:v>
              </c:pt>
            </c:numLit>
          </c:val>
          <c:smooth val="0"/>
          <c:extLst>
            <c:ext xmlns:c16="http://schemas.microsoft.com/office/drawing/2014/chart" uri="{C3380CC4-5D6E-409C-BE32-E72D297353CC}">
              <c16:uniqueId val="{0000000D-2F8D-4EBC-8C83-9C913219E3C3}"/>
            </c:ext>
          </c:extLst>
        </c:ser>
        <c:ser>
          <c:idx val="14"/>
          <c:order val="14"/>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53.662995623787914</c:v>
              </c:pt>
            </c:numLit>
          </c:val>
          <c:smooth val="0"/>
          <c:extLst>
            <c:ext xmlns:c16="http://schemas.microsoft.com/office/drawing/2014/chart" uri="{C3380CC4-5D6E-409C-BE32-E72D297353CC}">
              <c16:uniqueId val="{0000000E-2F8D-4EBC-8C83-9C913219E3C3}"/>
            </c:ext>
          </c:extLst>
        </c:ser>
        <c:ser>
          <c:idx val="15"/>
          <c:order val="15"/>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52.66211000483279</c:v>
              </c:pt>
            </c:numLit>
          </c:val>
          <c:smooth val="0"/>
          <c:extLst>
            <c:ext xmlns:c16="http://schemas.microsoft.com/office/drawing/2014/chart" uri="{C3380CC4-5D6E-409C-BE32-E72D297353CC}">
              <c16:uniqueId val="{0000000F-2F8D-4EBC-8C83-9C913219E3C3}"/>
            </c:ext>
          </c:extLst>
        </c:ser>
        <c:ser>
          <c:idx val="16"/>
          <c:order val="16"/>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51.493053202140032</c:v>
              </c:pt>
            </c:numLit>
          </c:val>
          <c:smooth val="0"/>
          <c:extLst>
            <c:ext xmlns:c16="http://schemas.microsoft.com/office/drawing/2014/chart" uri="{C3380CC4-5D6E-409C-BE32-E72D297353CC}">
              <c16:uniqueId val="{00000010-2F8D-4EBC-8C83-9C913219E3C3}"/>
            </c:ext>
          </c:extLst>
        </c:ser>
        <c:ser>
          <c:idx val="17"/>
          <c:order val="17"/>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50.288298340154412</c:v>
              </c:pt>
            </c:numLit>
          </c:val>
          <c:smooth val="0"/>
          <c:extLst>
            <c:ext xmlns:c16="http://schemas.microsoft.com/office/drawing/2014/chart" uri="{C3380CC4-5D6E-409C-BE32-E72D297353CC}">
              <c16:uniqueId val="{00000011-2F8D-4EBC-8C83-9C913219E3C3}"/>
            </c:ext>
          </c:extLst>
        </c:ser>
        <c:ser>
          <c:idx val="18"/>
          <c:order val="18"/>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49.137690892614359</c:v>
              </c:pt>
            </c:numLit>
          </c:val>
          <c:smooth val="0"/>
          <c:extLst>
            <c:ext xmlns:c16="http://schemas.microsoft.com/office/drawing/2014/chart" uri="{C3380CC4-5D6E-409C-BE32-E72D297353CC}">
              <c16:uniqueId val="{00000012-2F8D-4EBC-8C83-9C913219E3C3}"/>
            </c:ext>
          </c:extLst>
        </c:ser>
        <c:ser>
          <c:idx val="19"/>
          <c:order val="19"/>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48.077333824758078</c:v>
              </c:pt>
            </c:numLit>
          </c:val>
          <c:smooth val="0"/>
          <c:extLst>
            <c:ext xmlns:c16="http://schemas.microsoft.com/office/drawing/2014/chart" uri="{C3380CC4-5D6E-409C-BE32-E72D297353CC}">
              <c16:uniqueId val="{00000013-2F8D-4EBC-8C83-9C913219E3C3}"/>
            </c:ext>
          </c:extLst>
        </c:ser>
        <c:ser>
          <c:idx val="20"/>
          <c:order val="20"/>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47.134269637139418</c:v>
              </c:pt>
            </c:numLit>
          </c:val>
          <c:smooth val="0"/>
          <c:extLst>
            <c:ext xmlns:c16="http://schemas.microsoft.com/office/drawing/2014/chart" uri="{C3380CC4-5D6E-409C-BE32-E72D297353CC}">
              <c16:uniqueId val="{00000014-2F8D-4EBC-8C83-9C913219E3C3}"/>
            </c:ext>
          </c:extLst>
        </c:ser>
        <c:ser>
          <c:idx val="21"/>
          <c:order val="21"/>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46.150355460107448</c:v>
              </c:pt>
            </c:numLit>
          </c:val>
          <c:smooth val="0"/>
          <c:extLst>
            <c:ext xmlns:c16="http://schemas.microsoft.com/office/drawing/2014/chart" uri="{C3380CC4-5D6E-409C-BE32-E72D297353CC}">
              <c16:uniqueId val="{00000015-2F8D-4EBC-8C83-9C913219E3C3}"/>
            </c:ext>
          </c:extLst>
        </c:ser>
        <c:ser>
          <c:idx val="22"/>
          <c:order val="22"/>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45.158600202838457</c:v>
              </c:pt>
            </c:numLit>
          </c:val>
          <c:smooth val="0"/>
          <c:extLst>
            <c:ext xmlns:c16="http://schemas.microsoft.com/office/drawing/2014/chart" uri="{C3380CC4-5D6E-409C-BE32-E72D297353CC}">
              <c16:uniqueId val="{00000016-2F8D-4EBC-8C83-9C913219E3C3}"/>
            </c:ext>
          </c:extLst>
        </c:ser>
        <c:ser>
          <c:idx val="23"/>
          <c:order val="23"/>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44.173482267818024</c:v>
              </c:pt>
            </c:numLit>
          </c:val>
          <c:smooth val="0"/>
          <c:extLst>
            <c:ext xmlns:c16="http://schemas.microsoft.com/office/drawing/2014/chart" uri="{C3380CC4-5D6E-409C-BE32-E72D297353CC}">
              <c16:uniqueId val="{00000017-2F8D-4EBC-8C83-9C913219E3C3}"/>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1"/>
        <c:noMultiLvlLbl val="0"/>
      </c:catAx>
      <c:valAx>
        <c:axId val="376358400"/>
        <c:scaling>
          <c:orientation val="minMax"/>
          <c:max val="6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60"/>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47802678511346E-2"/>
          <c:y val="0.14206192975878015"/>
          <c:w val="0.89859664176593312"/>
          <c:h val="0.75991001124859392"/>
        </c:manualLayout>
      </c:layout>
      <c:barChart>
        <c:barDir val="col"/>
        <c:grouping val="stacked"/>
        <c:varyColors val="0"/>
        <c:ser>
          <c:idx val="0"/>
          <c:order val="0"/>
          <c:tx>
            <c:strRef>
              <c:f>'Health and Climate Benefits'!$J$37</c:f>
              <c:strCache>
                <c:ptCount val="1"/>
                <c:pt idx="0">
                  <c:v>LCOE</c:v>
                </c:pt>
              </c:strCache>
            </c:strRef>
          </c:tx>
          <c:spPr>
            <a:solidFill>
              <a:schemeClr val="bg2">
                <a:lumMod val="75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Benefits'!$K$37:$L$37</c:f>
              <c:numCache>
                <c:formatCode>General</c:formatCode>
                <c:ptCount val="2"/>
                <c:pt idx="0" formatCode="0">
                  <c:v>32.037738834205079</c:v>
                </c:pt>
              </c:numCache>
            </c:numRef>
          </c:val>
          <c:extLst>
            <c:ext xmlns:c16="http://schemas.microsoft.com/office/drawing/2014/chart" uri="{C3380CC4-5D6E-409C-BE32-E72D297353CC}">
              <c16:uniqueId val="{00000000-EAE8-40B3-93D9-39307B42B703}"/>
            </c:ext>
          </c:extLst>
        </c:ser>
        <c:ser>
          <c:idx val="1"/>
          <c:order val="1"/>
          <c:tx>
            <c:strRef>
              <c:f>'Health and Climate Benefits'!$J$40</c:f>
              <c:strCache>
                <c:ptCount val="1"/>
                <c:pt idx="0">
                  <c:v>Grid</c:v>
                </c:pt>
              </c:strCache>
            </c:strRef>
          </c:tx>
          <c:spPr>
            <a:solidFill>
              <a:schemeClr val="bg1">
                <a:lumMod val="75000"/>
              </a:schemeClr>
            </a:solidFill>
            <a:ln>
              <a:noFill/>
            </a:ln>
            <a:effectLst/>
          </c:spPr>
          <c:invertIfNegative val="0"/>
          <c:dPt>
            <c:idx val="1"/>
            <c:invertIfNegative val="0"/>
            <c:bubble3D val="0"/>
            <c:extLst>
              <c:ext xmlns:c16="http://schemas.microsoft.com/office/drawing/2014/chart" uri="{C3380CC4-5D6E-409C-BE32-E72D297353CC}">
                <c16:uniqueId val="{00000001-EAE8-40B3-93D9-39307B42B703}"/>
              </c:ext>
            </c:extLst>
          </c:dPt>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Benefits'!$K$40:$L$40</c:f>
              <c:numCache>
                <c:formatCode>0</c:formatCode>
                <c:ptCount val="2"/>
                <c:pt idx="1">
                  <c:v>32.299999999999997</c:v>
                </c:pt>
              </c:numCache>
            </c:numRef>
          </c:val>
          <c:extLst>
            <c:ext xmlns:c16="http://schemas.microsoft.com/office/drawing/2014/chart" uri="{C3380CC4-5D6E-409C-BE32-E72D297353CC}">
              <c16:uniqueId val="{00000002-EAE8-40B3-93D9-39307B42B703}"/>
            </c:ext>
          </c:extLst>
        </c:ser>
        <c:ser>
          <c:idx val="2"/>
          <c:order val="2"/>
          <c:tx>
            <c:strRef>
              <c:f>'Health and Climate Benefits'!$J$38</c:f>
              <c:strCache>
                <c:ptCount val="1"/>
                <c:pt idx="0">
                  <c:v>Health</c:v>
                </c:pt>
              </c:strCache>
            </c:strRef>
          </c:tx>
          <c:spPr>
            <a:solidFill>
              <a:schemeClr val="accent1">
                <a:lumMod val="40000"/>
                <a:lumOff val="60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Benefits'!$K$38:$L$38</c:f>
              <c:numCache>
                <c:formatCode>0</c:formatCode>
                <c:ptCount val="2"/>
                <c:pt idx="1">
                  <c:v>36.742531747924147</c:v>
                </c:pt>
              </c:numCache>
            </c:numRef>
          </c:val>
          <c:extLst>
            <c:ext xmlns:c16="http://schemas.microsoft.com/office/drawing/2014/chart" uri="{C3380CC4-5D6E-409C-BE32-E72D297353CC}">
              <c16:uniqueId val="{00000003-EAE8-40B3-93D9-39307B42B703}"/>
            </c:ext>
          </c:extLst>
        </c:ser>
        <c:ser>
          <c:idx val="3"/>
          <c:order val="3"/>
          <c:tx>
            <c:strRef>
              <c:f>'Health and Climate Benefits'!$J$39</c:f>
              <c:strCache>
                <c:ptCount val="1"/>
                <c:pt idx="0">
                  <c:v>Climate </c:v>
                </c:pt>
              </c:strCache>
            </c:strRef>
          </c:tx>
          <c:spPr>
            <a:solidFill>
              <a:schemeClr val="accent3">
                <a:lumMod val="40000"/>
                <a:lumOff val="60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Benefits'!$K$39:$L$39</c:f>
              <c:numCache>
                <c:formatCode>0</c:formatCode>
                <c:ptCount val="2"/>
                <c:pt idx="1">
                  <c:v>98.724747545944112</c:v>
                </c:pt>
              </c:numCache>
            </c:numRef>
          </c:val>
          <c:extLst>
            <c:ext xmlns:c16="http://schemas.microsoft.com/office/drawing/2014/chart" uri="{C3380CC4-5D6E-409C-BE32-E72D297353CC}">
              <c16:uniqueId val="{00000004-EAE8-40B3-93D9-39307B42B703}"/>
            </c:ext>
          </c:extLst>
        </c:ser>
        <c:dLbls>
          <c:showLegendKey val="0"/>
          <c:showVal val="0"/>
          <c:showCatName val="0"/>
          <c:showSerName val="0"/>
          <c:showPercent val="0"/>
          <c:showBubbleSize val="0"/>
        </c:dLbls>
        <c:gapWidth val="100"/>
        <c:overlap val="100"/>
        <c:axId val="1537757232"/>
        <c:axId val="1628092256"/>
      </c:barChart>
      <c:catAx>
        <c:axId val="153775723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vert="horz"/>
          <a:lstStyle/>
          <a:p>
            <a:pPr>
              <a:defRPr>
                <a:solidFill>
                  <a:sysClr val="windowText" lastClr="000000"/>
                </a:solidFill>
              </a:defRPr>
            </a:pPr>
            <a:endParaRPr lang="en-US"/>
          </a:p>
        </c:txPr>
        <c:crossAx val="1628092256"/>
        <c:crosses val="autoZero"/>
        <c:auto val="1"/>
        <c:lblAlgn val="ctr"/>
        <c:lblOffset val="100"/>
        <c:noMultiLvlLbl val="0"/>
      </c:catAx>
      <c:valAx>
        <c:axId val="1628092256"/>
        <c:scaling>
          <c:orientation val="minMax"/>
          <c:max val="180"/>
          <c:min val="0"/>
        </c:scaling>
        <c:delete val="0"/>
        <c:axPos val="l"/>
        <c:majorGridlines>
          <c:spPr>
            <a:ln w="3175">
              <a:solidFill>
                <a:schemeClr val="bg1">
                  <a:lumMod val="75000"/>
                </a:schemeClr>
              </a:solidFill>
            </a:ln>
          </c:spPr>
        </c:majorGridlines>
        <c:numFmt formatCode="0" sourceLinked="1"/>
        <c:majorTickMark val="none"/>
        <c:minorTickMark val="none"/>
        <c:tickLblPos val="nextTo"/>
        <c:spPr>
          <a:noFill/>
          <a:ln>
            <a:noFill/>
          </a:ln>
          <a:effectLst/>
        </c:spPr>
        <c:txPr>
          <a:bodyPr rot="-60000000" vert="horz"/>
          <a:lstStyle/>
          <a:p>
            <a:pPr>
              <a:defRPr>
                <a:solidFill>
                  <a:sysClr val="windowText" lastClr="000000"/>
                </a:solidFill>
              </a:defRPr>
            </a:pPr>
            <a:endParaRPr lang="en-US"/>
          </a:p>
        </c:txPr>
        <c:crossAx val="1537757232"/>
        <c:crosses val="autoZero"/>
        <c:crossBetween val="between"/>
        <c:majorUnit val="20"/>
      </c:valAx>
    </c:plotArea>
    <c:plotVisOnly val="1"/>
    <c:dispBlanksAs val="gap"/>
    <c:showDLblsOverMax val="0"/>
    <c:extLst/>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Completed Transmission (miles/year)</a:t>
            </a:r>
          </a:p>
        </c:rich>
      </c:tx>
      <c:layout>
        <c:manualLayout>
          <c:xMode val="edge"/>
          <c:yMode val="edge"/>
          <c:x val="4.4871794871794899E-4"/>
          <c:y val="2.3809523809523801E-2"/>
        </c:manualLayout>
      </c:layout>
      <c:overlay val="1"/>
      <c:spPr>
        <a:noFill/>
        <a:ln>
          <a:noFill/>
        </a:ln>
        <a:effectLst/>
      </c:spPr>
    </c:title>
    <c:autoTitleDeleted val="0"/>
    <c:plotArea>
      <c:layout>
        <c:manualLayout>
          <c:layoutTarget val="inner"/>
          <c:xMode val="edge"/>
          <c:yMode val="edge"/>
          <c:x val="8.4304125445857706E-2"/>
          <c:y val="0.138143669541307"/>
          <c:w val="0.90352665051484005"/>
          <c:h val="0.76987251593550798"/>
        </c:manualLayout>
      </c:layout>
      <c:barChart>
        <c:barDir val="col"/>
        <c:grouping val="stacked"/>
        <c:varyColors val="0"/>
        <c:ser>
          <c:idx val="0"/>
          <c:order val="0"/>
          <c:tx>
            <c:strRef>
              <c:f>'Transmission Build'!$B$23</c:f>
              <c:strCache>
                <c:ptCount val="1"/>
                <c:pt idx="0">
                  <c:v> ≤ 230 kV</c:v>
                </c:pt>
              </c:strCache>
            </c:strRef>
          </c:tx>
          <c:spPr>
            <a:solidFill>
              <a:schemeClr val="accent1"/>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Build'!$B$28:$B$37</c:f>
              <c:numCache>
                <c:formatCode>0</c:formatCode>
                <c:ptCount val="10"/>
                <c:pt idx="0">
                  <c:v>543.29999999999995</c:v>
                </c:pt>
                <c:pt idx="1">
                  <c:v>1202.5</c:v>
                </c:pt>
                <c:pt idx="2">
                  <c:v>700.3</c:v>
                </c:pt>
                <c:pt idx="3">
                  <c:v>830.8</c:v>
                </c:pt>
                <c:pt idx="4">
                  <c:v>329.3</c:v>
                </c:pt>
                <c:pt idx="5">
                  <c:v>392.3</c:v>
                </c:pt>
                <c:pt idx="6">
                  <c:v>303.39999999999998</c:v>
                </c:pt>
                <c:pt idx="7">
                  <c:v>229.1</c:v>
                </c:pt>
                <c:pt idx="8">
                  <c:v>801</c:v>
                </c:pt>
                <c:pt idx="9">
                  <c:v>476.6</c:v>
                </c:pt>
              </c:numCache>
            </c:numRef>
          </c:val>
          <c:extLst>
            <c:ext xmlns:c16="http://schemas.microsoft.com/office/drawing/2014/chart" uri="{C3380CC4-5D6E-409C-BE32-E72D297353CC}">
              <c16:uniqueId val="{00000000-0AD6-4D06-A48A-ADEBB640FFD5}"/>
            </c:ext>
          </c:extLst>
        </c:ser>
        <c:ser>
          <c:idx val="1"/>
          <c:order val="1"/>
          <c:tx>
            <c:strRef>
              <c:f>'Transmission Build'!$C$23</c:f>
              <c:strCache>
                <c:ptCount val="1"/>
                <c:pt idx="0">
                  <c:v> 345 kV</c:v>
                </c:pt>
              </c:strCache>
            </c:strRef>
          </c:tx>
          <c:spPr>
            <a:solidFill>
              <a:schemeClr val="accent2"/>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Build'!$C$28:$C$37</c:f>
              <c:numCache>
                <c:formatCode>0</c:formatCode>
                <c:ptCount val="10"/>
                <c:pt idx="0">
                  <c:v>3631.5</c:v>
                </c:pt>
                <c:pt idx="1">
                  <c:v>1659.8</c:v>
                </c:pt>
                <c:pt idx="2">
                  <c:v>1230.5</c:v>
                </c:pt>
                <c:pt idx="3">
                  <c:v>965.9</c:v>
                </c:pt>
                <c:pt idx="4">
                  <c:v>363.1</c:v>
                </c:pt>
                <c:pt idx="5">
                  <c:v>819.3</c:v>
                </c:pt>
                <c:pt idx="6">
                  <c:v>604.5</c:v>
                </c:pt>
                <c:pt idx="7">
                  <c:v>652.79999999999995</c:v>
                </c:pt>
                <c:pt idx="8">
                  <c:v>566.6</c:v>
                </c:pt>
                <c:pt idx="9">
                  <c:v>197.7</c:v>
                </c:pt>
              </c:numCache>
            </c:numRef>
          </c:val>
          <c:extLst>
            <c:ext xmlns:c16="http://schemas.microsoft.com/office/drawing/2014/chart" uri="{C3380CC4-5D6E-409C-BE32-E72D297353CC}">
              <c16:uniqueId val="{00000001-0AD6-4D06-A48A-ADEBB640FFD5}"/>
            </c:ext>
          </c:extLst>
        </c:ser>
        <c:ser>
          <c:idx val="2"/>
          <c:order val="2"/>
          <c:tx>
            <c:strRef>
              <c:f>'Transmission Build'!$D$23</c:f>
              <c:strCache>
                <c:ptCount val="1"/>
                <c:pt idx="0">
                  <c:v> 500 kV</c:v>
                </c:pt>
              </c:strCache>
            </c:strRef>
          </c:tx>
          <c:spPr>
            <a:solidFill>
              <a:schemeClr val="accent3"/>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Build'!$D$28:$D$37</c:f>
              <c:numCache>
                <c:formatCode>0</c:formatCode>
                <c:ptCount val="10"/>
                <c:pt idx="0">
                  <c:v>466</c:v>
                </c:pt>
                <c:pt idx="1">
                  <c:v>70</c:v>
                </c:pt>
                <c:pt idx="2">
                  <c:v>355</c:v>
                </c:pt>
                <c:pt idx="3">
                  <c:v>85</c:v>
                </c:pt>
                <c:pt idx="4">
                  <c:v>0</c:v>
                </c:pt>
                <c:pt idx="5">
                  <c:v>69.400000000000006</c:v>
                </c:pt>
                <c:pt idx="6">
                  <c:v>7.7</c:v>
                </c:pt>
                <c:pt idx="7">
                  <c:v>251.4</c:v>
                </c:pt>
                <c:pt idx="8">
                  <c:v>0</c:v>
                </c:pt>
                <c:pt idx="9">
                  <c:v>0.3</c:v>
                </c:pt>
              </c:numCache>
            </c:numRef>
          </c:val>
          <c:extLst>
            <c:ext xmlns:c16="http://schemas.microsoft.com/office/drawing/2014/chart" uri="{C3380CC4-5D6E-409C-BE32-E72D297353CC}">
              <c16:uniqueId val="{00000002-0AD6-4D06-A48A-ADEBB640FFD5}"/>
            </c:ext>
          </c:extLst>
        </c:ser>
        <c:dLbls>
          <c:showLegendKey val="0"/>
          <c:showVal val="0"/>
          <c:showCatName val="0"/>
          <c:showSerName val="0"/>
          <c:showPercent val="0"/>
          <c:showBubbleSize val="0"/>
        </c:dLbls>
        <c:gapWidth val="50"/>
        <c:overlap val="100"/>
        <c:axId val="2112896680"/>
        <c:axId val="2112900152"/>
      </c:barChart>
      <c:catAx>
        <c:axId val="2112896680"/>
        <c:scaling>
          <c:orientation val="minMax"/>
        </c:scaling>
        <c:delete val="0"/>
        <c:axPos val="b"/>
        <c:numFmt formatCode="General" sourceLinked="1"/>
        <c:majorTickMark val="out"/>
        <c:minorTickMark val="none"/>
        <c:tickLblPos val="nextTo"/>
        <c:spPr>
          <a:noFill/>
          <a:ln w="3175" cap="flat" cmpd="sng" algn="ctr">
            <a:noFill/>
            <a:round/>
          </a:ln>
          <a:effectLst/>
        </c:spPr>
        <c:txPr>
          <a:bodyPr rot="-60000000" vert="horz"/>
          <a:lstStyle/>
          <a:p>
            <a:pPr>
              <a:defRPr/>
            </a:pPr>
            <a:endParaRPr lang="en-US"/>
          </a:p>
        </c:txPr>
        <c:crossAx val="2112900152"/>
        <c:crosses val="autoZero"/>
        <c:auto val="1"/>
        <c:lblAlgn val="ctr"/>
        <c:lblOffset val="100"/>
        <c:noMultiLvlLbl val="0"/>
      </c:catAx>
      <c:valAx>
        <c:axId val="2112900152"/>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vert="horz"/>
          <a:lstStyle/>
          <a:p>
            <a:pPr>
              <a:defRPr>
                <a:solidFill>
                  <a:sysClr val="windowText" lastClr="000000"/>
                </a:solidFill>
              </a:defRPr>
            </a:pPr>
            <a:endParaRPr lang="en-US"/>
          </a:p>
        </c:txPr>
        <c:crossAx val="2112896680"/>
        <c:crosses val="autoZero"/>
        <c:crossBetween val="between"/>
        <c:majorUnit val="1000"/>
      </c:valAx>
      <c:spPr>
        <a:noFill/>
        <a:ln>
          <a:noFill/>
        </a:ln>
        <a:effectLst/>
      </c:spPr>
    </c:plotArea>
    <c:legend>
      <c:legendPos val="r"/>
      <c:layout>
        <c:manualLayout>
          <c:xMode val="edge"/>
          <c:yMode val="edge"/>
          <c:x val="0.82389393633488095"/>
          <c:y val="0.181574803149606"/>
          <c:w val="0.16066592637458799"/>
          <c:h val="0.171801962254718"/>
        </c:manualLayout>
      </c:layout>
      <c:overlay val="0"/>
      <c:spPr>
        <a:solidFill>
          <a:schemeClr val="bg1"/>
        </a:solidFill>
        <a:ln w="3175">
          <a:solidFill>
            <a:schemeClr val="bg1">
              <a:lumMod val="75000"/>
            </a:schemeClr>
          </a:solidFill>
        </a:ln>
        <a:effectLst/>
      </c:spPr>
      <c:txPr>
        <a:bodyPr rot="0" vert="horz"/>
        <a:lstStyle/>
        <a:p>
          <a:pPr>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10365049703302E-2"/>
          <c:y val="0.118361076398578"/>
          <c:w val="0.92843670425304203"/>
          <c:h val="0.753318647669041"/>
        </c:manualLayout>
      </c:layout>
      <c:barChart>
        <c:barDir val="col"/>
        <c:grouping val="stacked"/>
        <c:varyColors val="0"/>
        <c:ser>
          <c:idx val="1"/>
          <c:order val="0"/>
          <c:spPr>
            <a:solidFill>
              <a:schemeClr val="accent1"/>
            </a:solidFill>
            <a:ln w="12700">
              <a:noFill/>
              <a:prstDash val="solid"/>
            </a:ln>
          </c:spPr>
          <c:invertIfNegative val="0"/>
          <c:dPt>
            <c:idx val="0"/>
            <c:invertIfNegative val="0"/>
            <c:bubble3D val="0"/>
            <c:extLst>
              <c:ext xmlns:c16="http://schemas.microsoft.com/office/drawing/2014/chart" uri="{C3380CC4-5D6E-409C-BE32-E72D297353CC}">
                <c16:uniqueId val="{00000001-0DED-4179-9143-6069B5085CDE}"/>
              </c:ext>
            </c:extLst>
          </c:dPt>
          <c:dPt>
            <c:idx val="1"/>
            <c:invertIfNegative val="0"/>
            <c:bubble3D val="0"/>
            <c:extLst>
              <c:ext xmlns:c16="http://schemas.microsoft.com/office/drawing/2014/chart" uri="{C3380CC4-5D6E-409C-BE32-E72D297353CC}">
                <c16:uniqueId val="{00000002-0DED-4179-9143-6069B5085CDE}"/>
              </c:ext>
            </c:extLst>
          </c:dPt>
          <c:dPt>
            <c:idx val="2"/>
            <c:invertIfNegative val="0"/>
            <c:bubble3D val="0"/>
            <c:extLst>
              <c:ext xmlns:c16="http://schemas.microsoft.com/office/drawing/2014/chart" uri="{C3380CC4-5D6E-409C-BE32-E72D297353CC}">
                <c16:uniqueId val="{00000003-0DED-4179-9143-6069B5085CDE}"/>
              </c:ext>
            </c:extLst>
          </c:dPt>
          <c:dPt>
            <c:idx val="3"/>
            <c:invertIfNegative val="0"/>
            <c:bubble3D val="0"/>
            <c:extLst>
              <c:ext xmlns:c16="http://schemas.microsoft.com/office/drawing/2014/chart" uri="{C3380CC4-5D6E-409C-BE32-E72D297353CC}">
                <c16:uniqueId val="{00000004-0DED-4179-9143-6069B5085CDE}"/>
              </c:ext>
            </c:extLst>
          </c:dPt>
          <c:dPt>
            <c:idx val="4"/>
            <c:invertIfNegative val="0"/>
            <c:bubble3D val="0"/>
            <c:extLst>
              <c:ext xmlns:c16="http://schemas.microsoft.com/office/drawing/2014/chart" uri="{C3380CC4-5D6E-409C-BE32-E72D297353CC}">
                <c16:uniqueId val="{00000005-0DED-4179-9143-6069B5085CDE}"/>
              </c:ext>
            </c:extLst>
          </c:dPt>
          <c:dPt>
            <c:idx val="5"/>
            <c:invertIfNegative val="0"/>
            <c:bubble3D val="0"/>
            <c:extLst>
              <c:ext xmlns:c16="http://schemas.microsoft.com/office/drawing/2014/chart" uri="{C3380CC4-5D6E-409C-BE32-E72D297353CC}">
                <c16:uniqueId val="{00000006-0DED-4179-9143-6069B5085CDE}"/>
              </c:ext>
            </c:extLst>
          </c:dPt>
          <c:dPt>
            <c:idx val="6"/>
            <c:invertIfNegative val="0"/>
            <c:bubble3D val="0"/>
            <c:extLst>
              <c:ext xmlns:c16="http://schemas.microsoft.com/office/drawing/2014/chart" uri="{C3380CC4-5D6E-409C-BE32-E72D297353CC}">
                <c16:uniqueId val="{00000007-0DED-4179-9143-6069B5085CDE}"/>
              </c:ext>
            </c:extLst>
          </c:dPt>
          <c:dPt>
            <c:idx val="7"/>
            <c:invertIfNegative val="0"/>
            <c:bubble3D val="0"/>
            <c:extLst>
              <c:ext xmlns:c16="http://schemas.microsoft.com/office/drawing/2014/chart" uri="{C3380CC4-5D6E-409C-BE32-E72D297353CC}">
                <c16:uniqueId val="{00000008-0DED-4179-9143-6069B5085CDE}"/>
              </c:ext>
            </c:extLst>
          </c:dPt>
          <c:dPt>
            <c:idx val="8"/>
            <c:invertIfNegative val="0"/>
            <c:bubble3D val="0"/>
            <c:extLst>
              <c:ext xmlns:c16="http://schemas.microsoft.com/office/drawing/2014/chart" uri="{C3380CC4-5D6E-409C-BE32-E72D297353CC}">
                <c16:uniqueId val="{00000009-0DED-4179-9143-6069B5085CDE}"/>
              </c:ext>
            </c:extLst>
          </c:dPt>
          <c:dPt>
            <c:idx val="9"/>
            <c:invertIfNegative val="0"/>
            <c:bubble3D val="0"/>
            <c:extLst>
              <c:ext xmlns:c16="http://schemas.microsoft.com/office/drawing/2014/chart" uri="{C3380CC4-5D6E-409C-BE32-E72D297353CC}">
                <c16:uniqueId val="{0000000A-0DED-4179-9143-6069B5085CDE}"/>
              </c:ext>
            </c:extLst>
          </c:dPt>
          <c:dPt>
            <c:idx val="10"/>
            <c:invertIfNegative val="0"/>
            <c:bubble3D val="0"/>
            <c:extLst>
              <c:ext xmlns:c16="http://schemas.microsoft.com/office/drawing/2014/chart" uri="{C3380CC4-5D6E-409C-BE32-E72D297353CC}">
                <c16:uniqueId val="{0000000B-0DED-4179-9143-6069B5085CDE}"/>
              </c:ext>
            </c:extLst>
          </c:dPt>
          <c:dPt>
            <c:idx val="11"/>
            <c:invertIfNegative val="0"/>
            <c:bubble3D val="0"/>
            <c:extLst>
              <c:ext xmlns:c16="http://schemas.microsoft.com/office/drawing/2014/chart" uri="{C3380CC4-5D6E-409C-BE32-E72D297353CC}">
                <c16:uniqueId val="{0000000C-0DED-4179-9143-6069B5085CDE}"/>
              </c:ext>
            </c:extLst>
          </c:dPt>
          <c:dPt>
            <c:idx val="12"/>
            <c:invertIfNegative val="0"/>
            <c:bubble3D val="0"/>
            <c:extLst>
              <c:ext xmlns:c16="http://schemas.microsoft.com/office/drawing/2014/chart" uri="{C3380CC4-5D6E-409C-BE32-E72D297353CC}">
                <c16:uniqueId val="{0000000D-0DED-4179-9143-6069B5085CDE}"/>
              </c:ext>
            </c:extLst>
          </c:dPt>
          <c:dPt>
            <c:idx val="13"/>
            <c:invertIfNegative val="0"/>
            <c:bubble3D val="0"/>
            <c:extLst>
              <c:ext xmlns:c16="http://schemas.microsoft.com/office/drawing/2014/chart" uri="{C3380CC4-5D6E-409C-BE32-E72D297353CC}">
                <c16:uniqueId val="{0000000E-0DED-4179-9143-6069B5085CDE}"/>
              </c:ext>
            </c:extLst>
          </c:dPt>
          <c:dPt>
            <c:idx val="14"/>
            <c:invertIfNegative val="0"/>
            <c:bubble3D val="0"/>
            <c:extLst>
              <c:ext xmlns:c16="http://schemas.microsoft.com/office/drawing/2014/chart" uri="{C3380CC4-5D6E-409C-BE32-E72D297353CC}">
                <c16:uniqueId val="{0000000F-0DED-4179-9143-6069B5085CDE}"/>
              </c:ext>
            </c:extLst>
          </c:dPt>
          <c:dPt>
            <c:idx val="15"/>
            <c:invertIfNegative val="0"/>
            <c:bubble3D val="0"/>
            <c:extLst>
              <c:ext xmlns:c16="http://schemas.microsoft.com/office/drawing/2014/chart" uri="{C3380CC4-5D6E-409C-BE32-E72D297353CC}">
                <c16:uniqueId val="{00000010-0DED-4179-9143-6069B5085CDE}"/>
              </c:ext>
            </c:extLst>
          </c:dPt>
          <c:dPt>
            <c:idx val="16"/>
            <c:invertIfNegative val="0"/>
            <c:bubble3D val="0"/>
            <c:extLst>
              <c:ext xmlns:c16="http://schemas.microsoft.com/office/drawing/2014/chart" uri="{C3380CC4-5D6E-409C-BE32-E72D297353CC}">
                <c16:uniqueId val="{00000011-0DED-4179-9143-6069B5085CDE}"/>
              </c:ext>
            </c:extLst>
          </c:dPt>
          <c:dPt>
            <c:idx val="17"/>
            <c:invertIfNegative val="0"/>
            <c:bubble3D val="0"/>
            <c:extLst>
              <c:ext xmlns:c16="http://schemas.microsoft.com/office/drawing/2014/chart" uri="{C3380CC4-5D6E-409C-BE32-E72D297353CC}">
                <c16:uniqueId val="{00000012-0DED-4179-9143-6069B5085CDE}"/>
              </c:ext>
            </c:extLst>
          </c:dPt>
          <c:dPt>
            <c:idx val="18"/>
            <c:invertIfNegative val="0"/>
            <c:bubble3D val="0"/>
            <c:extLst>
              <c:ext xmlns:c16="http://schemas.microsoft.com/office/drawing/2014/chart" uri="{C3380CC4-5D6E-409C-BE32-E72D297353CC}">
                <c16:uniqueId val="{00000013-0DED-4179-9143-6069B5085CDE}"/>
              </c:ext>
            </c:extLst>
          </c:dPt>
          <c:dPt>
            <c:idx val="19"/>
            <c:invertIfNegative val="0"/>
            <c:bubble3D val="0"/>
            <c:extLst>
              <c:ext xmlns:c16="http://schemas.microsoft.com/office/drawing/2014/chart" uri="{C3380CC4-5D6E-409C-BE32-E72D297353CC}">
                <c16:uniqueId val="{00000014-0DED-4179-9143-6069B5085CDE}"/>
              </c:ext>
            </c:extLst>
          </c:dPt>
          <c:dPt>
            <c:idx val="20"/>
            <c:invertIfNegative val="0"/>
            <c:bubble3D val="0"/>
            <c:extLst>
              <c:ext xmlns:c16="http://schemas.microsoft.com/office/drawing/2014/chart" uri="{C3380CC4-5D6E-409C-BE32-E72D297353CC}">
                <c16:uniqueId val="{00000015-0DED-4179-9143-6069B5085CDE}"/>
              </c:ext>
            </c:extLst>
          </c:dPt>
          <c:dPt>
            <c:idx val="21"/>
            <c:invertIfNegative val="0"/>
            <c:bubble3D val="0"/>
            <c:extLst>
              <c:ext xmlns:c16="http://schemas.microsoft.com/office/drawing/2014/chart" uri="{C3380CC4-5D6E-409C-BE32-E72D297353CC}">
                <c16:uniqueId val="{00000017-0DED-4179-9143-6069B5085CDE}"/>
              </c:ext>
            </c:extLst>
          </c:dPt>
          <c:dPt>
            <c:idx val="22"/>
            <c:invertIfNegative val="0"/>
            <c:bubble3D val="0"/>
            <c:extLst>
              <c:ext xmlns:c16="http://schemas.microsoft.com/office/drawing/2014/chart" uri="{C3380CC4-5D6E-409C-BE32-E72D297353CC}">
                <c16:uniqueId val="{00000019-0DED-4179-9143-6069B5085CDE}"/>
              </c:ext>
            </c:extLst>
          </c:dPt>
          <c:dPt>
            <c:idx val="23"/>
            <c:invertIfNegative val="0"/>
            <c:bubble3D val="0"/>
            <c:extLst>
              <c:ext xmlns:c16="http://schemas.microsoft.com/office/drawing/2014/chart" uri="{C3380CC4-5D6E-409C-BE32-E72D297353CC}">
                <c16:uniqueId val="{0000001B-0DED-4179-9143-6069B5085CDE}"/>
              </c:ext>
            </c:extLst>
          </c:dPt>
          <c:dPt>
            <c:idx val="24"/>
            <c:invertIfNegative val="0"/>
            <c:bubble3D val="0"/>
            <c:extLst>
              <c:ext xmlns:c16="http://schemas.microsoft.com/office/drawing/2014/chart" uri="{C3380CC4-5D6E-409C-BE32-E72D297353CC}">
                <c16:uniqueId val="{0000001D-0DED-4179-9143-6069B5085CDE}"/>
              </c:ext>
            </c:extLst>
          </c:dPt>
          <c:dPt>
            <c:idx val="25"/>
            <c:invertIfNegative val="0"/>
            <c:bubble3D val="0"/>
            <c:extLst>
              <c:ext xmlns:c16="http://schemas.microsoft.com/office/drawing/2014/chart" uri="{C3380CC4-5D6E-409C-BE32-E72D297353CC}">
                <c16:uniqueId val="{0000001F-0DED-4179-9143-6069B5085CDE}"/>
              </c:ext>
            </c:extLst>
          </c:dPt>
          <c:dPt>
            <c:idx val="26"/>
            <c:invertIfNegative val="0"/>
            <c:bubble3D val="0"/>
            <c:extLst>
              <c:ext xmlns:c16="http://schemas.microsoft.com/office/drawing/2014/chart" uri="{C3380CC4-5D6E-409C-BE32-E72D297353CC}">
                <c16:uniqueId val="{00000021-0DED-4179-9143-6069B5085CDE}"/>
              </c:ext>
            </c:extLst>
          </c:dPt>
          <c:dPt>
            <c:idx val="27"/>
            <c:invertIfNegative val="0"/>
            <c:bubble3D val="0"/>
            <c:extLst>
              <c:ext xmlns:c16="http://schemas.microsoft.com/office/drawing/2014/chart" uri="{C3380CC4-5D6E-409C-BE32-E72D297353CC}">
                <c16:uniqueId val="{00000023-0DED-4179-9143-6069B5085CDE}"/>
              </c:ext>
            </c:extLst>
          </c:dPt>
          <c:dPt>
            <c:idx val="28"/>
            <c:invertIfNegative val="0"/>
            <c:bubble3D val="0"/>
            <c:extLst>
              <c:ext xmlns:c16="http://schemas.microsoft.com/office/drawing/2014/chart" uri="{C3380CC4-5D6E-409C-BE32-E72D297353CC}">
                <c16:uniqueId val="{00000025-0DED-4179-9143-6069B5085CDE}"/>
              </c:ext>
            </c:extLst>
          </c:dPt>
          <c:dPt>
            <c:idx val="29"/>
            <c:invertIfNegative val="0"/>
            <c:bubble3D val="0"/>
            <c:extLst>
              <c:ext xmlns:c16="http://schemas.microsoft.com/office/drawing/2014/chart" uri="{C3380CC4-5D6E-409C-BE32-E72D297353CC}">
                <c16:uniqueId val="{00000027-0DED-4179-9143-6069B5085CDE}"/>
              </c:ext>
            </c:extLst>
          </c:dPt>
          <c:dPt>
            <c:idx val="30"/>
            <c:invertIfNegative val="0"/>
            <c:bubble3D val="0"/>
            <c:extLst>
              <c:ext xmlns:c16="http://schemas.microsoft.com/office/drawing/2014/chart" uri="{C3380CC4-5D6E-409C-BE32-E72D297353CC}">
                <c16:uniqueId val="{00000029-0DED-4179-9143-6069B5085CDE}"/>
              </c:ext>
            </c:extLst>
          </c:dPt>
          <c:cat>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cat>
          <c:val>
            <c:numRef>
              <c:f>'Wind Capacity Forecasts'!$B$27:$B$56</c:f>
              <c:numCache>
                <c:formatCode>0.0</c:formatCode>
                <c:ptCount val="30"/>
                <c:pt idx="0">
                  <c:v>0.14232</c:v>
                </c:pt>
                <c:pt idx="1">
                  <c:v>0.89246999999999999</c:v>
                </c:pt>
                <c:pt idx="2">
                  <c:v>7.0955000000000004E-2</c:v>
                </c:pt>
                <c:pt idx="3">
                  <c:v>1.6919999999999999</c:v>
                </c:pt>
                <c:pt idx="4">
                  <c:v>0.40899999999999997</c:v>
                </c:pt>
                <c:pt idx="5">
                  <c:v>1.665</c:v>
                </c:pt>
                <c:pt idx="6">
                  <c:v>0.39600000000000002</c:v>
                </c:pt>
                <c:pt idx="7">
                  <c:v>2.3820000000000001</c:v>
                </c:pt>
                <c:pt idx="8">
                  <c:v>2.4660000000000002</c:v>
                </c:pt>
                <c:pt idx="9">
                  <c:v>5.2530000000000001</c:v>
                </c:pt>
                <c:pt idx="10">
                  <c:v>8.3699999999999992</c:v>
                </c:pt>
                <c:pt idx="11">
                  <c:v>9.9969999999999999</c:v>
                </c:pt>
                <c:pt idx="12">
                  <c:v>5.218</c:v>
                </c:pt>
                <c:pt idx="13">
                  <c:v>6.6040000000000001</c:v>
                </c:pt>
                <c:pt idx="14">
                  <c:v>13.34</c:v>
                </c:pt>
                <c:pt idx="15">
                  <c:v>1.087</c:v>
                </c:pt>
                <c:pt idx="16">
                  <c:v>4.8570000000000002</c:v>
                </c:pt>
                <c:pt idx="17">
                  <c:v>8.5990000000000002</c:v>
                </c:pt>
                <c:pt idx="18">
                  <c:v>8.2329999999999988</c:v>
                </c:pt>
                <c:pt idx="19">
                  <c:v>7.0170000000000003</c:v>
                </c:pt>
                <c:pt idx="20">
                  <c:v>7.5880000000000001</c:v>
                </c:pt>
                <c:pt idx="21">
                  <c:v>9.1319999999999997</c:v>
                </c:pt>
                <c:pt idx="22">
                  <c:v>17.213000000000001</c:v>
                </c:pt>
                <c:pt idx="23">
                  <c:v>13.413</c:v>
                </c:pt>
                <c:pt idx="24">
                  <c:v>8.5110819999999983</c:v>
                </c:pt>
              </c:numCache>
            </c:numRef>
          </c:val>
          <c:extLst>
            <c:ext xmlns:c16="http://schemas.microsoft.com/office/drawing/2014/chart" uri="{C3380CC4-5D6E-409C-BE32-E72D297353CC}">
              <c16:uniqueId val="{0000002A-0DED-4179-9143-6069B5085CDE}"/>
            </c:ext>
          </c:extLst>
        </c:ser>
        <c:ser>
          <c:idx val="6"/>
          <c:order val="4"/>
          <c:spPr>
            <a:solidFill>
              <a:schemeClr val="accent3"/>
            </a:solidFill>
            <a:ln w="28575">
              <a:noFill/>
            </a:ln>
          </c:spPr>
          <c:invertIfNegative val="0"/>
          <c:cat>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cat>
          <c:val>
            <c:numRef>
              <c:f>'Wind Capacity Forecasts'!$C$27:$C$56</c:f>
              <c:numCache>
                <c:formatCode>0.00</c:formatCode>
                <c:ptCount val="30"/>
                <c:pt idx="25" formatCode="0.0">
                  <c:v>9.0864000000000011</c:v>
                </c:pt>
                <c:pt idx="26" formatCode="0.0">
                  <c:v>10.475399999999999</c:v>
                </c:pt>
                <c:pt idx="27" formatCode="0.0">
                  <c:v>14.43825</c:v>
                </c:pt>
                <c:pt idx="28" formatCode="0.0">
                  <c:v>17.996750000000002</c:v>
                </c:pt>
                <c:pt idx="29" formatCode="0.0">
                  <c:v>20.104750000000003</c:v>
                </c:pt>
              </c:numCache>
            </c:numRef>
          </c:val>
          <c:extLst>
            <c:ext xmlns:c16="http://schemas.microsoft.com/office/drawing/2014/chart" uri="{C3380CC4-5D6E-409C-BE32-E72D297353CC}">
              <c16:uniqueId val="{00000030-0DED-4179-9143-6069B5085CDE}"/>
            </c:ext>
          </c:extLst>
        </c:ser>
        <c:dLbls>
          <c:showLegendKey val="0"/>
          <c:showVal val="0"/>
          <c:showCatName val="0"/>
          <c:showSerName val="0"/>
          <c:showPercent val="0"/>
          <c:showBubbleSize val="0"/>
        </c:dLbls>
        <c:gapWidth val="50"/>
        <c:overlap val="100"/>
        <c:axId val="2113239160"/>
        <c:axId val="2113244648"/>
      </c:barChart>
      <c:scatterChart>
        <c:scatterStyle val="lineMarker"/>
        <c:varyColors val="0"/>
        <c:ser>
          <c:idx val="4"/>
          <c:order val="1"/>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Forecasts'!$D$27:$D$56</c:f>
              <c:numCache>
                <c:formatCode>0.00</c:formatCode>
                <c:ptCount val="30"/>
                <c:pt idx="25" formatCode="0.0">
                  <c:v>7.1159999999999997</c:v>
                </c:pt>
                <c:pt idx="26" formatCode="0.0">
                  <c:v>9.8450000000000006</c:v>
                </c:pt>
                <c:pt idx="27" formatCode="0.0">
                  <c:v>14.419</c:v>
                </c:pt>
                <c:pt idx="28" formatCode="0.0">
                  <c:v>17.716000000000001</c:v>
                </c:pt>
                <c:pt idx="29" formatCode="0.0">
                  <c:v>19.812999999999999</c:v>
                </c:pt>
              </c:numCache>
            </c:numRef>
          </c:yVal>
          <c:smooth val="0"/>
          <c:extLst>
            <c:ext xmlns:c16="http://schemas.microsoft.com/office/drawing/2014/chart" uri="{C3380CC4-5D6E-409C-BE32-E72D297353CC}">
              <c16:uniqueId val="{0000002C-0DED-4179-9143-6069B5085CDE}"/>
            </c:ext>
          </c:extLst>
        </c:ser>
        <c:ser>
          <c:idx val="5"/>
          <c:order val="2"/>
          <c:spPr>
            <a:ln>
              <a:noFill/>
            </a:ln>
          </c:spPr>
          <c:marker>
            <c:symbol val="circle"/>
            <c:size val="5"/>
            <c:spPr>
              <a:solidFill>
                <a:schemeClr val="tx2"/>
              </a:solidFill>
              <a:ln w="3175">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Forecasts'!$E$27:$E$56</c:f>
              <c:numCache>
                <c:formatCode>General</c:formatCode>
                <c:ptCount val="30"/>
                <c:pt idx="25" formatCode="0.0">
                  <c:v>9.8810000000000002</c:v>
                </c:pt>
                <c:pt idx="26" formatCode="0.0">
                  <c:v>13.372</c:v>
                </c:pt>
                <c:pt idx="27" formatCode="0.0">
                  <c:v>16.954000000000001</c:v>
                </c:pt>
                <c:pt idx="28" formatCode="0.0">
                  <c:v>19.321000000000002</c:v>
                </c:pt>
                <c:pt idx="29" formatCode="0.0">
                  <c:v>18.446000000000002</c:v>
                </c:pt>
              </c:numCache>
            </c:numRef>
          </c:yVal>
          <c:smooth val="0"/>
          <c:extLst>
            <c:ext xmlns:c16="http://schemas.microsoft.com/office/drawing/2014/chart" uri="{C3380CC4-5D6E-409C-BE32-E72D297353CC}">
              <c16:uniqueId val="{0000002D-0DED-4179-9143-6069B5085CDE}"/>
            </c:ext>
          </c:extLst>
        </c:ser>
        <c:ser>
          <c:idx val="2"/>
          <c:order val="3"/>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Forecasts'!$F$27:$F$56</c:f>
              <c:numCache>
                <c:formatCode>General</c:formatCode>
                <c:ptCount val="30"/>
                <c:pt idx="25" formatCode="0.0">
                  <c:v>12</c:v>
                </c:pt>
                <c:pt idx="26" formatCode="0.0">
                  <c:v>12</c:v>
                </c:pt>
                <c:pt idx="27" formatCode="0.0">
                  <c:v>12.6</c:v>
                </c:pt>
                <c:pt idx="28" formatCode="0.0">
                  <c:v>17.2</c:v>
                </c:pt>
                <c:pt idx="29" formatCode="0.0">
                  <c:v>22.7</c:v>
                </c:pt>
              </c:numCache>
            </c:numRef>
          </c:yVal>
          <c:smooth val="0"/>
          <c:extLst>
            <c:ext xmlns:c16="http://schemas.microsoft.com/office/drawing/2014/chart" uri="{C3380CC4-5D6E-409C-BE32-E72D297353CC}">
              <c16:uniqueId val="{0000002E-0DED-4179-9143-6069B5085CDE}"/>
            </c:ext>
          </c:extLst>
        </c:ser>
        <c:ser>
          <c:idx val="7"/>
          <c:order val="5"/>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Forecasts'!$G$27:$G$56</c:f>
              <c:numCache>
                <c:formatCode>General</c:formatCode>
                <c:ptCount val="30"/>
                <c:pt idx="25" formatCode="0.0">
                  <c:v>7.9</c:v>
                </c:pt>
                <c:pt idx="26" formatCode="0.0">
                  <c:v>6.5</c:v>
                </c:pt>
              </c:numCache>
            </c:numRef>
          </c:yVal>
          <c:smooth val="0"/>
          <c:extLst>
            <c:ext xmlns:c16="http://schemas.microsoft.com/office/drawing/2014/chart" uri="{C3380CC4-5D6E-409C-BE32-E72D297353CC}">
              <c16:uniqueId val="{0000001F-117A-4010-BA66-9A9DD9D872D0}"/>
            </c:ext>
          </c:extLst>
        </c:ser>
        <c:ser>
          <c:idx val="8"/>
          <c:order val="6"/>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Forecasts'!$G$27:$G$56</c:f>
              <c:numCache>
                <c:formatCode>General</c:formatCode>
                <c:ptCount val="30"/>
                <c:pt idx="25" formatCode="0.0">
                  <c:v>7.9</c:v>
                </c:pt>
                <c:pt idx="26" formatCode="0.0">
                  <c:v>6.5</c:v>
                </c:pt>
              </c:numCache>
            </c:numRef>
          </c:yVal>
          <c:smooth val="0"/>
          <c:extLst>
            <c:ext xmlns:c16="http://schemas.microsoft.com/office/drawing/2014/chart" uri="{C3380CC4-5D6E-409C-BE32-E72D297353CC}">
              <c16:uniqueId val="{0000001F-ADA7-46F8-BBFB-2D00D086DE37}"/>
            </c:ext>
          </c:extLst>
        </c:ser>
        <c:ser>
          <c:idx val="0"/>
          <c:order val="7"/>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Forecasts'!$H$27:$H$56</c:f>
              <c:numCache>
                <c:formatCode>General</c:formatCode>
                <c:ptCount val="30"/>
                <c:pt idx="25" formatCode="0.0">
                  <c:v>8.5350000000000001</c:v>
                </c:pt>
                <c:pt idx="26" formatCode="0.0">
                  <c:v>10.66</c:v>
                </c:pt>
                <c:pt idx="27" formatCode="0.0">
                  <c:v>13.78</c:v>
                </c:pt>
                <c:pt idx="28" formatCode="0.0">
                  <c:v>17.75</c:v>
                </c:pt>
                <c:pt idx="29" formatCode="0.0">
                  <c:v>19.46</c:v>
                </c:pt>
              </c:numCache>
            </c:numRef>
          </c:yVal>
          <c:smooth val="0"/>
          <c:extLst>
            <c:ext xmlns:c16="http://schemas.microsoft.com/office/drawing/2014/chart" uri="{C3380CC4-5D6E-409C-BE32-E72D297353CC}">
              <c16:uniqueId val="{0000001F-8517-4934-916C-758D3BEDB90A}"/>
            </c:ext>
          </c:extLst>
        </c:ser>
        <c:dLbls>
          <c:showLegendKey val="0"/>
          <c:showVal val="0"/>
          <c:showCatName val="0"/>
          <c:showSerName val="0"/>
          <c:showPercent val="0"/>
          <c:showBubbleSize val="0"/>
        </c:dLbls>
        <c:axId val="2113239160"/>
        <c:axId val="2113244648"/>
      </c:scatterChart>
      <c:catAx>
        <c:axId val="2113239160"/>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44648"/>
        <c:crosses val="autoZero"/>
        <c:auto val="1"/>
        <c:lblAlgn val="ctr"/>
        <c:lblOffset val="0"/>
        <c:tickLblSkip val="2"/>
        <c:tickMarkSkip val="1"/>
        <c:noMultiLvlLbl val="0"/>
      </c:catAx>
      <c:valAx>
        <c:axId val="2113244648"/>
        <c:scaling>
          <c:orientation val="minMax"/>
          <c:max val="25"/>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39160"/>
        <c:crosses val="autoZero"/>
        <c:crossBetween val="between"/>
        <c:majorUnit val="5"/>
      </c:valAx>
      <c:spPr>
        <a:noFill/>
        <a:ln w="25400">
          <a:noFill/>
        </a:ln>
      </c:spPr>
    </c:plotArea>
    <c:plotVisOnly val="1"/>
    <c:dispBlanksAs val="gap"/>
    <c:showDLblsOverMax val="0"/>
  </c:chart>
  <c:spPr>
    <a:solidFill>
      <a:schemeClr val="bg1"/>
    </a:solidFill>
    <a:ln w="9525">
      <a:noFill/>
    </a:ln>
  </c:spPr>
  <c:txPr>
    <a:bodyPr/>
    <a:lstStyle/>
    <a:p>
      <a:pPr>
        <a:defRPr sz="1100" b="1" i="0" u="none" strike="noStrike" baseline="0">
          <a:solidFill>
            <a:srgbClr val="000000"/>
          </a:solidFill>
          <a:latin typeface="+mn-lt"/>
          <a:ea typeface="Arial"/>
          <a:cs typeface="Arial"/>
        </a:defRPr>
      </a:pPr>
      <a:endParaRPr lang="en-US"/>
    </a:p>
  </c:txPr>
  <c:printSettings>
    <c:headerFooter alignWithMargins="0"/>
    <c:pageMargins b="1" l="0.75" r="0.75"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colors20.xml><?xml version="1.0" encoding="utf-8"?>
<cs:colorStyle xmlns:cs="http://schemas.microsoft.com/office/drawing/2012/chartStyle" xmlns:a="http://schemas.openxmlformats.org/drawingml/2006/main" meth="withinLinearReversed" id="21">
  <a:schemeClr val="accent1"/>
</cs:colorStyle>
</file>

<file path=xl/charts/colors21.xml><?xml version="1.0" encoding="utf-8"?>
<cs:colorStyle xmlns:cs="http://schemas.microsoft.com/office/drawing/2012/chartStyle" xmlns:a="http://schemas.openxmlformats.org/drawingml/2006/main" meth="withinLinearReversed" id="22">
  <a:schemeClr val="accent2"/>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Reversed" id="23">
  <a:schemeClr val="accent3"/>
</cs:colorStyle>
</file>

<file path=xl/charts/colors34.xml><?xml version="1.0" encoding="utf-8"?>
<cs:colorStyle xmlns:cs="http://schemas.microsoft.com/office/drawing/2012/chartStyle" xmlns:a="http://schemas.openxmlformats.org/drawingml/2006/main" meth="withinLinearReversed" id="23">
  <a:schemeClr val="accent3"/>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jpg"/></Relationships>
</file>

<file path=xl/drawings/_rels/drawing20.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jpg"/><Relationship Id="rId1" Type="http://schemas.openxmlformats.org/officeDocument/2006/relationships/image" Target="../media/image12.jpg"/></Relationships>
</file>

<file path=xl/drawings/_rels/drawing2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g"/><Relationship Id="rId1" Type="http://schemas.openxmlformats.org/officeDocument/2006/relationships/image" Target="../media/image16.jp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5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chart" Target="../charts/chart3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6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3.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8.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7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77.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85.xml.rels><?xml version="1.0" encoding="UTF-8" standalone="yes"?>
<Relationships xmlns="http://schemas.openxmlformats.org/package/2006/relationships"><Relationship Id="rId8" Type="http://schemas.openxmlformats.org/officeDocument/2006/relationships/chart" Target="../charts/chart59.xml"/><Relationship Id="rId3" Type="http://schemas.openxmlformats.org/officeDocument/2006/relationships/chart" Target="../charts/chart54.xml"/><Relationship Id="rId7" Type="http://schemas.openxmlformats.org/officeDocument/2006/relationships/chart" Target="../charts/chart58.xml"/><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_rels/drawing94.xml.rels><?xml version="1.0" encoding="UTF-8" standalone="yes"?>
<Relationships xmlns="http://schemas.openxmlformats.org/package/2006/relationships"><Relationship Id="rId8" Type="http://schemas.openxmlformats.org/officeDocument/2006/relationships/chart" Target="../charts/chart67.xml"/><Relationship Id="rId3" Type="http://schemas.openxmlformats.org/officeDocument/2006/relationships/chart" Target="../charts/chart62.xml"/><Relationship Id="rId7" Type="http://schemas.openxmlformats.org/officeDocument/2006/relationships/chart" Target="../charts/chart66.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0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8.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4" Type="http://schemas.openxmlformats.org/officeDocument/2006/relationships/chart" Target="../charts/chart74.xml"/></Relationships>
</file>

<file path=xl/drawings/_rels/drawing113.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6.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4" Type="http://schemas.openxmlformats.org/officeDocument/2006/relationships/chart" Target="../charts/chart8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26.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image" Target="../media/image37.png"/></Relationships>
</file>

<file path=xl/drawings/_rels/drawing128.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editAs="oneCell">
    <xdr:from>
      <xdr:col>0</xdr:col>
      <xdr:colOff>10160</xdr:colOff>
      <xdr:row>0</xdr:row>
      <xdr:rowOff>0</xdr:rowOff>
    </xdr:from>
    <xdr:to>
      <xdr:col>3</xdr:col>
      <xdr:colOff>553046</xdr:colOff>
      <xdr:row>9</xdr:row>
      <xdr:rowOff>152400</xdr:rowOff>
    </xdr:to>
    <xdr:pic>
      <xdr:nvPicPr>
        <xdr:cNvPr id="4" name="Picture 3" descr="EERE identifier_vert_2017_top bleed_BC.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28281"/>
        <a:stretch>
          <a:fillRect/>
        </a:stretch>
      </xdr:blipFill>
      <xdr:spPr bwMode="auto">
        <a:xfrm>
          <a:off x="10160" y="0"/>
          <a:ext cx="2341206" cy="1706880"/>
        </a:xfrm>
        <a:prstGeom prst="rect">
          <a:avLst/>
        </a:prstGeom>
        <a:noFill/>
        <a:ln>
          <a:noFill/>
        </a:ln>
        <a:extLst>
          <a:ext uri="{909E8E84-426E-40dd-AFC4-6F175D3DCCD1}">
            <a14:hiddenFill xmlns:lc="http://schemas.openxmlformats.org/drawingml/2006/lockedCanvas" xmlns="" xmlns:a14="http://schemas.microsoft.com/office/drawing/2010/main" xmlns:p="http://schemas.openxmlformats.org/presentationml/2006/main" xmlns:r="http://schemas.openxmlformats.org/officeDocument/2006/relationships">
              <a:solidFill>
                <a:srgbClr val="FFFFFF"/>
              </a:solidFill>
            </a14:hiddenFill>
          </a:ext>
          <a:ext uri="{91240B29-F687-4f45-9708-019B960494DF}">
            <a14:hiddenLine xmlns:lc="http://schemas.openxmlformats.org/drawingml/2006/lockedCanvas" xmlns="" xmlns:a14="http://schemas.microsoft.com/office/drawing/2010/main" xmlns:p="http://schemas.openxmlformats.org/presentationml/2006/main" xmlns:r="http://schemas.openxmlformats.org/officeDocument/2006/relationships" w="9525">
              <a:solidFill>
                <a:srgbClr val="000000"/>
              </a:solidFill>
              <a:miter lim="800000"/>
              <a:headEnd/>
              <a:tailEnd/>
            </a14:hiddenLine>
          </a:ext>
        </a:extLst>
      </xdr:spPr>
    </xdr:pic>
    <xdr:clientData/>
  </xdr:twoCellAnchor>
  <xdr:twoCellAnchor editAs="oneCell">
    <xdr:from>
      <xdr:col>0</xdr:col>
      <xdr:colOff>2700</xdr:colOff>
      <xdr:row>11</xdr:row>
      <xdr:rowOff>81280</xdr:rowOff>
    </xdr:from>
    <xdr:to>
      <xdr:col>4</xdr:col>
      <xdr:colOff>1131323</xdr:colOff>
      <xdr:row>28</xdr:row>
      <xdr:rowOff>10160</xdr:rowOff>
    </xdr:to>
    <xdr:pic>
      <xdr:nvPicPr>
        <xdr:cNvPr id="2" name="Picture 1">
          <a:extLst>
            <a:ext uri="{FF2B5EF4-FFF2-40B4-BE49-F238E27FC236}">
              <a16:creationId xmlns:a16="http://schemas.microsoft.com/office/drawing/2014/main" id="{5F28DADE-32D2-3C42-F10C-2CBEF29633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00" y="1981200"/>
          <a:ext cx="3526383" cy="455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30481</xdr:colOff>
      <xdr:row>1</xdr:row>
      <xdr:rowOff>125791</xdr:rowOff>
    </xdr:from>
    <xdr:to>
      <xdr:col>10</xdr:col>
      <xdr:colOff>172721</xdr:colOff>
      <xdr:row>22</xdr:row>
      <xdr:rowOff>150749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30481" y="308671"/>
          <a:ext cx="6136640" cy="3662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32037</xdr:colOff>
      <xdr:row>1</xdr:row>
      <xdr:rowOff>167986</xdr:rowOff>
    </xdr:from>
    <xdr:to>
      <xdr:col>10</xdr:col>
      <xdr:colOff>12987</xdr:colOff>
      <xdr:row>20</xdr:row>
      <xdr:rowOff>110836</xdr:rowOff>
    </xdr:to>
    <xdr:graphicFrame macro="">
      <xdr:nvGraphicFramePr>
        <xdr:cNvPr id="2" name="Chart 8">
          <a:extLst>
            <a:ext uri="{FF2B5EF4-FFF2-40B4-BE49-F238E27FC236}">
              <a16:creationId xmlns:a16="http://schemas.microsoft.com/office/drawing/2014/main" id="{6A3EE293-0146-49E2-B35A-BA5CEDB6C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0.67476</cdr:x>
      <cdr:y>0</cdr:y>
    </cdr:from>
    <cdr:to>
      <cdr:x>1</cdr:x>
      <cdr:y>0.06548</cdr:y>
    </cdr:to>
    <cdr:sp macro="" textlink="">
      <cdr:nvSpPr>
        <cdr:cNvPr id="32771" name="Text Box 1027"/>
        <cdr:cNvSpPr txBox="1">
          <a:spLocks xmlns:a="http://schemas.openxmlformats.org/drawingml/2006/main" noChangeArrowheads="1"/>
        </cdr:cNvSpPr>
      </cdr:nvSpPr>
      <cdr:spPr bwMode="auto">
        <a:xfrm xmlns:a="http://schemas.openxmlformats.org/drawingml/2006/main">
          <a:off x="3971925" y="0"/>
          <a:ext cx="1914525" cy="2095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b"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Cumulative Total Capacity (GW)</a:t>
          </a:r>
        </a:p>
      </cdr:txBody>
    </cdr:sp>
  </cdr:relSizeAnchor>
  <cdr:relSizeAnchor xmlns:cdr="http://schemas.openxmlformats.org/drawingml/2006/chartDrawing">
    <cdr:from>
      <cdr:x>0.00475</cdr:x>
      <cdr:y>3.12461E-7</cdr:y>
    </cdr:from>
    <cdr:to>
      <cdr:x>0.32848</cdr:x>
      <cdr:y>0.05952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27945" y="1"/>
          <a:ext cx="1905629" cy="1905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t"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Annual Regional Capacity (GW)</a:t>
          </a:r>
        </a:p>
      </cdr:txBody>
    </cdr:sp>
  </cdr:relSizeAnchor>
  <cdr:relSizeAnchor xmlns:cdr="http://schemas.openxmlformats.org/drawingml/2006/chartDrawing">
    <cdr:from>
      <cdr:x>0.60582</cdr:x>
      <cdr:y>0.33224</cdr:y>
    </cdr:from>
    <cdr:to>
      <cdr:x>0.77693</cdr:x>
      <cdr:y>0.39305</cdr:y>
    </cdr:to>
    <cdr:sp macro="" textlink="">
      <cdr:nvSpPr>
        <cdr:cNvPr id="7" name="Text Box 1027"/>
        <cdr:cNvSpPr txBox="1">
          <a:spLocks xmlns:a="http://schemas.openxmlformats.org/drawingml/2006/main" noChangeArrowheads="1"/>
        </cdr:cNvSpPr>
      </cdr:nvSpPr>
      <cdr:spPr bwMode="auto">
        <a:xfrm xmlns:a="http://schemas.openxmlformats.org/drawingml/2006/main">
          <a:off x="3606522" y="976906"/>
          <a:ext cx="1018639" cy="17880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18288" tIns="18288" rIns="18288" bIns="18288"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Cumulative Total</a:t>
          </a:r>
        </a:p>
      </cdr:txBody>
    </cdr:sp>
  </cdr:relSizeAnchor>
  <cdr:relSizeAnchor xmlns:cdr="http://schemas.openxmlformats.org/drawingml/2006/chartDrawing">
    <cdr:from>
      <cdr:x>0.7132</cdr:x>
      <cdr:y>0.39749</cdr:y>
    </cdr:from>
    <cdr:to>
      <cdr:x>0.74482</cdr:x>
      <cdr:y>0.42527</cdr:y>
    </cdr:to>
    <cdr:cxnSp macro="">
      <cdr:nvCxnSpPr>
        <cdr:cNvPr id="19" name="Straight Connector 18">
          <a:extLst xmlns:a="http://schemas.openxmlformats.org/drawingml/2006/main">
            <a:ext uri="{FF2B5EF4-FFF2-40B4-BE49-F238E27FC236}">
              <a16:creationId xmlns:a16="http://schemas.microsoft.com/office/drawing/2014/main" id="{17C3D113-0617-47AF-8167-59AC6AC85942}"/>
            </a:ext>
          </a:extLst>
        </cdr:cNvPr>
        <cdr:cNvCxnSpPr/>
      </cdr:nvCxnSpPr>
      <cdr:spPr>
        <a:xfrm xmlns:a="http://schemas.openxmlformats.org/drawingml/2006/main">
          <a:off x="4245769" y="1168765"/>
          <a:ext cx="188238" cy="81684"/>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oneCellAnchor>
    <xdr:from>
      <xdr:col>0</xdr:col>
      <xdr:colOff>27940</xdr:colOff>
      <xdr:row>2</xdr:row>
      <xdr:rowOff>50800</xdr:rowOff>
    </xdr:from>
    <xdr:ext cx="6057900" cy="3230880"/>
    <xdr:graphicFrame macro="">
      <xdr:nvGraphicFramePr>
        <xdr:cNvPr id="2" name="Chart 1">
          <a:extLst>
            <a:ext uri="{FF2B5EF4-FFF2-40B4-BE49-F238E27FC236}">
              <a16:creationId xmlns:a16="http://schemas.microsoft.com/office/drawing/2014/main" id="{9693B54C-AC80-45F4-87E3-5AA43AECC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6.xml><?xml version="1.0" encoding="utf-8"?>
<xdr:wsDr xmlns:xdr="http://schemas.openxmlformats.org/drawingml/2006/spreadsheetDrawing" xmlns:a="http://schemas.openxmlformats.org/drawingml/2006/main">
  <xdr:oneCellAnchor>
    <xdr:from>
      <xdr:col>0</xdr:col>
      <xdr:colOff>40640</xdr:colOff>
      <xdr:row>2</xdr:row>
      <xdr:rowOff>30480</xdr:rowOff>
    </xdr:from>
    <xdr:ext cx="6400800" cy="3200400"/>
    <xdr:graphicFrame macro="">
      <xdr:nvGraphicFramePr>
        <xdr:cNvPr id="2" name="Chart 1">
          <a:extLst>
            <a:ext uri="{FF2B5EF4-FFF2-40B4-BE49-F238E27FC236}">
              <a16:creationId xmlns:a16="http://schemas.microsoft.com/office/drawing/2014/main" id="{2ECDD831-10F0-41B6-B556-9E1CA1737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60960</xdr:rowOff>
    </xdr:from>
    <xdr:to>
      <xdr:col>7</xdr:col>
      <xdr:colOff>243840</xdr:colOff>
      <xdr:row>19</xdr:row>
      <xdr:rowOff>152400</xdr:rowOff>
    </xdr:to>
    <xdr:graphicFrame macro="">
      <xdr:nvGraphicFramePr>
        <xdr:cNvPr id="2" name="Chart 1040">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cdr:x>
      <cdr:y>0.00635</cdr:y>
    </cdr:from>
    <cdr:to>
      <cdr:x>0.51965</cdr:x>
      <cdr:y>0.07302</cdr:y>
    </cdr:to>
    <cdr:sp macro="" textlink="">
      <cdr:nvSpPr>
        <cdr:cNvPr id="2" name="TextBox 1"/>
        <cdr:cNvSpPr txBox="1"/>
      </cdr:nvSpPr>
      <cdr:spPr>
        <a:xfrm xmlns:a="http://schemas.openxmlformats.org/drawingml/2006/main">
          <a:off x="0" y="20308"/>
          <a:ext cx="3088617" cy="2133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Wind as Percentage of Total Generation in 2022</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16</xdr:col>
      <xdr:colOff>589272</xdr:colOff>
      <xdr:row>1</xdr:row>
      <xdr:rowOff>157472</xdr:rowOff>
    </xdr:from>
    <xdr:to>
      <xdr:col>29</xdr:col>
      <xdr:colOff>71940</xdr:colOff>
      <xdr:row>32</xdr:row>
      <xdr:rowOff>52793</xdr:rowOff>
    </xdr:to>
    <xdr:pic>
      <xdr:nvPicPr>
        <xdr:cNvPr id="2" name="Picture 1">
          <a:extLst>
            <a:ext uri="{FF2B5EF4-FFF2-40B4-BE49-F238E27FC236}">
              <a16:creationId xmlns:a16="http://schemas.microsoft.com/office/drawing/2014/main" id="{2BA7BFBD-B5E6-437A-A5DC-635BA59E26C8}"/>
            </a:ext>
          </a:extLst>
        </xdr:cNvPr>
        <xdr:cNvPicPr>
          <a:picLocks noChangeAspect="1"/>
        </xdr:cNvPicPr>
      </xdr:nvPicPr>
      <xdr:blipFill>
        <a:blip xmlns:r="http://schemas.openxmlformats.org/officeDocument/2006/relationships" r:embed="rId1"/>
        <a:stretch>
          <a:fillRect/>
        </a:stretch>
      </xdr:blipFill>
      <xdr:spPr>
        <a:xfrm>
          <a:off x="10289532" y="340352"/>
          <a:ext cx="7110288" cy="5092161"/>
        </a:xfrm>
        <a:prstGeom prst="rect">
          <a:avLst/>
        </a:prstGeom>
      </xdr:spPr>
    </xdr:pic>
    <xdr:clientData/>
  </xdr:twoCellAnchor>
  <xdr:twoCellAnchor editAs="oneCell">
    <xdr:from>
      <xdr:col>17</xdr:col>
      <xdr:colOff>0</xdr:colOff>
      <xdr:row>34</xdr:row>
      <xdr:rowOff>0</xdr:rowOff>
    </xdr:from>
    <xdr:to>
      <xdr:col>29</xdr:col>
      <xdr:colOff>78074</xdr:colOff>
      <xdr:row>64</xdr:row>
      <xdr:rowOff>131704</xdr:rowOff>
    </xdr:to>
    <xdr:pic>
      <xdr:nvPicPr>
        <xdr:cNvPr id="3" name="Picture 2">
          <a:extLst>
            <a:ext uri="{FF2B5EF4-FFF2-40B4-BE49-F238E27FC236}">
              <a16:creationId xmlns:a16="http://schemas.microsoft.com/office/drawing/2014/main" id="{1A1370D5-74CF-443A-A01F-29C8CE034ED1}"/>
            </a:ext>
          </a:extLst>
        </xdr:cNvPr>
        <xdr:cNvPicPr>
          <a:picLocks noChangeAspect="1"/>
        </xdr:cNvPicPr>
      </xdr:nvPicPr>
      <xdr:blipFill>
        <a:blip xmlns:r="http://schemas.openxmlformats.org/officeDocument/2006/relationships" r:embed="rId2"/>
        <a:stretch>
          <a:fillRect/>
        </a:stretch>
      </xdr:blipFill>
      <xdr:spPr>
        <a:xfrm>
          <a:off x="10287000" y="5715000"/>
          <a:ext cx="7118954" cy="5160904"/>
        </a:xfrm>
        <a:prstGeom prst="rect">
          <a:avLst/>
        </a:prstGeom>
      </xdr:spPr>
    </xdr:pic>
    <xdr:clientData/>
  </xdr:twoCellAnchor>
  <xdr:twoCellAnchor editAs="oneCell">
    <xdr:from>
      <xdr:col>0</xdr:col>
      <xdr:colOff>0</xdr:colOff>
      <xdr:row>29</xdr:row>
      <xdr:rowOff>0</xdr:rowOff>
    </xdr:from>
    <xdr:to>
      <xdr:col>12</xdr:col>
      <xdr:colOff>317941</xdr:colOff>
      <xdr:row>59</xdr:row>
      <xdr:rowOff>71191</xdr:rowOff>
    </xdr:to>
    <xdr:pic>
      <xdr:nvPicPr>
        <xdr:cNvPr id="4" name="Picture 3">
          <a:extLst>
            <a:ext uri="{FF2B5EF4-FFF2-40B4-BE49-F238E27FC236}">
              <a16:creationId xmlns:a16="http://schemas.microsoft.com/office/drawing/2014/main" id="{827C48FE-0302-4DE6-9409-C823142076AF}"/>
            </a:ext>
          </a:extLst>
        </xdr:cNvPr>
        <xdr:cNvPicPr>
          <a:picLocks noChangeAspect="1"/>
        </xdr:cNvPicPr>
      </xdr:nvPicPr>
      <xdr:blipFill>
        <a:blip xmlns:r="http://schemas.openxmlformats.org/officeDocument/2006/relationships" r:embed="rId3"/>
        <a:stretch>
          <a:fillRect/>
        </a:stretch>
      </xdr:blipFill>
      <xdr:spPr>
        <a:xfrm>
          <a:off x="0" y="4876800"/>
          <a:ext cx="7084501" cy="51003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xdr:row>
      <xdr:rowOff>40640</xdr:rowOff>
    </xdr:from>
    <xdr:to>
      <xdr:col>7</xdr:col>
      <xdr:colOff>121920</xdr:colOff>
      <xdr:row>18</xdr:row>
      <xdr:rowOff>132080</xdr:rowOff>
    </xdr:to>
    <xdr:graphicFrame macro="">
      <xdr:nvGraphicFramePr>
        <xdr:cNvPr id="2" name="Chart 1">
          <a:extLst>
            <a:ext uri="{FF2B5EF4-FFF2-40B4-BE49-F238E27FC236}">
              <a16:creationId xmlns:a16="http://schemas.microsoft.com/office/drawing/2014/main" id="{E2222D1D-3389-4DBF-A868-A45E46E92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30480</xdr:rowOff>
    </xdr:from>
    <xdr:to>
      <xdr:col>18</xdr:col>
      <xdr:colOff>284480</xdr:colOff>
      <xdr:row>18</xdr:row>
      <xdr:rowOff>121920</xdr:rowOff>
    </xdr:to>
    <xdr:graphicFrame macro="">
      <xdr:nvGraphicFramePr>
        <xdr:cNvPr id="3" name="Chart 2">
          <a:extLst>
            <a:ext uri="{FF2B5EF4-FFF2-40B4-BE49-F238E27FC236}">
              <a16:creationId xmlns:a16="http://schemas.microsoft.com/office/drawing/2014/main" id="{6B4976B9-165B-4DC8-BC3B-F9F2DE1F6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1</xdr:row>
      <xdr:rowOff>177800</xdr:rowOff>
    </xdr:from>
    <xdr:to>
      <xdr:col>30</xdr:col>
      <xdr:colOff>50800</xdr:colOff>
      <xdr:row>19</xdr:row>
      <xdr:rowOff>91440</xdr:rowOff>
    </xdr:to>
    <xdr:grpSp>
      <xdr:nvGrpSpPr>
        <xdr:cNvPr id="7" name="Group 6">
          <a:extLst>
            <a:ext uri="{FF2B5EF4-FFF2-40B4-BE49-F238E27FC236}">
              <a16:creationId xmlns:a16="http://schemas.microsoft.com/office/drawing/2014/main" id="{DDF9872D-A32F-D8AB-4B26-B8B13C44C9AC}"/>
            </a:ext>
          </a:extLst>
        </xdr:cNvPr>
        <xdr:cNvGrpSpPr/>
      </xdr:nvGrpSpPr>
      <xdr:grpSpPr>
        <a:xfrm>
          <a:off x="14356080" y="360680"/>
          <a:ext cx="5943600" cy="3205480"/>
          <a:chOff x="14391640" y="360680"/>
          <a:chExt cx="5943600" cy="3205480"/>
        </a:xfrm>
      </xdr:grpSpPr>
      <xdr:graphicFrame macro="">
        <xdr:nvGraphicFramePr>
          <xdr:cNvPr id="4" name="Chart 3">
            <a:extLst>
              <a:ext uri="{FF2B5EF4-FFF2-40B4-BE49-F238E27FC236}">
                <a16:creationId xmlns:a16="http://schemas.microsoft.com/office/drawing/2014/main" id="{F3167D14-BA78-4AFB-920C-F5BD69011DBD}"/>
              </a:ext>
            </a:extLst>
          </xdr:cNvPr>
          <xdr:cNvGraphicFramePr>
            <a:graphicFrameLocks/>
          </xdr:cNvGraphicFramePr>
        </xdr:nvGraphicFramePr>
        <xdr:xfrm>
          <a:off x="14391640" y="365760"/>
          <a:ext cx="2926080" cy="3200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7798A15F-9D30-484E-AC38-287011553D4F}"/>
              </a:ext>
            </a:extLst>
          </xdr:cNvPr>
          <xdr:cNvGraphicFramePr>
            <a:graphicFrameLocks/>
          </xdr:cNvGraphicFramePr>
        </xdr:nvGraphicFramePr>
        <xdr:xfrm>
          <a:off x="17409160" y="360680"/>
          <a:ext cx="2926080" cy="32004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11.xml><?xml version="1.0" encoding="utf-8"?>
<c:userShapes xmlns:c="http://schemas.openxmlformats.org/drawingml/2006/chart">
  <cdr:relSizeAnchor xmlns:cdr="http://schemas.openxmlformats.org/drawingml/2006/chartDrawing">
    <cdr:from>
      <cdr:x>0</cdr:x>
      <cdr:y>3.12461E-7</cdr:y>
    </cdr:from>
    <cdr:to>
      <cdr:x>0.24017</cdr:x>
      <cdr:y>0.07778</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1"/>
          <a:ext cx="1427480" cy="24892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0.82393</cdr:x>
      <cdr:y>0.1254</cdr:y>
    </cdr:from>
    <cdr:to>
      <cdr:x>0.89658</cdr:x>
      <cdr:y>0.1873</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4897105" y="401322"/>
          <a:ext cx="431803" cy="198104"/>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0.8641</cdr:x>
      <cdr:y>0.31905</cdr:y>
    </cdr:from>
    <cdr:to>
      <cdr:x>0.9735</cdr:x>
      <cdr:y>0.38571</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35872" y="1021089"/>
          <a:ext cx="650230" cy="21333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0.87778</cdr:x>
      <cdr:y>0.54285</cdr:y>
    </cdr:from>
    <cdr:to>
      <cdr:x>0.95556</cdr:x>
      <cdr:y>0.60158</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17183" y="1737353"/>
          <a:ext cx="462293" cy="18795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0.87863</cdr:x>
      <cdr:y>0.66826</cdr:y>
    </cdr:from>
    <cdr:to>
      <cdr:x>0.96154</cdr:x>
      <cdr:y>0.74127</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22252" y="2138700"/>
          <a:ext cx="492784" cy="23366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0.89145</cdr:x>
      <cdr:y>0.75396</cdr:y>
    </cdr:from>
    <cdr:to>
      <cdr:x>0.96154</cdr:x>
      <cdr:y>0.82063</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98410" y="2412985"/>
          <a:ext cx="416586"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0.87949</cdr:x>
      <cdr:y>0.86032</cdr:y>
    </cdr:from>
    <cdr:to>
      <cdr:x>0.97693</cdr:x>
      <cdr:y>0.9254</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27320" y="2753370"/>
          <a:ext cx="579144" cy="20828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0.77265</cdr:x>
      <cdr:y>0.8619</cdr:y>
    </cdr:from>
    <cdr:to>
      <cdr:x>0.88205</cdr:x>
      <cdr:y>0.92857</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592307" y="2758439"/>
          <a:ext cx="650230" cy="21337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cdr:y>
    </cdr:from>
    <cdr:to>
      <cdr:x>0.30513</cdr:x>
      <cdr:y>0.07936</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0"/>
          <a:ext cx="1813560" cy="253999"/>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 Solar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0.82564</cdr:x>
      <cdr:y>0.10794</cdr:y>
    </cdr:from>
    <cdr:to>
      <cdr:x>0.89829</cdr:x>
      <cdr:y>0.16984</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4907270" y="345450"/>
          <a:ext cx="431803" cy="198105"/>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0.8641</cdr:x>
      <cdr:y>0.31905</cdr:y>
    </cdr:from>
    <cdr:to>
      <cdr:x>0.9735</cdr:x>
      <cdr:y>0.38571</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35872" y="1021089"/>
          <a:ext cx="650230" cy="21333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0.85983</cdr:x>
      <cdr:y>0.53809</cdr:y>
    </cdr:from>
    <cdr:to>
      <cdr:x>0.93761</cdr:x>
      <cdr:y>0.59682</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10493" y="1722097"/>
          <a:ext cx="462293" cy="18796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0.8282</cdr:x>
      <cdr:y>0.19842</cdr:y>
    </cdr:from>
    <cdr:to>
      <cdr:x>0.91111</cdr:x>
      <cdr:y>0.27143</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922497" y="635009"/>
          <a:ext cx="492784" cy="23366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0.8735</cdr:x>
      <cdr:y>0.72539</cdr:y>
    </cdr:from>
    <cdr:to>
      <cdr:x>0.94359</cdr:x>
      <cdr:y>0.79206</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91742" y="2321534"/>
          <a:ext cx="416587"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0.86838</cdr:x>
      <cdr:y>0.63334</cdr:y>
    </cdr:from>
    <cdr:to>
      <cdr:x>0.96582</cdr:x>
      <cdr:y>0.69842</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61297" y="2026928"/>
          <a:ext cx="579144" cy="20828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0.8188</cdr:x>
      <cdr:y>0.82698</cdr:y>
    </cdr:from>
    <cdr:to>
      <cdr:x>0.9282</cdr:x>
      <cdr:y>0.89365</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866643" y="2646665"/>
          <a:ext cx="650229"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3.xml><?xml version="1.0" encoding="utf-8"?>
<c:userShapes xmlns:c="http://schemas.openxmlformats.org/drawingml/2006/chart">
  <cdr:relSizeAnchor xmlns:cdr="http://schemas.openxmlformats.org/drawingml/2006/chartDrawing">
    <cdr:from>
      <cdr:x>0</cdr:x>
      <cdr:y>3.12461E-7</cdr:y>
    </cdr:from>
    <cdr:to>
      <cdr:x>0.48958</cdr:x>
      <cdr:y>0.06667</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1"/>
          <a:ext cx="1432560" cy="213359"/>
        </a:xfrm>
        <a:prstGeom xmlns:a="http://schemas.openxmlformats.org/drawingml/2006/main" prst="rect">
          <a:avLst/>
        </a:prstGeom>
      </cdr:spPr>
      <cdr:txBody>
        <a:bodyPr xmlns:a="http://schemas.openxmlformats.org/drawingml/2006/main" vertOverflow="clip" wrap="square" lIns="18288" tIns="18288" rIns="18288" bIns="18288" rtlCol="0" anchor="t" anchorCtr="0"/>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0.75174</cdr:x>
      <cdr:y>0.1254</cdr:y>
    </cdr:from>
    <cdr:to>
      <cdr:x>0.89658</cdr:x>
      <cdr:y>0.18571</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2199640" y="401331"/>
          <a:ext cx="423825" cy="19303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0.76215</cdr:x>
      <cdr:y>0.33492</cdr:y>
    </cdr:from>
    <cdr:to>
      <cdr:x>0.9544</cdr:x>
      <cdr:y>0.39365</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30120" y="1071888"/>
          <a:ext cx="562539" cy="18795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0.82222</cdr:x>
      <cdr:y>0.55396</cdr:y>
    </cdr:from>
    <cdr:to>
      <cdr:x>1</cdr:x>
      <cdr:y>0.60952</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05875" y="1772897"/>
          <a:ext cx="520205" cy="177823"/>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0.80556</cdr:x>
      <cdr:y>0.67302</cdr:y>
    </cdr:from>
    <cdr:to>
      <cdr:x>0.96328</cdr:x>
      <cdr:y>0.74286</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57120" y="2153939"/>
          <a:ext cx="461503" cy="22350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0.83333</cdr:x>
      <cdr:y>0.75396</cdr:y>
    </cdr:from>
    <cdr:to>
      <cdr:x>0.96154</cdr:x>
      <cdr:y>0.8254</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38400" y="2412974"/>
          <a:ext cx="375143" cy="228626"/>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0.83681</cdr:x>
      <cdr:y>0.85873</cdr:y>
    </cdr:from>
    <cdr:to>
      <cdr:x>0.9995</cdr:x>
      <cdr:y>0.93175</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48560" y="2748288"/>
          <a:ext cx="476055" cy="23367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0.6441</cdr:x>
      <cdr:y>0.86031</cdr:y>
    </cdr:from>
    <cdr:to>
      <cdr:x>0.83854</cdr:x>
      <cdr:y>0.94127</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1884681" y="2753344"/>
          <a:ext cx="568960" cy="259096"/>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4.xml><?xml version="1.0" encoding="utf-8"?>
<c:userShapes xmlns:c="http://schemas.openxmlformats.org/drawingml/2006/chart">
  <cdr:relSizeAnchor xmlns:cdr="http://schemas.openxmlformats.org/drawingml/2006/chartDrawing">
    <cdr:from>
      <cdr:x>0</cdr:x>
      <cdr:y>0</cdr:y>
    </cdr:from>
    <cdr:to>
      <cdr:x>0.61806</cdr:x>
      <cdr:y>0.05714</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0"/>
          <a:ext cx="1808480" cy="182880"/>
        </a:xfrm>
        <a:prstGeom xmlns:a="http://schemas.openxmlformats.org/drawingml/2006/main" prst="rect">
          <a:avLst/>
        </a:prstGeom>
      </cdr:spPr>
      <cdr:txBody>
        <a:bodyPr xmlns:a="http://schemas.openxmlformats.org/drawingml/2006/main" vertOverflow="clip" wrap="square" lIns="18288" tIns="18288" rIns="18288" bIns="18288" rtlCol="0" anchor="t" anchorCtr="0"/>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 Solar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0.72569</cdr:x>
      <cdr:y>0.10794</cdr:y>
    </cdr:from>
    <cdr:to>
      <cdr:x>0.89829</cdr:x>
      <cdr:y>0.17778</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2123441" y="345451"/>
          <a:ext cx="505028" cy="22350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0.79907</cdr:x>
      <cdr:y>0.35397</cdr:y>
    </cdr:from>
    <cdr:to>
      <cdr:x>1</cdr:x>
      <cdr:y>0.41587</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38141" y="1132848"/>
          <a:ext cx="587939" cy="19811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0.76389</cdr:x>
      <cdr:y>0.53809</cdr:y>
    </cdr:from>
    <cdr:to>
      <cdr:x>0.93761</cdr:x>
      <cdr:y>0.61111</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35201" y="1722102"/>
          <a:ext cx="508322" cy="233697"/>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0.84375</cdr:x>
      <cdr:y>0.17302</cdr:y>
    </cdr:from>
    <cdr:to>
      <cdr:x>1</cdr:x>
      <cdr:y>0.24921</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68880" y="553743"/>
          <a:ext cx="457200" cy="243817"/>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0.77431</cdr:x>
      <cdr:y>0.72539</cdr:y>
    </cdr:from>
    <cdr:to>
      <cdr:x>0.94359</cdr:x>
      <cdr:y>0.8254</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65681" y="2321538"/>
          <a:ext cx="495340" cy="32006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0.81022</cdr:x>
      <cdr:y>0.65079</cdr:y>
    </cdr:from>
    <cdr:to>
      <cdr:x>1</cdr:x>
      <cdr:y>0.72063</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70773" y="2082800"/>
          <a:ext cx="555307" cy="22351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0.79449</cdr:x>
      <cdr:y>0.82698</cdr:y>
    </cdr:from>
    <cdr:to>
      <cdr:x>0.96007</cdr:x>
      <cdr:y>0.89365</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24754" y="2646666"/>
          <a:ext cx="484486" cy="213373"/>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3</xdr:row>
      <xdr:rowOff>33019</xdr:rowOff>
    </xdr:from>
    <xdr:to>
      <xdr:col>3</xdr:col>
      <xdr:colOff>629920</xdr:colOff>
      <xdr:row>21</xdr:row>
      <xdr:rowOff>124459</xdr:rowOff>
    </xdr:to>
    <xdr:graphicFrame macro="">
      <xdr:nvGraphicFramePr>
        <xdr:cNvPr id="2" name="Chart 1">
          <a:extLst>
            <a:ext uri="{FF2B5EF4-FFF2-40B4-BE49-F238E27FC236}">
              <a16:creationId xmlns:a16="http://schemas.microsoft.com/office/drawing/2014/main" id="{69CA96F3-F9C2-4781-B2EA-BBC31705B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12700</xdr:colOff>
      <xdr:row>3</xdr:row>
      <xdr:rowOff>25400</xdr:rowOff>
    </xdr:from>
    <xdr:to>
      <xdr:col>7</xdr:col>
      <xdr:colOff>615637</xdr:colOff>
      <xdr:row>23</xdr:row>
      <xdr:rowOff>161544</xdr:rowOff>
    </xdr:to>
    <xdr:pic>
      <xdr:nvPicPr>
        <xdr:cNvPr id="3" name="Picture 2">
          <a:extLst>
            <a:ext uri="{FF2B5EF4-FFF2-40B4-BE49-F238E27FC236}">
              <a16:creationId xmlns:a16="http://schemas.microsoft.com/office/drawing/2014/main" id="{0A4D3B22-C2BC-4D47-AA10-EC0364CF1B4E}"/>
            </a:ext>
          </a:extLst>
        </xdr:cNvPr>
        <xdr:cNvPicPr>
          <a:picLocks noChangeAspect="1"/>
        </xdr:cNvPicPr>
      </xdr:nvPicPr>
      <xdr:blipFill>
        <a:blip xmlns:r="http://schemas.openxmlformats.org/officeDocument/2006/relationships" r:embed="rId2"/>
        <a:stretch>
          <a:fillRect/>
        </a:stretch>
      </xdr:blipFill>
      <xdr:spPr>
        <a:xfrm>
          <a:off x="6428740" y="558800"/>
          <a:ext cx="4062417" cy="3488944"/>
        </a:xfrm>
        <a:prstGeom prst="rect">
          <a:avLst/>
        </a:prstGeom>
      </xdr:spPr>
    </xdr:pic>
    <xdr:clientData/>
  </xdr:twoCellAnchor>
  <xdr:twoCellAnchor editAs="oneCell">
    <xdr:from>
      <xdr:col>8</xdr:col>
      <xdr:colOff>63500</xdr:colOff>
      <xdr:row>3</xdr:row>
      <xdr:rowOff>76200</xdr:rowOff>
    </xdr:from>
    <xdr:to>
      <xdr:col>11</xdr:col>
      <xdr:colOff>350890</xdr:colOff>
      <xdr:row>24</xdr:row>
      <xdr:rowOff>47244</xdr:rowOff>
    </xdr:to>
    <xdr:pic>
      <xdr:nvPicPr>
        <xdr:cNvPr id="4" name="Picture 3">
          <a:extLst>
            <a:ext uri="{FF2B5EF4-FFF2-40B4-BE49-F238E27FC236}">
              <a16:creationId xmlns:a16="http://schemas.microsoft.com/office/drawing/2014/main" id="{52AEFCDE-44A3-48C2-9D97-FB4CE9A76624}"/>
            </a:ext>
          </a:extLst>
        </xdr:cNvPr>
        <xdr:cNvPicPr>
          <a:picLocks noChangeAspect="1"/>
        </xdr:cNvPicPr>
      </xdr:nvPicPr>
      <xdr:blipFill>
        <a:blip xmlns:r="http://schemas.openxmlformats.org/officeDocument/2006/relationships" r:embed="rId3"/>
        <a:stretch>
          <a:fillRect/>
        </a:stretch>
      </xdr:blipFill>
      <xdr:spPr>
        <a:xfrm>
          <a:off x="11493500" y="609600"/>
          <a:ext cx="4105010" cy="3491484"/>
        </a:xfrm>
        <a:prstGeom prst="rect">
          <a:avLst/>
        </a:prstGeom>
      </xdr:spPr>
    </xdr:pic>
    <xdr:clientData/>
  </xdr:twoCellAnchor>
</xdr:wsDr>
</file>

<file path=xl/drawings/drawing16.xml><?xml version="1.0" encoding="utf-8"?>
<c:userShapes xmlns:c="http://schemas.openxmlformats.org/drawingml/2006/chart">
  <cdr:relSizeAnchor xmlns:cdr="http://schemas.openxmlformats.org/drawingml/2006/chartDrawing">
    <cdr:from>
      <cdr:x>0.79683</cdr:x>
      <cdr:y>0.12458</cdr:y>
    </cdr:from>
    <cdr:to>
      <cdr:x>0.88059</cdr:x>
      <cdr:y>0.19761</cdr:y>
    </cdr:to>
    <cdr:sp macro="" textlink="">
      <cdr:nvSpPr>
        <cdr:cNvPr id="2" name="TextBox 1"/>
        <cdr:cNvSpPr txBox="1"/>
      </cdr:nvSpPr>
      <cdr:spPr>
        <a:xfrm xmlns:a="http://schemas.openxmlformats.org/drawingml/2006/main">
          <a:off x="4600446" y="381613"/>
          <a:ext cx="483582" cy="22370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dr:relSizeAnchor xmlns:cdr="http://schemas.openxmlformats.org/drawingml/2006/chartDrawing">
    <cdr:from>
      <cdr:x>0.5046</cdr:x>
      <cdr:y>0.72869</cdr:y>
    </cdr:from>
    <cdr:to>
      <cdr:x>0.68579</cdr:x>
      <cdr:y>0.79535</cdr:y>
    </cdr:to>
    <cdr:sp macro="" textlink="">
      <cdr:nvSpPr>
        <cdr:cNvPr id="3" name="TextBox 1"/>
        <cdr:cNvSpPr txBox="1"/>
      </cdr:nvSpPr>
      <cdr:spPr>
        <a:xfrm xmlns:a="http://schemas.openxmlformats.org/drawingml/2006/main">
          <a:off x="2913253" y="2232140"/>
          <a:ext cx="1046086" cy="2041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40000"/>
                  <a:lumOff val="60000"/>
                </a:schemeClr>
              </a:solidFill>
              <a:latin typeface="Arial" panose="020B0604020202020204" pitchFamily="34" charset="0"/>
              <a:cs typeface="Arial" panose="020B0604020202020204" pitchFamily="34" charset="0"/>
            </a:rPr>
            <a:t>Fossil</a:t>
          </a:r>
        </a:p>
      </cdr:txBody>
    </cdr:sp>
  </cdr:relSizeAnchor>
  <cdr:relSizeAnchor xmlns:cdr="http://schemas.openxmlformats.org/drawingml/2006/chartDrawing">
    <cdr:from>
      <cdr:x>0.85128</cdr:x>
      <cdr:y>0.78613</cdr:y>
    </cdr:from>
    <cdr:to>
      <cdr:x>1</cdr:x>
      <cdr:y>0.84725</cdr:y>
    </cdr:to>
    <cdr:sp macro="" textlink="">
      <cdr:nvSpPr>
        <cdr:cNvPr id="4" name="TextBox 1"/>
        <cdr:cNvSpPr txBox="1"/>
      </cdr:nvSpPr>
      <cdr:spPr>
        <a:xfrm xmlns:a="http://schemas.openxmlformats.org/drawingml/2006/main">
          <a:off x="4914797" y="2408098"/>
          <a:ext cx="858623" cy="1872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Storage</a:t>
          </a:r>
        </a:p>
      </cdr:txBody>
    </cdr:sp>
  </cdr:relSizeAnchor>
  <cdr:relSizeAnchor xmlns:cdr="http://schemas.openxmlformats.org/drawingml/2006/chartDrawing">
    <cdr:from>
      <cdr:x>0.69651</cdr:x>
      <cdr:y>0.71081</cdr:y>
    </cdr:from>
    <cdr:to>
      <cdr:x>0.78027</cdr:x>
      <cdr:y>0.78383</cdr:y>
    </cdr:to>
    <cdr:sp macro="" textlink="">
      <cdr:nvSpPr>
        <cdr:cNvPr id="5" name="TextBox 1"/>
        <cdr:cNvSpPr txBox="1"/>
      </cdr:nvSpPr>
      <cdr:spPr>
        <a:xfrm xmlns:a="http://schemas.openxmlformats.org/drawingml/2006/main">
          <a:off x="4122061" y="2209876"/>
          <a:ext cx="495708" cy="2270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solidFill>
              <a:latin typeface="Arial" panose="020B0604020202020204" pitchFamily="34" charset="0"/>
              <a:cs typeface="Arial" panose="020B0604020202020204" pitchFamily="34" charset="0"/>
            </a:rPr>
            <a:t>PV</a:t>
          </a:r>
        </a:p>
      </cdr:txBody>
    </cdr:sp>
  </cdr:relSizeAnchor>
</c:userShapes>
</file>

<file path=xl/drawings/drawing17.xml><?xml version="1.0" encoding="utf-8"?>
<xdr:wsDr xmlns:xdr="http://schemas.openxmlformats.org/drawingml/2006/spreadsheetDrawing" xmlns:a="http://schemas.openxmlformats.org/drawingml/2006/main">
  <xdr:twoCellAnchor>
    <xdr:from>
      <xdr:col>2</xdr:col>
      <xdr:colOff>218437</xdr:colOff>
      <xdr:row>4</xdr:row>
      <xdr:rowOff>276860</xdr:rowOff>
    </xdr:from>
    <xdr:to>
      <xdr:col>10</xdr:col>
      <xdr:colOff>157480</xdr:colOff>
      <xdr:row>11</xdr:row>
      <xdr:rowOff>53340</xdr:rowOff>
    </xdr:to>
    <xdr:grpSp>
      <xdr:nvGrpSpPr>
        <xdr:cNvPr id="2" name="Group 1">
          <a:extLst>
            <a:ext uri="{FF2B5EF4-FFF2-40B4-BE49-F238E27FC236}">
              <a16:creationId xmlns:a16="http://schemas.microsoft.com/office/drawing/2014/main" id="{7652266D-E416-42A3-8CB9-085392AECB67}"/>
            </a:ext>
          </a:extLst>
        </xdr:cNvPr>
        <xdr:cNvGrpSpPr/>
      </xdr:nvGrpSpPr>
      <xdr:grpSpPr>
        <a:xfrm>
          <a:off x="2636517" y="1008380"/>
          <a:ext cx="5161283" cy="3484880"/>
          <a:chOff x="-908351" y="708186"/>
          <a:chExt cx="5037069" cy="3560028"/>
        </a:xfrm>
      </xdr:grpSpPr>
      <xdr:graphicFrame macro="">
        <xdr:nvGraphicFramePr>
          <xdr:cNvPr id="3" name="Chart 2">
            <a:extLst>
              <a:ext uri="{FF2B5EF4-FFF2-40B4-BE49-F238E27FC236}">
                <a16:creationId xmlns:a16="http://schemas.microsoft.com/office/drawing/2014/main" id="{87E03907-2FA5-7488-C0DA-7AB627FAC50A}"/>
              </a:ext>
            </a:extLst>
          </xdr:cNvPr>
          <xdr:cNvGraphicFramePr/>
        </xdr:nvGraphicFramePr>
        <xdr:xfrm>
          <a:off x="-908351" y="708186"/>
          <a:ext cx="5037069" cy="3560028"/>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Connector 3">
            <a:extLst>
              <a:ext uri="{FF2B5EF4-FFF2-40B4-BE49-F238E27FC236}">
                <a16:creationId xmlns:a16="http://schemas.microsoft.com/office/drawing/2014/main" id="{96F98451-84B2-BF7F-968C-6C42BB2CF451}"/>
              </a:ext>
            </a:extLst>
          </xdr:cNvPr>
          <xdr:cNvCxnSpPr/>
        </xdr:nvCxnSpPr>
        <xdr:spPr>
          <a:xfrm flipV="1">
            <a:off x="-730317" y="1179584"/>
            <a:ext cx="4655501" cy="44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309020</xdr:colOff>
      <xdr:row>18</xdr:row>
      <xdr:rowOff>20322</xdr:rowOff>
    </xdr:from>
    <xdr:to>
      <xdr:col>10</xdr:col>
      <xdr:colOff>33299</xdr:colOff>
      <xdr:row>22</xdr:row>
      <xdr:rowOff>121919</xdr:rowOff>
    </xdr:to>
    <xdr:grpSp>
      <xdr:nvGrpSpPr>
        <xdr:cNvPr id="5" name="Group 4">
          <a:extLst>
            <a:ext uri="{FF2B5EF4-FFF2-40B4-BE49-F238E27FC236}">
              <a16:creationId xmlns:a16="http://schemas.microsoft.com/office/drawing/2014/main" id="{7883B5FB-22CF-4012-81F1-ED4BB49F0507}"/>
            </a:ext>
          </a:extLst>
        </xdr:cNvPr>
        <xdr:cNvGrpSpPr/>
      </xdr:nvGrpSpPr>
      <xdr:grpSpPr>
        <a:xfrm>
          <a:off x="2727100" y="5740402"/>
          <a:ext cx="4946519" cy="1595117"/>
          <a:chOff x="2586277" y="5806204"/>
          <a:chExt cx="4576482" cy="1117576"/>
        </a:xfrm>
      </xdr:grpSpPr>
      <xdr:graphicFrame macro="">
        <xdr:nvGraphicFramePr>
          <xdr:cNvPr id="6" name="Chart 5">
            <a:extLst>
              <a:ext uri="{FF2B5EF4-FFF2-40B4-BE49-F238E27FC236}">
                <a16:creationId xmlns:a16="http://schemas.microsoft.com/office/drawing/2014/main" id="{457EAE34-23A7-D479-55D0-DCB61B41CEC5}"/>
              </a:ext>
            </a:extLst>
          </xdr:cNvPr>
          <xdr:cNvGraphicFramePr>
            <a:graphicFrameLocks/>
          </xdr:cNvGraphicFramePr>
        </xdr:nvGraphicFramePr>
        <xdr:xfrm>
          <a:off x="2586277" y="5806204"/>
          <a:ext cx="4576482" cy="1117576"/>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7" name="Straight Connector 6">
            <a:extLst>
              <a:ext uri="{FF2B5EF4-FFF2-40B4-BE49-F238E27FC236}">
                <a16:creationId xmlns:a16="http://schemas.microsoft.com/office/drawing/2014/main" id="{7D0A6C37-9DDB-F140-6D7F-6D7919607E8B}"/>
              </a:ext>
            </a:extLst>
          </xdr:cNvPr>
          <xdr:cNvCxnSpPr/>
        </xdr:nvCxnSpPr>
        <xdr:spPr>
          <a:xfrm>
            <a:off x="2857017" y="6067425"/>
            <a:ext cx="4305300" cy="952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100852</xdr:colOff>
      <xdr:row>1</xdr:row>
      <xdr:rowOff>89645</xdr:rowOff>
    </xdr:from>
    <xdr:to>
      <xdr:col>7</xdr:col>
      <xdr:colOff>228508</xdr:colOff>
      <xdr:row>17</xdr:row>
      <xdr:rowOff>56028</xdr:rowOff>
    </xdr:to>
    <xdr:pic>
      <xdr:nvPicPr>
        <xdr:cNvPr id="2" name="Picture 1">
          <a:extLst>
            <a:ext uri="{FF2B5EF4-FFF2-40B4-BE49-F238E27FC236}">
              <a16:creationId xmlns:a16="http://schemas.microsoft.com/office/drawing/2014/main" id="{88958A35-C90D-4908-BFAF-5263D01F59DC}"/>
            </a:ext>
          </a:extLst>
        </xdr:cNvPr>
        <xdr:cNvPicPr>
          <a:picLocks noChangeAspect="1"/>
        </xdr:cNvPicPr>
      </xdr:nvPicPr>
      <xdr:blipFill rotWithShape="1">
        <a:blip xmlns:r="http://schemas.openxmlformats.org/officeDocument/2006/relationships" r:embed="rId1"/>
        <a:srcRect t="16749" b="8497"/>
        <a:stretch/>
      </xdr:blipFill>
      <xdr:spPr>
        <a:xfrm>
          <a:off x="100852" y="272525"/>
          <a:ext cx="7458096" cy="2648623"/>
        </a:xfrm>
        <a:prstGeom prst="rect">
          <a:avLst/>
        </a:prstGeom>
      </xdr:spPr>
    </xdr:pic>
    <xdr:clientData/>
  </xdr:twoCellAnchor>
  <xdr:twoCellAnchor editAs="oneCell">
    <xdr:from>
      <xdr:col>7</xdr:col>
      <xdr:colOff>885265</xdr:colOff>
      <xdr:row>1</xdr:row>
      <xdr:rowOff>33617</xdr:rowOff>
    </xdr:from>
    <xdr:to>
      <xdr:col>16</xdr:col>
      <xdr:colOff>64021</xdr:colOff>
      <xdr:row>17</xdr:row>
      <xdr:rowOff>22412</xdr:rowOff>
    </xdr:to>
    <xdr:pic>
      <xdr:nvPicPr>
        <xdr:cNvPr id="3" name="Picture 2">
          <a:extLst>
            <a:ext uri="{FF2B5EF4-FFF2-40B4-BE49-F238E27FC236}">
              <a16:creationId xmlns:a16="http://schemas.microsoft.com/office/drawing/2014/main" id="{4CB52C67-F62B-4812-9131-13C9C9150E06}"/>
            </a:ext>
          </a:extLst>
        </xdr:cNvPr>
        <xdr:cNvPicPr>
          <a:picLocks noChangeAspect="1"/>
        </xdr:cNvPicPr>
      </xdr:nvPicPr>
      <xdr:blipFill rotWithShape="1">
        <a:blip xmlns:r="http://schemas.openxmlformats.org/officeDocument/2006/relationships" r:embed="rId2"/>
        <a:srcRect t="17974" b="9314"/>
        <a:stretch/>
      </xdr:blipFill>
      <xdr:spPr>
        <a:xfrm>
          <a:off x="8215705" y="216497"/>
          <a:ext cx="7774116" cy="267103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177800</xdr:rowOff>
    </xdr:from>
    <xdr:to>
      <xdr:col>7</xdr:col>
      <xdr:colOff>380999</xdr:colOff>
      <xdr:row>20</xdr:row>
      <xdr:rowOff>129516</xdr:rowOff>
    </xdr:to>
    <xdr:grpSp>
      <xdr:nvGrpSpPr>
        <xdr:cNvPr id="2" name="Group 1">
          <a:extLst>
            <a:ext uri="{FF2B5EF4-FFF2-40B4-BE49-F238E27FC236}">
              <a16:creationId xmlns:a16="http://schemas.microsoft.com/office/drawing/2014/main" id="{827064F3-21A5-46DB-BE04-167A0DB763AC}"/>
            </a:ext>
          </a:extLst>
        </xdr:cNvPr>
        <xdr:cNvGrpSpPr/>
      </xdr:nvGrpSpPr>
      <xdr:grpSpPr>
        <a:xfrm>
          <a:off x="0" y="177800"/>
          <a:ext cx="6273799" cy="3416276"/>
          <a:chOff x="0" y="182880"/>
          <a:chExt cx="6273799" cy="3416276"/>
        </a:xfrm>
      </xdr:grpSpPr>
      <xdr:pic>
        <xdr:nvPicPr>
          <xdr:cNvPr id="3" name="Picture 2">
            <a:extLst>
              <a:ext uri="{FF2B5EF4-FFF2-40B4-BE49-F238E27FC236}">
                <a16:creationId xmlns:a16="http://schemas.microsoft.com/office/drawing/2014/main" id="{FD61F10A-3EDF-2CDB-E884-5C8BDACE6982}"/>
              </a:ext>
            </a:extLst>
          </xdr:cNvPr>
          <xdr:cNvPicPr>
            <a:picLocks noChangeAspect="1"/>
          </xdr:cNvPicPr>
        </xdr:nvPicPr>
        <xdr:blipFill rotWithShape="1">
          <a:blip xmlns:r="http://schemas.openxmlformats.org/officeDocument/2006/relationships" r:embed="rId1"/>
          <a:srcRect r="12813"/>
          <a:stretch/>
        </xdr:blipFill>
        <xdr:spPr>
          <a:xfrm>
            <a:off x="0" y="182880"/>
            <a:ext cx="6273799" cy="3416276"/>
          </a:xfrm>
          <a:prstGeom prst="rect">
            <a:avLst/>
          </a:prstGeom>
        </xdr:spPr>
      </xdr:pic>
      <xdr:sp macro="" textlink="">
        <xdr:nvSpPr>
          <xdr:cNvPr id="4" name="TextBox 3">
            <a:extLst>
              <a:ext uri="{FF2B5EF4-FFF2-40B4-BE49-F238E27FC236}">
                <a16:creationId xmlns:a16="http://schemas.microsoft.com/office/drawing/2014/main" id="{5FC60491-8683-779D-C34A-BB1D657B3AF0}"/>
              </a:ext>
            </a:extLst>
          </xdr:cNvPr>
          <xdr:cNvSpPr txBox="1"/>
        </xdr:nvSpPr>
        <xdr:spPr>
          <a:xfrm>
            <a:off x="2166620" y="1841500"/>
            <a:ext cx="669471" cy="58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latin typeface="Arial" panose="020B0604020202020204" pitchFamily="34" charset="0"/>
                <a:cs typeface="Arial" panose="020B0604020202020204" pitchFamily="34" charset="0"/>
              </a:rPr>
              <a:t>Teal areas are offshore</a:t>
            </a:r>
          </a:p>
        </xdr:txBody>
      </xdr:sp>
      <xdr:sp macro="" textlink="">
        <xdr:nvSpPr>
          <xdr:cNvPr id="5" name="TextBox 4">
            <a:extLst>
              <a:ext uri="{FF2B5EF4-FFF2-40B4-BE49-F238E27FC236}">
                <a16:creationId xmlns:a16="http://schemas.microsoft.com/office/drawing/2014/main" id="{87FE7EB3-0B0D-1C40-0E8A-433192A3F58B}"/>
              </a:ext>
            </a:extLst>
          </xdr:cNvPr>
          <xdr:cNvSpPr txBox="1"/>
        </xdr:nvSpPr>
        <xdr:spPr>
          <a:xfrm>
            <a:off x="396240" y="416560"/>
            <a:ext cx="669471" cy="741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latin typeface="Arial" panose="020B0604020202020204" pitchFamily="34" charset="0"/>
                <a:cs typeface="Arial" panose="020B0604020202020204" pitchFamily="34" charset="0"/>
              </a:rPr>
              <a:t>Hatched areas are</a:t>
            </a:r>
            <a:r>
              <a:rPr lang="en-US" sz="900" baseline="0">
                <a:latin typeface="Arial" panose="020B0604020202020204" pitchFamily="34" charset="0"/>
                <a:cs typeface="Arial" panose="020B0604020202020204" pitchFamily="34" charset="0"/>
              </a:rPr>
              <a:t> hybrid projects</a:t>
            </a:r>
            <a:endParaRPr lang="en-US" sz="900">
              <a:latin typeface="Arial" panose="020B0604020202020204" pitchFamily="34" charset="0"/>
              <a:cs typeface="Arial" panose="020B0604020202020204" pitchFamily="34" charset="0"/>
            </a:endParaRP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1</xdr:row>
      <xdr:rowOff>0</xdr:rowOff>
    </xdr:from>
    <xdr:to>
      <xdr:col>10</xdr:col>
      <xdr:colOff>471746</xdr:colOff>
      <xdr:row>22</xdr:row>
      <xdr:rowOff>0</xdr:rowOff>
    </xdr:to>
    <xdr:grpSp>
      <xdr:nvGrpSpPr>
        <xdr:cNvPr id="2" name="Group 1">
          <a:extLst>
            <a:ext uri="{FF2B5EF4-FFF2-40B4-BE49-F238E27FC236}">
              <a16:creationId xmlns:a16="http://schemas.microsoft.com/office/drawing/2014/main" id="{64E5791C-98D4-4AE8-81ED-0168060B3A82}"/>
            </a:ext>
          </a:extLst>
        </xdr:cNvPr>
        <xdr:cNvGrpSpPr/>
      </xdr:nvGrpSpPr>
      <xdr:grpSpPr>
        <a:xfrm>
          <a:off x="0" y="182880"/>
          <a:ext cx="8051106" cy="3627120"/>
          <a:chOff x="255179" y="1039933"/>
          <a:chExt cx="11632020" cy="5120640"/>
        </a:xfrm>
      </xdr:grpSpPr>
      <xdr:grpSp>
        <xdr:nvGrpSpPr>
          <xdr:cNvPr id="3" name="Group 2">
            <a:extLst>
              <a:ext uri="{FF2B5EF4-FFF2-40B4-BE49-F238E27FC236}">
                <a16:creationId xmlns:a16="http://schemas.microsoft.com/office/drawing/2014/main" id="{E07FA394-24D2-4178-E579-2227C79464D4}"/>
              </a:ext>
            </a:extLst>
          </xdr:cNvPr>
          <xdr:cNvGrpSpPr/>
        </xdr:nvGrpSpPr>
        <xdr:grpSpPr>
          <a:xfrm>
            <a:off x="255179" y="1039933"/>
            <a:ext cx="11632020" cy="5120640"/>
            <a:chOff x="255179" y="1039933"/>
            <a:chExt cx="11632020" cy="5120640"/>
          </a:xfrm>
        </xdr:grpSpPr>
        <xdr:pic>
          <xdr:nvPicPr>
            <xdr:cNvPr id="5" name="Picture 4">
              <a:extLst>
                <a:ext uri="{FF2B5EF4-FFF2-40B4-BE49-F238E27FC236}">
                  <a16:creationId xmlns:a16="http://schemas.microsoft.com/office/drawing/2014/main" id="{22CFE5A6-BE32-A64D-3E5B-B9CD5D38B51F}"/>
                </a:ext>
              </a:extLst>
            </xdr:cNvPr>
            <xdr:cNvPicPr>
              <a:picLocks noChangeAspect="1"/>
            </xdr:cNvPicPr>
          </xdr:nvPicPr>
          <xdr:blipFill>
            <a:blip xmlns:r="http://schemas.openxmlformats.org/officeDocument/2006/relationships" r:embed="rId1"/>
            <a:stretch>
              <a:fillRect/>
            </a:stretch>
          </xdr:blipFill>
          <xdr:spPr>
            <a:xfrm>
              <a:off x="10241279" y="1039933"/>
              <a:ext cx="1645920" cy="5120640"/>
            </a:xfrm>
            <a:prstGeom prst="rect">
              <a:avLst/>
            </a:prstGeom>
          </xdr:spPr>
        </xdr:pic>
        <xdr:pic>
          <xdr:nvPicPr>
            <xdr:cNvPr id="6" name="Picture 5">
              <a:extLst>
                <a:ext uri="{FF2B5EF4-FFF2-40B4-BE49-F238E27FC236}">
                  <a16:creationId xmlns:a16="http://schemas.microsoft.com/office/drawing/2014/main" id="{6874B2BA-9B6C-916C-866C-5B7A92AF1836}"/>
                </a:ext>
              </a:extLst>
            </xdr:cNvPr>
            <xdr:cNvPicPr>
              <a:picLocks noChangeAspect="1"/>
            </xdr:cNvPicPr>
          </xdr:nvPicPr>
          <xdr:blipFill>
            <a:blip xmlns:r="http://schemas.openxmlformats.org/officeDocument/2006/relationships" r:embed="rId2"/>
            <a:stretch>
              <a:fillRect/>
            </a:stretch>
          </xdr:blipFill>
          <xdr:spPr>
            <a:xfrm>
              <a:off x="255179" y="1039933"/>
              <a:ext cx="10058400" cy="5120640"/>
            </a:xfrm>
            <a:prstGeom prst="rect">
              <a:avLst/>
            </a:prstGeom>
          </xdr:spPr>
        </xdr:pic>
        <xdr:sp macro="" textlink="">
          <xdr:nvSpPr>
            <xdr:cNvPr id="7" name="TextBox 11">
              <a:extLst>
                <a:ext uri="{FF2B5EF4-FFF2-40B4-BE49-F238E27FC236}">
                  <a16:creationId xmlns:a16="http://schemas.microsoft.com/office/drawing/2014/main" id="{0817BF11-3680-2B86-6AD5-1394B395246B}"/>
                </a:ext>
              </a:extLst>
            </xdr:cNvPr>
            <xdr:cNvSpPr txBox="1"/>
          </xdr:nvSpPr>
          <xdr:spPr>
            <a:xfrm>
              <a:off x="3981310" y="1760865"/>
              <a:ext cx="1035989" cy="1877911"/>
            </a:xfrm>
            <a:prstGeom prst="rect">
              <a:avLst/>
            </a:prstGeom>
            <a:noFill/>
          </xdr:spPr>
          <xdr:txBody>
            <a:bodyPr wrap="square" rtlCol="0">
              <a:spAutoFit/>
            </a:bodyPr>
            <a:lstStyle>
              <a:defPPr>
                <a:defRPr lang="en-US"/>
              </a:defPPr>
              <a:lvl1pPr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1pPr>
              <a:lvl2pPr marL="4572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2pPr>
              <a:lvl3pPr marL="9144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3pPr>
              <a:lvl4pPr marL="13716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4pPr>
              <a:lvl5pPr marL="18288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5pPr>
              <a:lvl6pPr marL="2286000" algn="l" defTabSz="457200" rtl="0" eaLnBrk="1" latinLnBrk="0" hangingPunct="1">
                <a:defRPr sz="2400" kern="1200">
                  <a:solidFill>
                    <a:schemeClr val="tx1"/>
                  </a:solidFill>
                  <a:latin typeface="Arial" charset="0"/>
                  <a:ea typeface="ヒラギノ角ゴ Pro W3" charset="0"/>
                  <a:cs typeface="ＭＳ Ｐゴシック" charset="0"/>
                </a:defRPr>
              </a:lvl6pPr>
              <a:lvl7pPr marL="2743200" algn="l" defTabSz="457200" rtl="0" eaLnBrk="1" latinLnBrk="0" hangingPunct="1">
                <a:defRPr sz="2400" kern="1200">
                  <a:solidFill>
                    <a:schemeClr val="tx1"/>
                  </a:solidFill>
                  <a:latin typeface="Arial" charset="0"/>
                  <a:ea typeface="ヒラギノ角ゴ Pro W3" charset="0"/>
                  <a:cs typeface="ＭＳ Ｐゴシック" charset="0"/>
                </a:defRPr>
              </a:lvl7pPr>
              <a:lvl8pPr marL="3200400" algn="l" defTabSz="457200" rtl="0" eaLnBrk="1" latinLnBrk="0" hangingPunct="1">
                <a:defRPr sz="2400" kern="1200">
                  <a:solidFill>
                    <a:schemeClr val="tx1"/>
                  </a:solidFill>
                  <a:latin typeface="Arial" charset="0"/>
                  <a:ea typeface="ヒラギノ角ゴ Pro W3" charset="0"/>
                  <a:cs typeface="ＭＳ Ｐゴシック" charset="0"/>
                </a:defRPr>
              </a:lvl8pPr>
              <a:lvl9pPr marL="3657600" algn="l" defTabSz="457200" rtl="0" eaLnBrk="1" latinLnBrk="0" hangingPunct="1">
                <a:defRPr sz="2400" kern="1200">
                  <a:solidFill>
                    <a:schemeClr val="tx1"/>
                  </a:solidFill>
                  <a:latin typeface="Arial" charset="0"/>
                  <a:ea typeface="ヒラギノ角ゴ Pro W3" charset="0"/>
                  <a:cs typeface="ＭＳ Ｐゴシック" charset="0"/>
                </a:defRPr>
              </a:lvl9pPr>
            </a:lstStyle>
            <a:p>
              <a:r>
                <a:rPr lang="en-US" sz="800" i="1"/>
                <a:t>Note: CAISO delayed 2022 cluster window until 2023; no new requests in 2022.</a:t>
              </a:r>
            </a:p>
          </xdr:txBody>
        </xdr:sp>
        <xdr:pic>
          <xdr:nvPicPr>
            <xdr:cNvPr id="8" name="Picture 7">
              <a:extLst>
                <a:ext uri="{FF2B5EF4-FFF2-40B4-BE49-F238E27FC236}">
                  <a16:creationId xmlns:a16="http://schemas.microsoft.com/office/drawing/2014/main" id="{2A19C09F-7ABA-D3C7-6A0F-8078DE49F71B}"/>
                </a:ext>
              </a:extLst>
            </xdr:cNvPr>
            <xdr:cNvPicPr>
              <a:picLocks noChangeAspect="1"/>
            </xdr:cNvPicPr>
          </xdr:nvPicPr>
          <xdr:blipFill rotWithShape="1">
            <a:blip xmlns:r="http://schemas.openxmlformats.org/officeDocument/2006/relationships" r:embed="rId3"/>
            <a:srcRect l="85302" t="33932" r="1198" b="38870"/>
            <a:stretch/>
          </xdr:blipFill>
          <xdr:spPr>
            <a:xfrm>
              <a:off x="6806329" y="1900321"/>
              <a:ext cx="1645920" cy="1688124"/>
            </a:xfrm>
            <a:prstGeom prst="rect">
              <a:avLst/>
            </a:prstGeom>
            <a:ln>
              <a:solidFill>
                <a:schemeClr val="bg1">
                  <a:lumMod val="50000"/>
                </a:schemeClr>
              </a:solidFill>
            </a:ln>
          </xdr:spPr>
        </xdr:pic>
      </xdr:grpSp>
      <xdr:sp macro="" textlink="">
        <xdr:nvSpPr>
          <xdr:cNvPr id="4" name="TextBox 2">
            <a:extLst>
              <a:ext uri="{FF2B5EF4-FFF2-40B4-BE49-F238E27FC236}">
                <a16:creationId xmlns:a16="http://schemas.microsoft.com/office/drawing/2014/main" id="{9C980DD6-3BEF-9117-EEF8-DE2E107AED95}"/>
              </a:ext>
            </a:extLst>
          </xdr:cNvPr>
          <xdr:cNvSpPr txBox="1"/>
        </xdr:nvSpPr>
        <xdr:spPr>
          <a:xfrm>
            <a:off x="2926466" y="1761055"/>
            <a:ext cx="1035989" cy="1529602"/>
          </a:xfrm>
          <a:prstGeom prst="rect">
            <a:avLst/>
          </a:prstGeom>
          <a:noFill/>
        </xdr:spPr>
        <xdr:txBody>
          <a:bodyPr wrap="square" rtlCol="0">
            <a:spAutoFit/>
          </a:bodyPr>
          <a:lstStyle>
            <a:defPPr>
              <a:defRPr lang="en-US"/>
            </a:defPPr>
            <a:lvl1pPr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1pPr>
            <a:lvl2pPr marL="4572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2pPr>
            <a:lvl3pPr marL="9144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3pPr>
            <a:lvl4pPr marL="13716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4pPr>
            <a:lvl5pPr marL="18288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5pPr>
            <a:lvl6pPr marL="2286000" algn="l" defTabSz="457200" rtl="0" eaLnBrk="1" latinLnBrk="0" hangingPunct="1">
              <a:defRPr sz="2400" kern="1200">
                <a:solidFill>
                  <a:schemeClr val="tx1"/>
                </a:solidFill>
                <a:latin typeface="Arial" charset="0"/>
                <a:ea typeface="ヒラギノ角ゴ Pro W3" charset="0"/>
                <a:cs typeface="ＭＳ Ｐゴシック" charset="0"/>
              </a:defRPr>
            </a:lvl6pPr>
            <a:lvl7pPr marL="2743200" algn="l" defTabSz="457200" rtl="0" eaLnBrk="1" latinLnBrk="0" hangingPunct="1">
              <a:defRPr sz="2400" kern="1200">
                <a:solidFill>
                  <a:schemeClr val="tx1"/>
                </a:solidFill>
                <a:latin typeface="Arial" charset="0"/>
                <a:ea typeface="ヒラギノ角ゴ Pro W3" charset="0"/>
                <a:cs typeface="ＭＳ Ｐゴシック" charset="0"/>
              </a:defRPr>
            </a:lvl7pPr>
            <a:lvl8pPr marL="3200400" algn="l" defTabSz="457200" rtl="0" eaLnBrk="1" latinLnBrk="0" hangingPunct="1">
              <a:defRPr sz="2400" kern="1200">
                <a:solidFill>
                  <a:schemeClr val="tx1"/>
                </a:solidFill>
                <a:latin typeface="Arial" charset="0"/>
                <a:ea typeface="ヒラギノ角ゴ Pro W3" charset="0"/>
                <a:cs typeface="ＭＳ Ｐゴシック" charset="0"/>
              </a:defRPr>
            </a:lvl8pPr>
            <a:lvl9pPr marL="3657600" algn="l" defTabSz="457200" rtl="0" eaLnBrk="1" latinLnBrk="0" hangingPunct="1">
              <a:defRPr sz="2400" kern="1200">
                <a:solidFill>
                  <a:schemeClr val="tx1"/>
                </a:solidFill>
                <a:latin typeface="Arial" charset="0"/>
                <a:ea typeface="ヒラギノ角ゴ Pro W3" charset="0"/>
                <a:cs typeface="ＭＳ Ｐゴシック" charset="0"/>
              </a:defRPr>
            </a:lvl9pPr>
          </a:lstStyle>
          <a:p>
            <a:r>
              <a:rPr lang="en-US" sz="800" i="1"/>
              <a:t>Note: In 2022, PJM paused review of new requests until at least 2025</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30480</xdr:colOff>
      <xdr:row>1</xdr:row>
      <xdr:rowOff>71120</xdr:rowOff>
    </xdr:from>
    <xdr:to>
      <xdr:col>8</xdr:col>
      <xdr:colOff>360680</xdr:colOff>
      <xdr:row>17</xdr:row>
      <xdr:rowOff>121920</xdr:rowOff>
    </xdr:to>
    <xdr:pic>
      <xdr:nvPicPr>
        <xdr:cNvPr id="2" name="Picture 1">
          <a:extLst>
            <a:ext uri="{FF2B5EF4-FFF2-40B4-BE49-F238E27FC236}">
              <a16:creationId xmlns:a16="http://schemas.microsoft.com/office/drawing/2014/main" id="{50BE1DDD-1264-451F-BD7C-0BA7DB945F6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t="10975" b="9025"/>
        <a:stretch/>
      </xdr:blipFill>
      <xdr:spPr>
        <a:xfrm>
          <a:off x="30480" y="254000"/>
          <a:ext cx="7584440" cy="273304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119063</xdr:colOff>
      <xdr:row>21</xdr:row>
      <xdr:rowOff>16885</xdr:rowOff>
    </xdr:to>
    <xdr:pic>
      <xdr:nvPicPr>
        <xdr:cNvPr id="2" name="Picture 1">
          <a:extLst>
            <a:ext uri="{FF2B5EF4-FFF2-40B4-BE49-F238E27FC236}">
              <a16:creationId xmlns:a16="http://schemas.microsoft.com/office/drawing/2014/main" id="{DFB6B007-F1CE-4719-B46B-00D8D869E373}"/>
            </a:ext>
          </a:extLst>
        </xdr:cNvPr>
        <xdr:cNvPicPr>
          <a:picLocks noChangeAspect="1"/>
        </xdr:cNvPicPr>
      </xdr:nvPicPr>
      <xdr:blipFill>
        <a:blip xmlns:r="http://schemas.openxmlformats.org/officeDocument/2006/relationships" r:embed="rId1"/>
        <a:stretch>
          <a:fillRect/>
        </a:stretch>
      </xdr:blipFill>
      <xdr:spPr>
        <a:xfrm>
          <a:off x="0" y="182880"/>
          <a:ext cx="3555683" cy="3354445"/>
        </a:xfrm>
        <a:prstGeom prst="rect">
          <a:avLst/>
        </a:prstGeom>
      </xdr:spPr>
    </xdr:pic>
    <xdr:clientData/>
  </xdr:twoCellAnchor>
  <xdr:twoCellAnchor editAs="oneCell">
    <xdr:from>
      <xdr:col>5</xdr:col>
      <xdr:colOff>142875</xdr:colOff>
      <xdr:row>1</xdr:row>
      <xdr:rowOff>0</xdr:rowOff>
    </xdr:from>
    <xdr:to>
      <xdr:col>10</xdr:col>
      <xdr:colOff>677333</xdr:colOff>
      <xdr:row>20</xdr:row>
      <xdr:rowOff>146800</xdr:rowOff>
    </xdr:to>
    <xdr:pic>
      <xdr:nvPicPr>
        <xdr:cNvPr id="3" name="Picture 2">
          <a:extLst>
            <a:ext uri="{FF2B5EF4-FFF2-40B4-BE49-F238E27FC236}">
              <a16:creationId xmlns:a16="http://schemas.microsoft.com/office/drawing/2014/main" id="{F28F1064-4410-4D8A-A714-EB648577B953}"/>
            </a:ext>
          </a:extLst>
        </xdr:cNvPr>
        <xdr:cNvPicPr>
          <a:picLocks noChangeAspect="1"/>
        </xdr:cNvPicPr>
      </xdr:nvPicPr>
      <xdr:blipFill>
        <a:blip xmlns:r="http://schemas.openxmlformats.org/officeDocument/2006/relationships" r:embed="rId2"/>
        <a:stretch>
          <a:fillRect/>
        </a:stretch>
      </xdr:blipFill>
      <xdr:spPr>
        <a:xfrm>
          <a:off x="3579495" y="182880"/>
          <a:ext cx="5319818" cy="3316720"/>
        </a:xfrm>
        <a:prstGeom prst="rect">
          <a:avLst/>
        </a:prstGeom>
      </xdr:spPr>
    </xdr:pic>
    <xdr:clientData/>
  </xdr:twoCellAnchor>
  <xdr:twoCellAnchor editAs="oneCell">
    <xdr:from>
      <xdr:col>17</xdr:col>
      <xdr:colOff>238125</xdr:colOff>
      <xdr:row>2</xdr:row>
      <xdr:rowOff>154783</xdr:rowOff>
    </xdr:from>
    <xdr:to>
      <xdr:col>22</xdr:col>
      <xdr:colOff>381000</xdr:colOff>
      <xdr:row>22</xdr:row>
      <xdr:rowOff>64636</xdr:rowOff>
    </xdr:to>
    <xdr:pic>
      <xdr:nvPicPr>
        <xdr:cNvPr id="4" name="Picture 3">
          <a:extLst>
            <a:ext uri="{FF2B5EF4-FFF2-40B4-BE49-F238E27FC236}">
              <a16:creationId xmlns:a16="http://schemas.microsoft.com/office/drawing/2014/main" id="{2F9EF1BE-474F-4010-8B46-F449C4475A83}"/>
            </a:ext>
          </a:extLst>
        </xdr:cNvPr>
        <xdr:cNvPicPr>
          <a:picLocks noChangeAspect="1"/>
        </xdr:cNvPicPr>
      </xdr:nvPicPr>
      <xdr:blipFill>
        <a:blip xmlns:r="http://schemas.openxmlformats.org/officeDocument/2006/relationships" r:embed="rId3"/>
        <a:stretch>
          <a:fillRect/>
        </a:stretch>
      </xdr:blipFill>
      <xdr:spPr>
        <a:xfrm>
          <a:off x="14754225" y="505303"/>
          <a:ext cx="4676775" cy="324741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3810</xdr:colOff>
      <xdr:row>1</xdr:row>
      <xdr:rowOff>68579</xdr:rowOff>
    </xdr:from>
    <xdr:to>
      <xdr:col>8</xdr:col>
      <xdr:colOff>483870</xdr:colOff>
      <xdr:row>20</xdr:row>
      <xdr:rowOff>11429</xdr:rowOff>
    </xdr:to>
    <xdr:graphicFrame macro="">
      <xdr:nvGraphicFramePr>
        <xdr:cNvPr id="2" name="Chart 27">
          <a:extLst>
            <a:ext uri="{FF2B5EF4-FFF2-40B4-BE49-F238E27FC236}">
              <a16:creationId xmlns:a16="http://schemas.microsoft.com/office/drawing/2014/main" id="{30637735-25D1-4D48-8C2C-10CA3D64C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0.00025</cdr:x>
      <cdr:y>0.00145</cdr:y>
    </cdr:from>
    <cdr:to>
      <cdr:x>0.00025</cdr:x>
      <cdr:y>0.00145</cdr:y>
    </cdr:to>
    <cdr:sp macro="" textlink="">
      <cdr:nvSpPr>
        <cdr:cNvPr id="2041857" name="Text Box 1"/>
        <cdr:cNvSpPr txBox="1">
          <a:spLocks xmlns:a="http://schemas.openxmlformats.org/drawingml/2006/main" noChangeArrowheads="1"/>
        </cdr:cNvSpPr>
      </cdr:nvSpPr>
      <cdr:spPr bwMode="auto">
        <a:xfrm xmlns:a="http://schemas.openxmlformats.org/drawingml/2006/main">
          <a:off x="0" y="58120"/>
          <a:ext cx="261204" cy="250814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900" b="1" i="0" u="none" strike="noStrike" baseline="0">
              <a:solidFill>
                <a:srgbClr val="000000"/>
              </a:solidFill>
              <a:latin typeface="Arial"/>
              <a:cs typeface="Arial"/>
            </a:rPr>
            <a:t>Turbine Manufacturer U.S. Market Share</a:t>
          </a:r>
        </a:p>
      </cdr:txBody>
    </cdr:sp>
  </cdr:relSizeAnchor>
  <cdr:relSizeAnchor xmlns:cdr="http://schemas.openxmlformats.org/drawingml/2006/chartDrawing">
    <cdr:from>
      <cdr:x>0</cdr:x>
      <cdr:y>0</cdr:y>
    </cdr:from>
    <cdr:to>
      <cdr:x>0.27482</cdr:x>
      <cdr:y>0.0519</cdr:y>
    </cdr:to>
    <cdr:sp macro="" textlink="">
      <cdr:nvSpPr>
        <cdr:cNvPr id="3" name="TextBox 2"/>
        <cdr:cNvSpPr txBox="1"/>
      </cdr:nvSpPr>
      <cdr:spPr>
        <a:xfrm xmlns:a="http://schemas.openxmlformats.org/drawingml/2006/main">
          <a:off x="0" y="0"/>
          <a:ext cx="1604798" cy="152339"/>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U.S. Market Share by MW</a:t>
          </a:r>
        </a:p>
      </cdr:txBody>
    </cdr:sp>
  </cdr:relSizeAnchor>
</c:userShapes>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71120</xdr:rowOff>
    </xdr:from>
    <xdr:to>
      <xdr:col>6</xdr:col>
      <xdr:colOff>436038</xdr:colOff>
      <xdr:row>21</xdr:row>
      <xdr:rowOff>81280</xdr:rowOff>
    </xdr:to>
    <xdr:pic>
      <xdr:nvPicPr>
        <xdr:cNvPr id="3" name="Picture 2">
          <a:extLst>
            <a:ext uri="{FF2B5EF4-FFF2-40B4-BE49-F238E27FC236}">
              <a16:creationId xmlns:a16="http://schemas.microsoft.com/office/drawing/2014/main" id="{E4F6B478-C0DE-63A9-5947-E4CDE030B8E8}"/>
            </a:ext>
          </a:extLst>
        </xdr:cNvPr>
        <xdr:cNvPicPr>
          <a:picLocks noChangeAspect="1"/>
        </xdr:cNvPicPr>
      </xdr:nvPicPr>
      <xdr:blipFill>
        <a:blip xmlns:r="http://schemas.openxmlformats.org/officeDocument/2006/relationships" r:embed="rId1"/>
        <a:stretch>
          <a:fillRect/>
        </a:stretch>
      </xdr:blipFill>
      <xdr:spPr>
        <a:xfrm>
          <a:off x="0" y="254000"/>
          <a:ext cx="4032678" cy="346456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1</xdr:row>
      <xdr:rowOff>78740</xdr:rowOff>
    </xdr:from>
    <xdr:to>
      <xdr:col>5</xdr:col>
      <xdr:colOff>314960</xdr:colOff>
      <xdr:row>19</xdr:row>
      <xdr:rowOff>170180</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cdr:x>
      <cdr:y>0</cdr:y>
    </cdr:from>
    <cdr:to>
      <cdr:x>0.25021</cdr:x>
      <cdr:y>0.09162</cdr:y>
    </cdr:to>
    <cdr:sp macro="" textlink="">
      <cdr:nvSpPr>
        <cdr:cNvPr id="2" name="TextBox 1">
          <a:extLst xmlns:a="http://schemas.openxmlformats.org/drawingml/2006/main">
            <a:ext uri="{FF2B5EF4-FFF2-40B4-BE49-F238E27FC236}">
              <a16:creationId xmlns:a16="http://schemas.microsoft.com/office/drawing/2014/main" id="{83C84A40-348C-CDF9-5ED9-3E18FA9432B6}"/>
            </a:ext>
          </a:extLst>
        </cdr:cNvPr>
        <cdr:cNvSpPr txBox="1"/>
      </cdr:nvSpPr>
      <cdr:spPr>
        <a:xfrm xmlns:a="http://schemas.openxmlformats.org/drawingml/2006/main">
          <a:off x="0" y="0"/>
          <a:ext cx="1488440" cy="266700"/>
        </a:xfrm>
        <a:prstGeom xmlns:a="http://schemas.openxmlformats.org/drawingml/2006/main" prst="rect">
          <a:avLst/>
        </a:prstGeom>
      </cdr:spPr>
      <cdr:txBody>
        <a:bodyPr xmlns:a="http://schemas.openxmlformats.org/drawingml/2006/main" vertOverflow="clip" wrap="square" lIns="18288" tIns="18288" rIns="18288" bIns="18288" rtlCol="0" anchor="t"/>
        <a:lstStyle xmlns:a="http://schemas.openxmlformats.org/drawingml/2006/main"/>
        <a:p xmlns:a="http://schemas.openxmlformats.org/drawingml/2006/main">
          <a:pPr algn="l"/>
          <a:r>
            <a:rPr lang="en-US" sz="1100"/>
            <a:t>Annual</a:t>
          </a:r>
          <a:r>
            <a:rPr lang="en-US" sz="1100" baseline="0"/>
            <a:t> Capacity (GW)</a:t>
          </a:r>
          <a:endParaRPr lang="en-US" sz="1100"/>
        </a:p>
      </cdr:txBody>
    </cdr:sp>
  </cdr:relSizeAnchor>
</c:userShapes>
</file>

<file path=xl/drawings/drawing28.xml><?xml version="1.0" encoding="utf-8"?>
<xdr:wsDr xmlns:xdr="http://schemas.openxmlformats.org/drawingml/2006/spreadsheetDrawing" xmlns:a="http://schemas.openxmlformats.org/drawingml/2006/main">
  <xdr:twoCellAnchor>
    <xdr:from>
      <xdr:col>0</xdr:col>
      <xdr:colOff>4762</xdr:colOff>
      <xdr:row>2</xdr:row>
      <xdr:rowOff>11905</xdr:rowOff>
    </xdr:from>
    <xdr:to>
      <xdr:col>9</xdr:col>
      <xdr:colOff>41909</xdr:colOff>
      <xdr:row>19</xdr:row>
      <xdr:rowOff>135730</xdr:rowOff>
    </xdr:to>
    <xdr:graphicFrame macro="">
      <xdr:nvGraphicFramePr>
        <xdr:cNvPr id="2" name="Chart 1">
          <a:extLst>
            <a:ext uri="{FF2B5EF4-FFF2-40B4-BE49-F238E27FC236}">
              <a16:creationId xmlns:a16="http://schemas.microsoft.com/office/drawing/2014/main" id="{45001179-6879-418A-ACB2-4C04990B5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xdr:colOff>
      <xdr:row>2</xdr:row>
      <xdr:rowOff>19050</xdr:rowOff>
    </xdr:from>
    <xdr:to>
      <xdr:col>19</xdr:col>
      <xdr:colOff>508634</xdr:colOff>
      <xdr:row>19</xdr:row>
      <xdr:rowOff>142875</xdr:rowOff>
    </xdr:to>
    <xdr:graphicFrame macro="">
      <xdr:nvGraphicFramePr>
        <xdr:cNvPr id="3" name="Chart 2">
          <a:extLst>
            <a:ext uri="{FF2B5EF4-FFF2-40B4-BE49-F238E27FC236}">
              <a16:creationId xmlns:a16="http://schemas.microsoft.com/office/drawing/2014/main" id="{20EEAF98-C53F-43A3-8317-2948218C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0.08536</cdr:x>
      <cdr:y>0.17685</cdr:y>
    </cdr:from>
    <cdr:to>
      <cdr:x>0.21116</cdr:x>
      <cdr:y>0.24846</cdr:y>
    </cdr:to>
    <cdr:sp macro="" textlink="">
      <cdr:nvSpPr>
        <cdr:cNvPr id="2" name="TextBox 1"/>
        <cdr:cNvSpPr txBox="1"/>
      </cdr:nvSpPr>
      <cdr:spPr>
        <a:xfrm xmlns:a="http://schemas.openxmlformats.org/drawingml/2006/main">
          <a:off x="506606" y="570770"/>
          <a:ext cx="746586" cy="23111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0.11494</cdr:x>
      <cdr:y>0.37051</cdr:y>
    </cdr:from>
    <cdr:to>
      <cdr:x>0.21537</cdr:x>
      <cdr:y>0.43914</cdr:y>
    </cdr:to>
    <cdr:sp macro="" textlink="">
      <cdr:nvSpPr>
        <cdr:cNvPr id="3" name="TextBox 1"/>
        <cdr:cNvSpPr txBox="1"/>
      </cdr:nvSpPr>
      <cdr:spPr>
        <a:xfrm xmlns:a="http://schemas.openxmlformats.org/drawingml/2006/main">
          <a:off x="682155" y="1195774"/>
          <a:ext cx="596022" cy="2214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0.25291</cdr:x>
      <cdr:y>0.24202</cdr:y>
    </cdr:from>
    <cdr:to>
      <cdr:x>0.42305</cdr:x>
      <cdr:y>0.31662</cdr:y>
    </cdr:to>
    <cdr:sp macro="" textlink="">
      <cdr:nvSpPr>
        <cdr:cNvPr id="4" name="TextBox 1"/>
        <cdr:cNvSpPr txBox="1"/>
      </cdr:nvSpPr>
      <cdr:spPr>
        <a:xfrm xmlns:a="http://schemas.openxmlformats.org/drawingml/2006/main">
          <a:off x="1500939" y="781092"/>
          <a:ext cx="1009732" cy="240763"/>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0.08413</cdr:x>
      <cdr:y>0.48405</cdr:y>
    </cdr:from>
    <cdr:to>
      <cdr:x>0.20993</cdr:x>
      <cdr:y>0.55567</cdr:y>
    </cdr:to>
    <cdr:sp macro="" textlink="">
      <cdr:nvSpPr>
        <cdr:cNvPr id="5" name="TextBox 1"/>
        <cdr:cNvSpPr txBox="1"/>
      </cdr:nvSpPr>
      <cdr:spPr>
        <a:xfrm xmlns:a="http://schemas.openxmlformats.org/drawingml/2006/main">
          <a:off x="499261" y="1562208"/>
          <a:ext cx="746587" cy="23114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0.2426</cdr:x>
      <cdr:y>0.06176</cdr:y>
    </cdr:to>
    <cdr:sp macro="" textlink="">
      <cdr:nvSpPr>
        <cdr:cNvPr id="6" name="TextBox 1"/>
        <cdr:cNvSpPr txBox="1"/>
      </cdr:nvSpPr>
      <cdr:spPr>
        <a:xfrm xmlns:a="http://schemas.openxmlformats.org/drawingml/2006/main">
          <a:off x="0" y="0"/>
          <a:ext cx="1404938" cy="19764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(EBITDA)</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0.21415</cdr:x>
      <cdr:y>0.15052</cdr:y>
    </cdr:from>
    <cdr:to>
      <cdr:x>0.33995</cdr:x>
      <cdr:y>0.22213</cdr:y>
    </cdr:to>
    <cdr:sp macro="" textlink="">
      <cdr:nvSpPr>
        <cdr:cNvPr id="2" name="TextBox 1"/>
        <cdr:cNvSpPr txBox="1"/>
      </cdr:nvSpPr>
      <cdr:spPr>
        <a:xfrm xmlns:a="http://schemas.openxmlformats.org/drawingml/2006/main">
          <a:off x="1268539" y="485790"/>
          <a:ext cx="745189" cy="23111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0.08341</cdr:x>
      <cdr:y>0.26836</cdr:y>
    </cdr:from>
    <cdr:to>
      <cdr:x>0.18384</cdr:x>
      <cdr:y>0.33699</cdr:y>
    </cdr:to>
    <cdr:sp macro="" textlink="">
      <cdr:nvSpPr>
        <cdr:cNvPr id="3" name="TextBox 1"/>
        <cdr:cNvSpPr txBox="1"/>
      </cdr:nvSpPr>
      <cdr:spPr>
        <a:xfrm xmlns:a="http://schemas.openxmlformats.org/drawingml/2006/main">
          <a:off x="494086" y="866091"/>
          <a:ext cx="594907" cy="22149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0.61958</cdr:x>
      <cdr:y>0.46108</cdr:y>
    </cdr:from>
    <cdr:to>
      <cdr:x>0.78972</cdr:x>
      <cdr:y>0.53569</cdr:y>
    </cdr:to>
    <cdr:sp macro="" textlink="">
      <cdr:nvSpPr>
        <cdr:cNvPr id="4" name="TextBox 1"/>
        <cdr:cNvSpPr txBox="1"/>
      </cdr:nvSpPr>
      <cdr:spPr>
        <a:xfrm xmlns:a="http://schemas.openxmlformats.org/drawingml/2006/main">
          <a:off x="3670147" y="1488098"/>
          <a:ext cx="1007840" cy="2407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0.5774</cdr:x>
      <cdr:y>0.59693</cdr:y>
    </cdr:from>
    <cdr:to>
      <cdr:x>0.7032</cdr:x>
      <cdr:y>0.66855</cdr:y>
    </cdr:to>
    <cdr:sp macro="" textlink="">
      <cdr:nvSpPr>
        <cdr:cNvPr id="5" name="TextBox 1"/>
        <cdr:cNvSpPr txBox="1"/>
      </cdr:nvSpPr>
      <cdr:spPr>
        <a:xfrm xmlns:a="http://schemas.openxmlformats.org/drawingml/2006/main">
          <a:off x="3420292" y="1926513"/>
          <a:ext cx="745189" cy="23114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0.21782</cdr:x>
      <cdr:y>0.0625</cdr:y>
    </cdr:to>
    <cdr:sp macro="" textlink="">
      <cdr:nvSpPr>
        <cdr:cNvPr id="6" name="TextBox 1"/>
        <cdr:cNvSpPr txBox="1"/>
      </cdr:nvSpPr>
      <cdr:spPr>
        <a:xfrm xmlns:a="http://schemas.openxmlformats.org/drawingml/2006/main">
          <a:off x="0" y="0"/>
          <a:ext cx="1257300" cy="20002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16735</xdr:colOff>
      <xdr:row>2</xdr:row>
      <xdr:rowOff>11354</xdr:rowOff>
    </xdr:from>
    <xdr:to>
      <xdr:col>4</xdr:col>
      <xdr:colOff>941295</xdr:colOff>
      <xdr:row>19</xdr:row>
      <xdr:rowOff>102794</xdr:rowOff>
    </xdr:to>
    <xdr:graphicFrame macro="">
      <xdr:nvGraphicFramePr>
        <xdr:cNvPr id="2" name="Chart 1">
          <a:extLst>
            <a:ext uri="{FF2B5EF4-FFF2-40B4-BE49-F238E27FC236}">
              <a16:creationId xmlns:a16="http://schemas.microsoft.com/office/drawing/2014/main" id="{D8DCA6EE-A562-4CBE-94ED-CF78A5244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53340</xdr:colOff>
      <xdr:row>2</xdr:row>
      <xdr:rowOff>60960</xdr:rowOff>
    </xdr:from>
    <xdr:to>
      <xdr:col>4</xdr:col>
      <xdr:colOff>571500</xdr:colOff>
      <xdr:row>21</xdr:row>
      <xdr:rowOff>123831</xdr:rowOff>
    </xdr:to>
    <xdr:pic>
      <xdr:nvPicPr>
        <xdr:cNvPr id="2" name="Picture 1">
          <a:extLst>
            <a:ext uri="{FF2B5EF4-FFF2-40B4-BE49-F238E27FC236}">
              <a16:creationId xmlns:a16="http://schemas.microsoft.com/office/drawing/2014/main" id="{B28685BA-9ED0-45E5-92DF-3D394F5F69A3}"/>
            </a:ext>
          </a:extLst>
        </xdr:cNvPr>
        <xdr:cNvPicPr>
          <a:picLocks noChangeAspect="1"/>
        </xdr:cNvPicPr>
      </xdr:nvPicPr>
      <xdr:blipFill>
        <a:blip xmlns:r="http://schemas.openxmlformats.org/officeDocument/2006/relationships" r:embed="rId1"/>
        <a:stretch>
          <a:fillRect/>
        </a:stretch>
      </xdr:blipFill>
      <xdr:spPr>
        <a:xfrm>
          <a:off x="53340" y="411480"/>
          <a:ext cx="6057900" cy="3248031"/>
        </a:xfrm>
        <a:prstGeom prst="rect">
          <a:avLst/>
        </a:prstGeom>
        <a:solidFill>
          <a:schemeClr val="bg1"/>
        </a:solidFill>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76200</xdr:colOff>
      <xdr:row>2</xdr:row>
      <xdr:rowOff>25400</xdr:rowOff>
    </xdr:from>
    <xdr:to>
      <xdr:col>7</xdr:col>
      <xdr:colOff>614679</xdr:colOff>
      <xdr:row>31</xdr:row>
      <xdr:rowOff>25400</xdr:rowOff>
    </xdr:to>
    <xdr:grpSp>
      <xdr:nvGrpSpPr>
        <xdr:cNvPr id="2" name="Group 1">
          <a:extLst>
            <a:ext uri="{FF2B5EF4-FFF2-40B4-BE49-F238E27FC236}">
              <a16:creationId xmlns:a16="http://schemas.microsoft.com/office/drawing/2014/main" id="{E88FB4E2-CE24-42DB-8271-F01E32134FF6}"/>
            </a:ext>
          </a:extLst>
        </xdr:cNvPr>
        <xdr:cNvGrpSpPr/>
      </xdr:nvGrpSpPr>
      <xdr:grpSpPr>
        <a:xfrm>
          <a:off x="76200" y="391160"/>
          <a:ext cx="7172959" cy="5303520"/>
          <a:chOff x="0" y="335280"/>
          <a:chExt cx="7172959" cy="5303520"/>
        </a:xfrm>
      </xdr:grpSpPr>
      <xdr:sp macro="" textlink="">
        <xdr:nvSpPr>
          <xdr:cNvPr id="3" name="Rectangle 2">
            <a:extLst>
              <a:ext uri="{FF2B5EF4-FFF2-40B4-BE49-F238E27FC236}">
                <a16:creationId xmlns:a16="http://schemas.microsoft.com/office/drawing/2014/main" id="{A2EF79F6-55A6-AA4F-5C3C-7A53460F6E7F}"/>
              </a:ext>
            </a:extLst>
          </xdr:cNvPr>
          <xdr:cNvSpPr/>
        </xdr:nvSpPr>
        <xdr:spPr>
          <a:xfrm>
            <a:off x="5956934" y="375285"/>
            <a:ext cx="1216025" cy="520636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32AFD244-D539-6FBF-BC39-BCCF89412861}"/>
              </a:ext>
            </a:extLst>
          </xdr:cNvPr>
          <xdr:cNvGrpSpPr/>
        </xdr:nvGrpSpPr>
        <xdr:grpSpPr>
          <a:xfrm>
            <a:off x="0" y="335280"/>
            <a:ext cx="6215950" cy="5303520"/>
            <a:chOff x="0" y="335280"/>
            <a:chExt cx="6215950" cy="5303520"/>
          </a:xfrm>
        </xdr:grpSpPr>
        <xdr:graphicFrame macro="">
          <xdr:nvGraphicFramePr>
            <xdr:cNvPr id="5" name="Chart 4">
              <a:extLst>
                <a:ext uri="{FF2B5EF4-FFF2-40B4-BE49-F238E27FC236}">
                  <a16:creationId xmlns:a16="http://schemas.microsoft.com/office/drawing/2014/main" id="{1405B5EC-953B-ECA8-4280-CA3271565C63}"/>
                </a:ext>
              </a:extLst>
            </xdr:cNvPr>
            <xdr:cNvGraphicFramePr>
              <a:graphicFrameLocks/>
            </xdr:cNvGraphicFramePr>
          </xdr:nvGraphicFramePr>
          <xdr:xfrm>
            <a:off x="2648037" y="3057313"/>
            <a:ext cx="3567913" cy="258148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0D8F5BD0-25EE-C72D-42B5-50B0DB4D0207}"/>
                </a:ext>
              </a:extLst>
            </xdr:cNvPr>
            <xdr:cNvGraphicFramePr>
              <a:graphicFrameLocks/>
            </xdr:cNvGraphicFramePr>
          </xdr:nvGraphicFramePr>
          <xdr:xfrm>
            <a:off x="2628234" y="335280"/>
            <a:ext cx="3567913" cy="280966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E9F2A08C-B968-E88B-F944-F3CB82A0EF5A}"/>
                </a:ext>
              </a:extLst>
            </xdr:cNvPr>
            <xdr:cNvGraphicFramePr>
              <a:graphicFrameLocks/>
            </xdr:cNvGraphicFramePr>
          </xdr:nvGraphicFramePr>
          <xdr:xfrm>
            <a:off x="0" y="335280"/>
            <a:ext cx="3213717" cy="280966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7D50E67F-90BB-E9F6-34F5-2B68B4A87985}"/>
                </a:ext>
              </a:extLst>
            </xdr:cNvPr>
            <xdr:cNvGraphicFramePr>
              <a:graphicFrameLocks/>
            </xdr:cNvGraphicFramePr>
          </xdr:nvGraphicFramePr>
          <xdr:xfrm>
            <a:off x="9902" y="2993813"/>
            <a:ext cx="3213717" cy="263440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9" name="TextBox 1">
              <a:extLst>
                <a:ext uri="{FF2B5EF4-FFF2-40B4-BE49-F238E27FC236}">
                  <a16:creationId xmlns:a16="http://schemas.microsoft.com/office/drawing/2014/main" id="{C32C8DEE-4536-3DE5-66C3-01029AB948EA}"/>
                </a:ext>
              </a:extLst>
            </xdr:cNvPr>
            <xdr:cNvSpPr txBox="1"/>
          </xdr:nvSpPr>
          <xdr:spPr>
            <a:xfrm>
              <a:off x="3669705" y="1175597"/>
              <a:ext cx="1723901" cy="147616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$146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a:pPr marL="0" marR="0" lvl="0" indent="0" algn="ctr" defTabSz="914400" eaLnBrk="1" fontAlgn="auto" latinLnBrk="0" hangingPunct="1">
                <a:lnSpc>
                  <a:spcPct val="100000"/>
                </a:lnSpc>
                <a:spcBef>
                  <a:spcPts val="0"/>
                </a:spcBef>
                <a:spcAft>
                  <a:spcPts val="0"/>
                </a:spcAft>
                <a:buClrTx/>
                <a:buSzTx/>
                <a:buFontTx/>
                <a:buNone/>
                <a:tabLst/>
                <a:defRPr/>
              </a:pPr>
              <a:r>
                <a:rPr lang="en-US" sz="900" baseline="0">
                  <a:effectLst/>
                  <a:latin typeface="Arial" panose="020B0604020202020204" pitchFamily="34" charset="0"/>
                  <a:ea typeface="+mn-ea"/>
                  <a:cs typeface="Arial" panose="020B0604020202020204" pitchFamily="34" charset="0"/>
                </a:rPr>
                <a:t>Vietnam (44%)</a:t>
              </a:r>
              <a:endParaRPr lang="en-US" sz="900">
                <a:effectLst/>
                <a:latin typeface="Arial" panose="020B0604020202020204" pitchFamily="34" charset="0"/>
                <a:cs typeface="Arial" panose="020B0604020202020204" pitchFamily="34" charset="0"/>
              </a:endParaRPr>
            </a:p>
            <a:p>
              <a:pPr algn="ctr"/>
              <a:r>
                <a:rPr lang="en-US" sz="900" baseline="0">
                  <a:latin typeface="Arial" panose="020B0604020202020204" pitchFamily="34" charset="0"/>
                  <a:cs typeface="Arial" panose="020B0604020202020204" pitchFamily="34" charset="0"/>
                </a:rPr>
                <a:t>Germany (19%)</a:t>
              </a:r>
            </a:p>
            <a:p>
              <a:pPr algn="ctr"/>
              <a:r>
                <a:rPr lang="en-US" sz="900" baseline="0">
                  <a:latin typeface="Arial" panose="020B0604020202020204" pitchFamily="34" charset="0"/>
                  <a:cs typeface="Arial" panose="020B0604020202020204" pitchFamily="34" charset="0"/>
                </a:rPr>
                <a:t>Spain (16%)</a:t>
              </a:r>
            </a:p>
            <a:p>
              <a:pPr algn="ctr"/>
              <a:r>
                <a:rPr lang="en-US" sz="900" baseline="0">
                  <a:latin typeface="Arial" panose="020B0604020202020204" pitchFamily="34" charset="0"/>
                  <a:cs typeface="Arial" panose="020B0604020202020204" pitchFamily="34" charset="0"/>
                </a:rPr>
                <a:t>Serbia (5%)</a:t>
              </a:r>
            </a:p>
            <a:p>
              <a:pPr algn="ctr"/>
              <a:r>
                <a:rPr lang="en-US" sz="900" baseline="0">
                  <a:latin typeface="Arial" panose="020B0604020202020204" pitchFamily="34" charset="0"/>
                  <a:cs typeface="Arial" panose="020B0604020202020204" pitchFamily="34" charset="0"/>
                </a:rPr>
                <a:t>Austria (5%)</a:t>
              </a:r>
              <a:endParaRPr lang="en-US" sz="900">
                <a:latin typeface="Arial" panose="020B0604020202020204" pitchFamily="34" charset="0"/>
                <a:cs typeface="Arial" panose="020B0604020202020204" pitchFamily="34" charset="0"/>
              </a:endParaRPr>
            </a:p>
          </xdr:txBody>
        </xdr:sp>
        <xdr:sp macro="" textlink="">
          <xdr:nvSpPr>
            <xdr:cNvPr id="10" name="TextBox 1">
              <a:extLst>
                <a:ext uri="{FF2B5EF4-FFF2-40B4-BE49-F238E27FC236}">
                  <a16:creationId xmlns:a16="http://schemas.microsoft.com/office/drawing/2014/main" id="{1C88D3E2-6B94-0028-EA0F-B811E35BC354}"/>
                </a:ext>
              </a:extLst>
            </xdr:cNvPr>
            <xdr:cNvSpPr txBox="1"/>
          </xdr:nvSpPr>
          <xdr:spPr>
            <a:xfrm>
              <a:off x="3679607" y="3887047"/>
              <a:ext cx="1723901" cy="148759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$1,237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Mexico (49%)</a:t>
              </a:r>
            </a:p>
            <a:p>
              <a:pPr algn="ctr"/>
              <a:r>
                <a:rPr lang="en-US" sz="900" baseline="0">
                  <a:latin typeface="Arial" panose="020B0604020202020204" pitchFamily="34" charset="0"/>
                  <a:cs typeface="Arial" panose="020B0604020202020204" pitchFamily="34" charset="0"/>
                </a:rPr>
                <a:t>India (20%)</a:t>
              </a:r>
            </a:p>
            <a:p>
              <a:pPr algn="ctr"/>
              <a:r>
                <a:rPr lang="en-US" sz="900" baseline="0">
                  <a:latin typeface="Arial" panose="020B0604020202020204" pitchFamily="34" charset="0"/>
                  <a:cs typeface="Arial" panose="020B0604020202020204" pitchFamily="34" charset="0"/>
                </a:rPr>
                <a:t>Spain (10%)</a:t>
              </a:r>
            </a:p>
            <a:p>
              <a:pPr algn="ctr"/>
              <a:r>
                <a:rPr lang="en-US" sz="900" baseline="0">
                  <a:latin typeface="Arial" panose="020B0604020202020204" pitchFamily="34" charset="0"/>
                  <a:cs typeface="Arial" panose="020B0604020202020204" pitchFamily="34" charset="0"/>
                </a:rPr>
                <a:t>China (6%)</a:t>
              </a:r>
            </a:p>
            <a:p>
              <a:pPr algn="ctr"/>
              <a:r>
                <a:rPr lang="en-US" sz="900" baseline="0">
                  <a:latin typeface="Arial" panose="020B0604020202020204" pitchFamily="34" charset="0"/>
                  <a:cs typeface="Arial" panose="020B0604020202020204" pitchFamily="34" charset="0"/>
                </a:rPr>
                <a:t>Canada (4%)</a:t>
              </a:r>
              <a:endParaRPr lang="en-US" sz="900">
                <a:latin typeface="Arial" panose="020B0604020202020204" pitchFamily="34" charset="0"/>
                <a:cs typeface="Arial" panose="020B0604020202020204" pitchFamily="34" charset="0"/>
              </a:endParaRPr>
            </a:p>
          </xdr:txBody>
        </xdr:sp>
        <xdr:sp macro="" textlink="">
          <xdr:nvSpPr>
            <xdr:cNvPr id="11" name="TextBox 1">
              <a:extLst>
                <a:ext uri="{FF2B5EF4-FFF2-40B4-BE49-F238E27FC236}">
                  <a16:creationId xmlns:a16="http://schemas.microsoft.com/office/drawing/2014/main" id="{23D18F48-301B-D6C3-D4B9-5B4B542D9B7A}"/>
                </a:ext>
              </a:extLst>
            </xdr:cNvPr>
            <xdr:cNvSpPr txBox="1"/>
          </xdr:nvSpPr>
          <xdr:spPr>
            <a:xfrm>
              <a:off x="925170" y="3865880"/>
              <a:ext cx="1386215" cy="157988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$178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S. Korea (28%)</a:t>
              </a:r>
            </a:p>
            <a:p>
              <a:pPr algn="ctr"/>
              <a:r>
                <a:rPr lang="en-US" sz="900" baseline="0">
                  <a:latin typeface="Arial" panose="020B0604020202020204" pitchFamily="34" charset="0"/>
                  <a:cs typeface="Arial" panose="020B0604020202020204" pitchFamily="34" charset="0"/>
                </a:rPr>
                <a:t>Canada (23%)</a:t>
              </a:r>
            </a:p>
            <a:p>
              <a:pPr algn="ctr"/>
              <a:r>
                <a:rPr lang="en-US" sz="900" baseline="0">
                  <a:latin typeface="Arial" panose="020B0604020202020204" pitchFamily="34" charset="0"/>
                  <a:cs typeface="Arial" panose="020B0604020202020204" pitchFamily="34" charset="0"/>
                </a:rPr>
                <a:t>Mexico (13%)</a:t>
              </a:r>
            </a:p>
            <a:p>
              <a:pPr algn="ctr"/>
              <a:r>
                <a:rPr lang="en-US" sz="900" baseline="0">
                  <a:latin typeface="Arial" panose="020B0604020202020204" pitchFamily="34" charset="0"/>
                  <a:cs typeface="Arial" panose="020B0604020202020204" pitchFamily="34" charset="0"/>
                </a:rPr>
                <a:t>Argentina (11%)</a:t>
              </a:r>
            </a:p>
            <a:p>
              <a:pPr algn="ctr"/>
              <a:r>
                <a:rPr lang="en-US" sz="900" baseline="0">
                  <a:latin typeface="Arial" panose="020B0604020202020204" pitchFamily="34" charset="0"/>
                  <a:cs typeface="Arial" panose="020B0604020202020204" pitchFamily="34" charset="0"/>
                </a:rPr>
                <a:t>Malaysia (6%)</a:t>
              </a:r>
              <a:endParaRPr lang="en-US" sz="900">
                <a:latin typeface="Arial" panose="020B0604020202020204" pitchFamily="34" charset="0"/>
                <a:cs typeface="Arial" panose="020B0604020202020204" pitchFamily="34" charset="0"/>
              </a:endParaRPr>
            </a:p>
          </xdr:txBody>
        </xdr:sp>
      </xdr:grpSp>
    </xdr:grpSp>
    <xdr:clientData/>
  </xdr:twoCellAnchor>
  <xdr:twoCellAnchor>
    <xdr:from>
      <xdr:col>6</xdr:col>
      <xdr:colOff>0</xdr:colOff>
      <xdr:row>11</xdr:row>
      <xdr:rowOff>135467</xdr:rowOff>
    </xdr:from>
    <xdr:to>
      <xdr:col>7</xdr:col>
      <xdr:colOff>442502</xdr:colOff>
      <xdr:row>23</xdr:row>
      <xdr:rowOff>21638</xdr:rowOff>
    </xdr:to>
    <xdr:graphicFrame macro="">
      <xdr:nvGraphicFramePr>
        <xdr:cNvPr id="16" name="Chart 15">
          <a:extLst>
            <a:ext uri="{FF2B5EF4-FFF2-40B4-BE49-F238E27FC236}">
              <a16:creationId xmlns:a16="http://schemas.microsoft.com/office/drawing/2014/main" id="{FFDE8F2E-F179-4306-B967-19C7687E9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0.26104</cdr:x>
      <cdr:y>0.30504</cdr:y>
    </cdr:from>
    <cdr:to>
      <cdr:x>0.79336</cdr:x>
      <cdr:y>0.88752</cdr:y>
    </cdr:to>
    <cdr:sp macro="" textlink="">
      <cdr:nvSpPr>
        <cdr:cNvPr id="2" name="TextBox 1"/>
        <cdr:cNvSpPr txBox="1"/>
      </cdr:nvSpPr>
      <cdr:spPr>
        <a:xfrm xmlns:a="http://schemas.openxmlformats.org/drawingml/2006/main">
          <a:off x="843396" y="858468"/>
          <a:ext cx="1719860" cy="16392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a:latin typeface="Arial" panose="020B0604020202020204" pitchFamily="34" charset="0"/>
              <a:cs typeface="Arial" panose="020B0604020202020204" pitchFamily="34" charset="0"/>
            </a:rPr>
            <a:t>Total 2022 </a:t>
          </a:r>
          <a:r>
            <a:rPr lang="en-US" sz="1000" baseline="0">
              <a:latin typeface="Arial" panose="020B0604020202020204" pitchFamily="34" charset="0"/>
              <a:cs typeface="Arial" panose="020B0604020202020204" pitchFamily="34" charset="0"/>
            </a:rPr>
            <a:t>imports:</a:t>
          </a:r>
        </a:p>
        <a:p xmlns:a="http://schemas.openxmlformats.org/drawingml/2006/main">
          <a:pPr algn="ctr"/>
          <a:r>
            <a:rPr lang="en-US" sz="1000" baseline="0">
              <a:latin typeface="Arial" panose="020B0604020202020204" pitchFamily="34" charset="0"/>
              <a:cs typeface="Arial" panose="020B0604020202020204" pitchFamily="34" charset="0"/>
            </a:rPr>
            <a:t>$632 million</a:t>
          </a:r>
        </a:p>
        <a:p xmlns:a="http://schemas.openxmlformats.org/drawingml/2006/main">
          <a:pPr algn="ctr"/>
          <a:endParaRPr lang="en-US" sz="1000" baseline="0">
            <a:latin typeface="Arial" panose="020B0604020202020204" pitchFamily="34" charset="0"/>
            <a:cs typeface="Arial" panose="020B0604020202020204" pitchFamily="34" charset="0"/>
          </a:endParaRPr>
        </a:p>
        <a:p xmlns:a="http://schemas.openxmlformats.org/drawingml/2006/main">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xmlns:a="http://schemas.openxmlformats.org/drawingml/2006/main">
          <a:pPr algn="ctr"/>
          <a:r>
            <a:rPr lang="en-US" sz="900" baseline="0">
              <a:latin typeface="Arial" panose="020B0604020202020204" pitchFamily="34" charset="0"/>
              <a:cs typeface="Arial" panose="020B0604020202020204" pitchFamily="34" charset="0"/>
            </a:rPr>
            <a:t>India (42%)</a:t>
          </a:r>
        </a:p>
        <a:p xmlns:a="http://schemas.openxmlformats.org/drawingml/2006/main">
          <a:pPr algn="ctr"/>
          <a:r>
            <a:rPr lang="en-US" sz="900" baseline="0">
              <a:latin typeface="Arial" panose="020B0604020202020204" pitchFamily="34" charset="0"/>
              <a:cs typeface="Arial" panose="020B0604020202020204" pitchFamily="34" charset="0"/>
            </a:rPr>
            <a:t>Denmark (18%)</a:t>
          </a:r>
        </a:p>
        <a:p xmlns:a="http://schemas.openxmlformats.org/drawingml/2006/main">
          <a:pPr algn="ctr"/>
          <a:r>
            <a:rPr lang="en-US" sz="900" baseline="0">
              <a:latin typeface="Arial" panose="020B0604020202020204" pitchFamily="34" charset="0"/>
              <a:cs typeface="Arial" panose="020B0604020202020204" pitchFamily="34" charset="0"/>
            </a:rPr>
            <a:t>Spain (16%)</a:t>
          </a:r>
        </a:p>
        <a:p xmlns:a="http://schemas.openxmlformats.org/drawingml/2006/main">
          <a:pPr algn="ctr"/>
          <a:r>
            <a:rPr lang="en-US" sz="900" baseline="0">
              <a:latin typeface="Arial" panose="020B0604020202020204" pitchFamily="34" charset="0"/>
              <a:cs typeface="Arial" panose="020B0604020202020204" pitchFamily="34" charset="0"/>
            </a:rPr>
            <a:t>Belgium (11%)</a:t>
          </a:r>
        </a:p>
        <a:p xmlns:a="http://schemas.openxmlformats.org/drawingml/2006/main">
          <a:pPr algn="ctr"/>
          <a:r>
            <a:rPr lang="en-US" sz="900" baseline="0">
              <a:latin typeface="Arial" panose="020B0604020202020204" pitchFamily="34" charset="0"/>
              <a:cs typeface="Arial" panose="020B0604020202020204" pitchFamily="34" charset="0"/>
            </a:rPr>
            <a:t>Sweden (7%)</a:t>
          </a:r>
          <a:endParaRPr lang="en-US" sz="900">
            <a:latin typeface="Arial" panose="020B0604020202020204" pitchFamily="34" charset="0"/>
            <a:cs typeface="Arial" panose="020B0604020202020204" pitchFamily="34" charset="0"/>
          </a:endParaRPr>
        </a:p>
      </cdr:txBody>
    </cdr:sp>
  </cdr:relSizeAnchor>
</c:userShapes>
</file>

<file path=xl/drawings/drawing35.xml><?xml version="1.0" encoding="utf-8"?>
<xdr:wsDr xmlns:xdr="http://schemas.openxmlformats.org/drawingml/2006/spreadsheetDrawing" xmlns:a="http://schemas.openxmlformats.org/drawingml/2006/main">
  <xdr:twoCellAnchor>
    <xdr:from>
      <xdr:col>0</xdr:col>
      <xdr:colOff>30480</xdr:colOff>
      <xdr:row>2</xdr:row>
      <xdr:rowOff>0</xdr:rowOff>
    </xdr:from>
    <xdr:to>
      <xdr:col>9</xdr:col>
      <xdr:colOff>497840</xdr:colOff>
      <xdr:row>16</xdr:row>
      <xdr:rowOff>162560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30480" y="365760"/>
          <a:ext cx="5943600" cy="2722880"/>
          <a:chOff x="10160" y="99865"/>
          <a:chExt cx="5943600" cy="3486615"/>
        </a:xfrm>
      </xdr:grpSpPr>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10160" y="99865"/>
          <a:ext cx="5943600" cy="348661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615440" y="2422912"/>
            <a:ext cx="627929"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5−25%</a:t>
            </a: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049520" y="549755"/>
            <a:ext cx="549446"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&gt;85%</a:t>
            </a:r>
          </a:p>
        </xdr:txBody>
      </xdr:sp>
      <xdr:sp macro="" textlink="">
        <xdr:nvSpPr>
          <xdr:cNvPr id="6" name="TextBox 5">
            <a:extLst>
              <a:ext uri="{FF2B5EF4-FFF2-40B4-BE49-F238E27FC236}">
                <a16:creationId xmlns:a16="http://schemas.microsoft.com/office/drawing/2014/main" id="{00000000-0008-0000-1800-000006000000}"/>
              </a:ext>
            </a:extLst>
          </xdr:cNvPr>
          <xdr:cNvSpPr txBox="1"/>
        </xdr:nvSpPr>
        <xdr:spPr>
          <a:xfrm>
            <a:off x="4318000" y="1481254"/>
            <a:ext cx="706412"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effectLst/>
                <a:latin typeface="Arial" panose="020B0604020202020204" pitchFamily="34" charset="0"/>
                <a:ea typeface="+mn-ea"/>
                <a:cs typeface="Arial" panose="020B0604020202020204" pitchFamily="34" charset="0"/>
              </a:rPr>
              <a:t>70−85</a:t>
            </a:r>
            <a:r>
              <a:rPr lang="en-US" sz="1100" b="1">
                <a:solidFill>
                  <a:schemeClr val="bg1"/>
                </a:solidFill>
                <a:latin typeface="Arial" panose="020B0604020202020204" pitchFamily="34" charset="0"/>
                <a:cs typeface="Arial" panose="020B0604020202020204" pitchFamily="34" charset="0"/>
              </a:rPr>
              <a:t>%</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2</xdr:row>
      <xdr:rowOff>0</xdr:rowOff>
    </xdr:from>
    <xdr:to>
      <xdr:col>8</xdr:col>
      <xdr:colOff>171450</xdr:colOff>
      <xdr:row>19</xdr:row>
      <xdr:rowOff>123825</xdr:rowOff>
    </xdr:to>
    <xdr:grpSp>
      <xdr:nvGrpSpPr>
        <xdr:cNvPr id="2" name="Group 1">
          <a:extLst>
            <a:ext uri="{FF2B5EF4-FFF2-40B4-BE49-F238E27FC236}">
              <a16:creationId xmlns:a16="http://schemas.microsoft.com/office/drawing/2014/main" id="{8BA49C72-517E-4E4B-B905-C536DBB5A8E3}"/>
            </a:ext>
          </a:extLst>
        </xdr:cNvPr>
        <xdr:cNvGrpSpPr/>
      </xdr:nvGrpSpPr>
      <xdr:grpSpPr>
        <a:xfrm>
          <a:off x="0" y="365760"/>
          <a:ext cx="5871210" cy="3232785"/>
          <a:chOff x="0" y="365760"/>
          <a:chExt cx="5946140" cy="2926080"/>
        </a:xfrm>
      </xdr:grpSpPr>
      <xdr:graphicFrame macro="">
        <xdr:nvGraphicFramePr>
          <xdr:cNvPr id="3" name="Chart 1031">
            <a:extLst>
              <a:ext uri="{FF2B5EF4-FFF2-40B4-BE49-F238E27FC236}">
                <a16:creationId xmlns:a16="http://schemas.microsoft.com/office/drawing/2014/main" id="{CF0356D0-6C34-BD43-0F88-10476DD7BBE1}"/>
              </a:ext>
            </a:extLst>
          </xdr:cNvPr>
          <xdr:cNvGraphicFramePr>
            <a:graphicFrameLocks/>
          </xdr:cNvGraphicFramePr>
        </xdr:nvGraphicFramePr>
        <xdr:xfrm>
          <a:off x="0" y="365760"/>
          <a:ext cx="4154675"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1032">
            <a:extLst>
              <a:ext uri="{FF2B5EF4-FFF2-40B4-BE49-F238E27FC236}">
                <a16:creationId xmlns:a16="http://schemas.microsoft.com/office/drawing/2014/main" id="{189CFF86-6F2E-D8AC-72ED-BD997E3A81E0}"/>
              </a:ext>
            </a:extLst>
          </xdr:cNvPr>
          <xdr:cNvGraphicFramePr>
            <a:graphicFrameLocks/>
          </xdr:cNvGraphicFramePr>
        </xdr:nvGraphicFramePr>
        <xdr:xfrm>
          <a:off x="4147051" y="365760"/>
          <a:ext cx="1799089" cy="292608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37.xml><?xml version="1.0" encoding="utf-8"?>
<c:userShapes xmlns:c="http://schemas.openxmlformats.org/drawingml/2006/chart">
  <cdr:relSizeAnchor xmlns:cdr="http://schemas.openxmlformats.org/drawingml/2006/chartDrawing">
    <cdr:from>
      <cdr:x>0</cdr:x>
      <cdr:y>3.41754E-7</cdr:y>
    </cdr:from>
    <cdr:to>
      <cdr:x>0.49267</cdr:x>
      <cdr:y>0.07639</cdr:y>
    </cdr:to>
    <cdr:sp macro="" textlink="">
      <cdr:nvSpPr>
        <cdr:cNvPr id="457729" name="Text Box 1025"/>
        <cdr:cNvSpPr txBox="1">
          <a:spLocks xmlns:a="http://schemas.openxmlformats.org/drawingml/2006/main" noChangeArrowheads="1"/>
        </cdr:cNvSpPr>
      </cdr:nvSpPr>
      <cdr:spPr bwMode="auto">
        <a:xfrm xmlns:a="http://schemas.openxmlformats.org/drawingml/2006/main">
          <a:off x="0" y="1"/>
          <a:ext cx="2047240"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0.46636</cdr:x>
      <cdr:y>0.1645</cdr:y>
    </cdr:from>
    <cdr:to>
      <cdr:x>0.95903</cdr:x>
      <cdr:y>0.24089</cdr:y>
    </cdr:to>
    <cdr:sp macro="" textlink="">
      <cdr:nvSpPr>
        <cdr:cNvPr id="3" name="Text Box 1025"/>
        <cdr:cNvSpPr txBox="1">
          <a:spLocks xmlns:a="http://schemas.openxmlformats.org/drawingml/2006/main" noChangeArrowheads="1"/>
        </cdr:cNvSpPr>
      </cdr:nvSpPr>
      <cdr:spPr bwMode="auto">
        <a:xfrm xmlns:a="http://schemas.openxmlformats.org/drawingml/2006/main">
          <a:off x="1936750" y="48133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Investor-Owned Utility (IOU)</a:t>
          </a:r>
        </a:p>
      </cdr:txBody>
    </cdr:sp>
  </cdr:relSizeAnchor>
  <cdr:relSizeAnchor xmlns:cdr="http://schemas.openxmlformats.org/drawingml/2006/chartDrawing">
    <cdr:from>
      <cdr:x>0.19755</cdr:x>
      <cdr:y>0.58507</cdr:y>
    </cdr:from>
    <cdr:to>
      <cdr:x>0.69022</cdr:x>
      <cdr:y>0.66146</cdr:y>
    </cdr:to>
    <cdr:sp macro="" textlink="">
      <cdr:nvSpPr>
        <cdr:cNvPr id="4" name="Text Box 1025"/>
        <cdr:cNvSpPr txBox="1">
          <a:spLocks xmlns:a="http://schemas.openxmlformats.org/drawingml/2006/main" noChangeArrowheads="1"/>
        </cdr:cNvSpPr>
      </cdr:nvSpPr>
      <cdr:spPr bwMode="auto">
        <a:xfrm xmlns:a="http://schemas.openxmlformats.org/drawingml/2006/main">
          <a:off x="820420" y="171196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3">
                  <a:lumMod val="50000"/>
                </a:schemeClr>
              </a:solidFill>
              <a:latin typeface="Arial" panose="020B0604020202020204" pitchFamily="34" charset="0"/>
              <a:cs typeface="Arial" panose="020B0604020202020204" pitchFamily="34" charset="0"/>
            </a:rPr>
            <a:t>Independent Power Producer (IPP)</a:t>
          </a:r>
        </a:p>
      </cdr:txBody>
    </cdr:sp>
  </cdr:relSizeAnchor>
  <cdr:relSizeAnchor xmlns:cdr="http://schemas.openxmlformats.org/drawingml/2006/chartDrawing">
    <cdr:from>
      <cdr:x>0.11957</cdr:x>
      <cdr:y>0.25174</cdr:y>
    </cdr:from>
    <cdr:to>
      <cdr:x>0.54774</cdr:x>
      <cdr:y>0.33628</cdr:y>
    </cdr:to>
    <cdr:sp macro="" textlink="">
      <cdr:nvSpPr>
        <cdr:cNvPr id="5" name="Text Box 1025"/>
        <cdr:cNvSpPr txBox="1">
          <a:spLocks xmlns:a="http://schemas.openxmlformats.org/drawingml/2006/main" noChangeArrowheads="1"/>
        </cdr:cNvSpPr>
      </cdr:nvSpPr>
      <cdr:spPr bwMode="auto">
        <a:xfrm xmlns:a="http://schemas.openxmlformats.org/drawingml/2006/main">
          <a:off x="493485" y="813821"/>
          <a:ext cx="1767115" cy="27329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5">
                  <a:lumMod val="75000"/>
                </a:schemeClr>
              </a:solidFill>
              <a:latin typeface="Arial" panose="020B0604020202020204" pitchFamily="34" charset="0"/>
              <a:cs typeface="Arial" panose="020B0604020202020204" pitchFamily="34" charset="0"/>
            </a:rPr>
            <a:t>Publicly Owned Utility (POU)</a:t>
          </a:r>
        </a:p>
      </cdr:txBody>
    </cdr:sp>
  </cdr:relSizeAnchor>
  <cdr:relSizeAnchor xmlns:cdr="http://schemas.openxmlformats.org/drawingml/2006/chartDrawing">
    <cdr:from>
      <cdr:x>0.63761</cdr:x>
      <cdr:y>0.0395</cdr:y>
    </cdr:from>
    <cdr:to>
      <cdr:x>0.78747</cdr:x>
      <cdr:y>0.11589</cdr:y>
    </cdr:to>
    <cdr:sp macro="" textlink="">
      <cdr:nvSpPr>
        <cdr:cNvPr id="6" name="Text Box 1025"/>
        <cdr:cNvSpPr txBox="1">
          <a:spLocks xmlns:a="http://schemas.openxmlformats.org/drawingml/2006/main" noChangeArrowheads="1"/>
        </cdr:cNvSpPr>
      </cdr:nvSpPr>
      <cdr:spPr bwMode="auto">
        <a:xfrm xmlns:a="http://schemas.openxmlformats.org/drawingml/2006/main">
          <a:off x="2647950" y="115570"/>
          <a:ext cx="62231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2">
                  <a:lumMod val="75000"/>
                </a:schemeClr>
              </a:solidFill>
              <a:latin typeface="Arial" panose="020B0604020202020204" pitchFamily="34" charset="0"/>
              <a:cs typeface="Arial" panose="020B0604020202020204" pitchFamily="34" charset="0"/>
            </a:rPr>
            <a:t>Other</a:t>
          </a:r>
        </a:p>
      </cdr:txBody>
    </cdr:sp>
  </cdr:relSizeAnchor>
  <cdr:relSizeAnchor xmlns:cdr="http://schemas.openxmlformats.org/drawingml/2006/chartDrawing">
    <cdr:from>
      <cdr:x>0.26972</cdr:x>
      <cdr:y>0.14844</cdr:y>
    </cdr:from>
    <cdr:to>
      <cdr:x>0.36239</cdr:x>
      <cdr:y>0.25</cdr:y>
    </cdr:to>
    <cdr:cxnSp macro="">
      <cdr:nvCxnSpPr>
        <cdr:cNvPr id="7" name="Straight Connector 6">
          <a:extLst xmlns:a="http://schemas.openxmlformats.org/drawingml/2006/main">
            <a:ext uri="{FF2B5EF4-FFF2-40B4-BE49-F238E27FC236}">
              <a16:creationId xmlns:a16="http://schemas.microsoft.com/office/drawing/2014/main" id="{A76DBEF7-95F8-4DB3-A741-82F2D35D1191}"/>
            </a:ext>
          </a:extLst>
        </cdr:cNvPr>
        <cdr:cNvCxnSpPr/>
      </cdr:nvCxnSpPr>
      <cdr:spPr>
        <a:xfrm xmlns:a="http://schemas.openxmlformats.org/drawingml/2006/main" flipV="1">
          <a:off x="1120140" y="434340"/>
          <a:ext cx="384810" cy="297180"/>
        </a:xfrm>
        <a:prstGeom xmlns:a="http://schemas.openxmlformats.org/drawingml/2006/main" prst="line">
          <a:avLst/>
        </a:prstGeom>
        <a:ln xmlns:a="http://schemas.openxmlformats.org/drawingml/2006/main">
          <a:solidFill>
            <a:schemeClr val="accent5">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0.61101</cdr:x>
      <cdr:y>0.07639</cdr:y>
    </cdr:from>
    <cdr:to>
      <cdr:x>0.66514</cdr:x>
      <cdr:y>0.11719</cdr:y>
    </cdr:to>
    <cdr:cxnSp macro="">
      <cdr:nvCxnSpPr>
        <cdr:cNvPr id="10" name="Straight Connector 9">
          <a:extLst xmlns:a="http://schemas.openxmlformats.org/drawingml/2006/main">
            <a:ext uri="{FF2B5EF4-FFF2-40B4-BE49-F238E27FC236}">
              <a16:creationId xmlns:a16="http://schemas.microsoft.com/office/drawing/2014/main" id="{F169EF8B-A421-4B20-9844-BE61FE8A4338}"/>
            </a:ext>
          </a:extLst>
        </cdr:cNvPr>
        <cdr:cNvCxnSpPr/>
      </cdr:nvCxnSpPr>
      <cdr:spPr>
        <a:xfrm xmlns:a="http://schemas.openxmlformats.org/drawingml/2006/main" flipH="1">
          <a:off x="2537460" y="223520"/>
          <a:ext cx="224790" cy="119380"/>
        </a:xfrm>
        <a:prstGeom xmlns:a="http://schemas.openxmlformats.org/drawingml/2006/main" prst="line">
          <a:avLst/>
        </a:prstGeom>
        <a:ln xmlns:a="http://schemas.openxmlformats.org/drawingml/2006/main">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0.13668</cdr:x>
      <cdr:y>0.30876</cdr:y>
    </cdr:from>
    <cdr:to>
      <cdr:x>0.82691</cdr:x>
      <cdr:y>0.44347</cdr:y>
    </cdr:to>
    <cdr:sp macro="" textlink="">
      <cdr:nvSpPr>
        <cdr:cNvPr id="273410" name="Text Box 2"/>
        <cdr:cNvSpPr txBox="1">
          <a:spLocks xmlns:a="http://schemas.openxmlformats.org/drawingml/2006/main" noChangeArrowheads="1"/>
        </cdr:cNvSpPr>
      </cdr:nvSpPr>
      <cdr:spPr bwMode="auto">
        <a:xfrm xmlns:a="http://schemas.openxmlformats.org/drawingml/2006/main">
          <a:off x="136483" y="966259"/>
          <a:ext cx="1425349" cy="503018"/>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IPP:</a:t>
          </a:r>
        </a:p>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7,116 MW</a:t>
          </a:r>
          <a:endParaRPr lang="en-US" sz="900" b="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0.29053</cdr:x>
      <cdr:y>0.55558</cdr:y>
    </cdr:from>
    <cdr:to>
      <cdr:x>0.59781</cdr:x>
      <cdr:y>0.74911</cdr:y>
    </cdr:to>
    <cdr:sp macro="" textlink="">
      <cdr:nvSpPr>
        <cdr:cNvPr id="458755" name="Text Box 3"/>
        <cdr:cNvSpPr txBox="1">
          <a:spLocks xmlns:a="http://schemas.openxmlformats.org/drawingml/2006/main" noChangeArrowheads="1"/>
        </cdr:cNvSpPr>
      </cdr:nvSpPr>
      <cdr:spPr bwMode="auto">
        <a:xfrm xmlns:a="http://schemas.openxmlformats.org/drawingml/2006/main">
          <a:off x="519236" y="1796069"/>
          <a:ext cx="549164" cy="62564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1,395 MW</a:t>
          </a:r>
        </a:p>
      </cdr:txBody>
    </cdr:sp>
  </cdr:relSizeAnchor>
  <cdr:relSizeAnchor xmlns:cdr="http://schemas.openxmlformats.org/drawingml/2006/chartDrawing">
    <cdr:from>
      <cdr:x>0.19506</cdr:x>
      <cdr:y>0.0513</cdr:y>
    </cdr:from>
    <cdr:to>
      <cdr:x>0.8411</cdr:x>
      <cdr:y>0.17383</cdr:y>
    </cdr:to>
    <cdr:sp macro="" textlink="">
      <cdr:nvSpPr>
        <cdr:cNvPr id="7" name="Text Box 4"/>
        <cdr:cNvSpPr txBox="1">
          <a:spLocks xmlns:a="http://schemas.openxmlformats.org/drawingml/2006/main" noChangeArrowheads="1"/>
        </cdr:cNvSpPr>
      </cdr:nvSpPr>
      <cdr:spPr bwMode="auto">
        <a:xfrm xmlns:a="http://schemas.openxmlformats.org/drawingml/2006/main">
          <a:off x="350780" y="150108"/>
          <a:ext cx="1161790" cy="35853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2022 Capacity by</a:t>
          </a:r>
        </a:p>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Owner Type</a:t>
          </a:r>
        </a:p>
      </cdr:txBody>
    </cdr:sp>
  </cdr:relSizeAnchor>
</c:userShapes>
</file>

<file path=xl/drawings/drawing39.xml><?xml version="1.0" encoding="utf-8"?>
<xdr:wsDr xmlns:xdr="http://schemas.openxmlformats.org/drawingml/2006/spreadsheetDrawing" xmlns:a="http://schemas.openxmlformats.org/drawingml/2006/main">
  <xdr:twoCellAnchor>
    <xdr:from>
      <xdr:col>0</xdr:col>
      <xdr:colOff>0</xdr:colOff>
      <xdr:row>2</xdr:row>
      <xdr:rowOff>1903</xdr:rowOff>
    </xdr:from>
    <xdr:to>
      <xdr:col>7</xdr:col>
      <xdr:colOff>970280</xdr:colOff>
      <xdr:row>19</xdr:row>
      <xdr:rowOff>125728</xdr:rowOff>
    </xdr:to>
    <xdr:grpSp>
      <xdr:nvGrpSpPr>
        <xdr:cNvPr id="2" name="Group 1">
          <a:extLst>
            <a:ext uri="{FF2B5EF4-FFF2-40B4-BE49-F238E27FC236}">
              <a16:creationId xmlns:a16="http://schemas.microsoft.com/office/drawing/2014/main" id="{9FCDC8E9-DCF7-4858-8C55-DFD678809E3C}"/>
            </a:ext>
          </a:extLst>
        </xdr:cNvPr>
        <xdr:cNvGrpSpPr/>
      </xdr:nvGrpSpPr>
      <xdr:grpSpPr>
        <a:xfrm>
          <a:off x="0" y="367663"/>
          <a:ext cx="5887720" cy="3232785"/>
          <a:chOff x="0" y="367663"/>
          <a:chExt cx="5948369" cy="3232785"/>
        </a:xfrm>
      </xdr:grpSpPr>
      <xdr:grpSp>
        <xdr:nvGrpSpPr>
          <xdr:cNvPr id="3" name="Group 2">
            <a:extLst>
              <a:ext uri="{FF2B5EF4-FFF2-40B4-BE49-F238E27FC236}">
                <a16:creationId xmlns:a16="http://schemas.microsoft.com/office/drawing/2014/main" id="{92FA7802-F221-D2C7-2EEF-8FB0273E0951}"/>
              </a:ext>
            </a:extLst>
          </xdr:cNvPr>
          <xdr:cNvGrpSpPr/>
        </xdr:nvGrpSpPr>
        <xdr:grpSpPr>
          <a:xfrm>
            <a:off x="0" y="367663"/>
            <a:ext cx="5930899" cy="3232785"/>
            <a:chOff x="0" y="367663"/>
            <a:chExt cx="5930899" cy="3232785"/>
          </a:xfrm>
        </xdr:grpSpPr>
        <xdr:grpSp>
          <xdr:nvGrpSpPr>
            <xdr:cNvPr id="5" name="Group 4">
              <a:extLst>
                <a:ext uri="{FF2B5EF4-FFF2-40B4-BE49-F238E27FC236}">
                  <a16:creationId xmlns:a16="http://schemas.microsoft.com/office/drawing/2014/main" id="{A40B1F39-57DF-156F-A7FA-9DD3B01BBE49}"/>
                </a:ext>
              </a:extLst>
            </xdr:cNvPr>
            <xdr:cNvGrpSpPr/>
          </xdr:nvGrpSpPr>
          <xdr:grpSpPr>
            <a:xfrm>
              <a:off x="0" y="367663"/>
              <a:ext cx="5930899" cy="3232785"/>
              <a:chOff x="0" y="365758"/>
              <a:chExt cx="5943599" cy="2926080"/>
            </a:xfrm>
          </xdr:grpSpPr>
          <xdr:graphicFrame macro="">
            <xdr:nvGraphicFramePr>
              <xdr:cNvPr id="7" name="Chart 57">
                <a:extLst>
                  <a:ext uri="{FF2B5EF4-FFF2-40B4-BE49-F238E27FC236}">
                    <a16:creationId xmlns:a16="http://schemas.microsoft.com/office/drawing/2014/main" id="{C7AFFB42-72A7-F79D-530F-9B4FD401FDC1}"/>
                  </a:ext>
                </a:extLst>
              </xdr:cNvPr>
              <xdr:cNvGraphicFramePr>
                <a:graphicFrameLocks/>
              </xdr:cNvGraphicFramePr>
            </xdr:nvGraphicFramePr>
            <xdr:xfrm>
              <a:off x="0" y="365758"/>
              <a:ext cx="4238837"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58">
                <a:extLst>
                  <a:ext uri="{FF2B5EF4-FFF2-40B4-BE49-F238E27FC236}">
                    <a16:creationId xmlns:a16="http://schemas.microsoft.com/office/drawing/2014/main" id="{7A3E3AE0-3860-1AA1-4F34-C0F7E1A54864}"/>
                  </a:ext>
                </a:extLst>
              </xdr:cNvPr>
              <xdr:cNvGraphicFramePr>
                <a:graphicFrameLocks noChangeAspect="1"/>
              </xdr:cNvGraphicFramePr>
            </xdr:nvGraphicFramePr>
            <xdr:xfrm>
              <a:off x="4217918" y="365759"/>
              <a:ext cx="1725681" cy="2917788"/>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6" name="Text Box 4">
              <a:extLst>
                <a:ext uri="{FF2B5EF4-FFF2-40B4-BE49-F238E27FC236}">
                  <a16:creationId xmlns:a16="http://schemas.microsoft.com/office/drawing/2014/main" id="{A07DEE6D-3418-1B9A-A22E-1A91B44A42E3}"/>
                </a:ext>
              </a:extLst>
            </xdr:cNvPr>
            <xdr:cNvSpPr txBox="1">
              <a:spLocks noChangeArrowheads="1"/>
            </xdr:cNvSpPr>
          </xdr:nvSpPr>
          <xdr:spPr bwMode="auto">
            <a:xfrm>
              <a:off x="4507223" y="529055"/>
              <a:ext cx="1153680" cy="318484"/>
            </a:xfrm>
            <a:prstGeom prst="rect">
              <a:avLst/>
            </a:prstGeom>
            <a:noFill/>
            <a:ln w="1">
              <a:noFill/>
              <a:miter lim="800000"/>
              <a:headEnd/>
              <a:tailEnd/>
            </a:ln>
            <a:effectLst/>
          </xdr:spPr>
          <xdr:txBody>
            <a:bodyPr wrap="square" lIns="27432" tIns="22860" rIns="27432"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2022 Capacity by</a:t>
              </a:r>
            </a:p>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Offtake Type</a:t>
              </a:r>
            </a:p>
          </xdr:txBody>
        </xdr:sp>
      </xdr:grpSp>
      <xdr:sp macro="" textlink="">
        <xdr:nvSpPr>
          <xdr:cNvPr id="4" name="TextBox 3">
            <a:extLst>
              <a:ext uri="{FF2B5EF4-FFF2-40B4-BE49-F238E27FC236}">
                <a16:creationId xmlns:a16="http://schemas.microsoft.com/office/drawing/2014/main" id="{E8F84806-3F4F-C055-B861-C528AD94F1A4}"/>
              </a:ext>
            </a:extLst>
          </xdr:cNvPr>
          <xdr:cNvSpPr txBox="1"/>
        </xdr:nvSpPr>
        <xdr:spPr>
          <a:xfrm rot="10800000" flipH="1" flipV="1">
            <a:off x="5003489" y="3052401"/>
            <a:ext cx="944880" cy="30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18288" tIns="18288" rIns="18288" bIns="18288" rtlCol="0" anchor="ctr">
            <a:spAutoFit/>
          </a:bodyPr>
          <a:lstStyle/>
          <a:p>
            <a:pPr algn="ctr"/>
            <a:r>
              <a:rPr lang="en-US" sz="900">
                <a:latin typeface="Arial" panose="020B0604020202020204" pitchFamily="34" charset="0"/>
                <a:cs typeface="Arial" panose="020B0604020202020204" pitchFamily="34" charset="0"/>
              </a:rPr>
              <a:t>Undisclosed:</a:t>
            </a:r>
          </a:p>
          <a:p>
            <a:pPr algn="ctr"/>
            <a:r>
              <a:rPr lang="en-US" sz="900">
                <a:latin typeface="Arial" panose="020B0604020202020204" pitchFamily="34" charset="0"/>
                <a:cs typeface="Arial" panose="020B0604020202020204" pitchFamily="34" charset="0"/>
              </a:rPr>
              <a:t>1,155 MW</a:t>
            </a:r>
          </a:p>
        </xdr:txBody>
      </xdr:sp>
    </xdr:grpSp>
    <xdr:clientData/>
  </xdr:twoCellAnchor>
</xdr:wsDr>
</file>

<file path=xl/drawings/drawing40.xml><?xml version="1.0" encoding="utf-8"?>
<c:userShapes xmlns:c="http://schemas.openxmlformats.org/drawingml/2006/chart">
  <cdr:relSizeAnchor xmlns:cdr="http://schemas.openxmlformats.org/drawingml/2006/chartDrawing">
    <cdr:from>
      <cdr:x>0</cdr:x>
      <cdr:y>0.00125</cdr:y>
    </cdr:from>
    <cdr:to>
      <cdr:x>0</cdr:x>
      <cdr:y>0.00245</cdr:y>
    </cdr:to>
    <cdr:sp macro="" textlink="">
      <cdr:nvSpPr>
        <cdr:cNvPr id="2027521" name="Text Box 1"/>
        <cdr:cNvSpPr txBox="1">
          <a:spLocks xmlns:a="http://schemas.openxmlformats.org/drawingml/2006/main" noChangeArrowheads="1"/>
        </cdr:cNvSpPr>
      </cdr:nvSpPr>
      <cdr:spPr bwMode="auto">
        <a:xfrm xmlns:a="http://schemas.openxmlformats.org/drawingml/2006/main">
          <a:off x="0" y="49073"/>
          <a:ext cx="156808" cy="265899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cdr:x>
      <cdr:y>0.023</cdr:y>
    </cdr:from>
    <cdr:to>
      <cdr:x>0</cdr:x>
      <cdr:y>0.02396</cdr:y>
    </cdr:to>
    <cdr:sp macro="" textlink="">
      <cdr:nvSpPr>
        <cdr:cNvPr id="3" name="Text Box 1025"/>
        <cdr:cNvSpPr txBox="1">
          <a:spLocks xmlns:a="http://schemas.openxmlformats.org/drawingml/2006/main" noChangeArrowheads="1"/>
        </cdr:cNvSpPr>
      </cdr:nvSpPr>
      <cdr:spPr bwMode="auto">
        <a:xfrm xmlns:a="http://schemas.openxmlformats.org/drawingml/2006/main">
          <a:off x="0" y="211455"/>
          <a:ext cx="200660" cy="22961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vert270"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0.00024</cdr:x>
      <cdr:y>0.08202</cdr:y>
    </cdr:from>
    <cdr:to>
      <cdr:x>0.00024</cdr:x>
      <cdr:y>0.08419</cdr:y>
    </cdr:to>
    <cdr:sp macro="" textlink="">
      <cdr:nvSpPr>
        <cdr:cNvPr id="2" name="TextBox 1"/>
        <cdr:cNvSpPr txBox="1"/>
      </cdr:nvSpPr>
      <cdr:spPr>
        <a:xfrm xmlns:a="http://schemas.openxmlformats.org/drawingml/2006/main">
          <a:off x="1" y="299620"/>
          <a:ext cx="180339" cy="2470891"/>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100" b="1"/>
            <a:t>% of Cumulative</a:t>
          </a:r>
          <a:r>
            <a:rPr lang="en-US" sz="1100" b="1" baseline="0"/>
            <a:t> Installed Capacity</a:t>
          </a:r>
        </a:p>
        <a:p xmlns:a="http://schemas.openxmlformats.org/drawingml/2006/main">
          <a:endParaRPr lang="en-US" sz="1100" b="1"/>
        </a:p>
      </cdr:txBody>
    </cdr:sp>
  </cdr:relSizeAnchor>
  <cdr:relSizeAnchor xmlns:cdr="http://schemas.openxmlformats.org/drawingml/2006/chartDrawing">
    <cdr:from>
      <cdr:x>0</cdr:x>
      <cdr:y>0.00043</cdr:y>
    </cdr:from>
    <cdr:to>
      <cdr:x>0.48819</cdr:x>
      <cdr:y>0.06488</cdr:y>
    </cdr:to>
    <cdr:sp macro="" textlink="">
      <cdr:nvSpPr>
        <cdr:cNvPr id="5" name="Text Box 4"/>
        <cdr:cNvSpPr txBox="1">
          <a:spLocks xmlns:a="http://schemas.openxmlformats.org/drawingml/2006/main" noChangeArrowheads="1"/>
        </cdr:cNvSpPr>
      </cdr:nvSpPr>
      <cdr:spPr bwMode="auto">
        <a:xfrm xmlns:a="http://schemas.openxmlformats.org/drawingml/2006/main">
          <a:off x="0" y="1375"/>
          <a:ext cx="2057399" cy="20627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0.77201</cdr:x>
      <cdr:y>0.12347</cdr:y>
    </cdr:from>
    <cdr:to>
      <cdr:x>0.98007</cdr:x>
      <cdr:y>0.18163</cdr:y>
    </cdr:to>
    <cdr:sp macro="" textlink="">
      <cdr:nvSpPr>
        <cdr:cNvPr id="6" name="Text Box 4"/>
        <cdr:cNvSpPr txBox="1">
          <a:spLocks xmlns:a="http://schemas.openxmlformats.org/drawingml/2006/main" noChangeArrowheads="1"/>
        </cdr:cNvSpPr>
      </cdr:nvSpPr>
      <cdr:spPr bwMode="auto">
        <a:xfrm xmlns:a="http://schemas.openxmlformats.org/drawingml/2006/main">
          <a:off x="3248877" y="399151"/>
          <a:ext cx="875585" cy="18801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Direct Retail</a:t>
          </a:r>
        </a:p>
      </cdr:txBody>
    </cdr:sp>
  </cdr:relSizeAnchor>
  <cdr:relSizeAnchor xmlns:cdr="http://schemas.openxmlformats.org/drawingml/2006/chartDrawing">
    <cdr:from>
      <cdr:x>0.53128</cdr:x>
      <cdr:y>0.20284</cdr:y>
    </cdr:from>
    <cdr:to>
      <cdr:x>0.91741</cdr:x>
      <cdr:y>0.27532</cdr:y>
    </cdr:to>
    <cdr:sp macro="" textlink="">
      <cdr:nvSpPr>
        <cdr:cNvPr id="7" name="Text Box 4"/>
        <cdr:cNvSpPr txBox="1">
          <a:spLocks xmlns:a="http://schemas.openxmlformats.org/drawingml/2006/main" noChangeArrowheads="1"/>
        </cdr:cNvSpPr>
      </cdr:nvSpPr>
      <cdr:spPr bwMode="auto">
        <a:xfrm xmlns:a="http://schemas.openxmlformats.org/drawingml/2006/main">
          <a:off x="2235819" y="655737"/>
          <a:ext cx="1624961" cy="23431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Merchant/Quasi-Merchant</a:t>
          </a:r>
        </a:p>
      </cdr:txBody>
    </cdr:sp>
  </cdr:relSizeAnchor>
  <cdr:relSizeAnchor xmlns:cdr="http://schemas.openxmlformats.org/drawingml/2006/chartDrawing">
    <cdr:from>
      <cdr:x>0.21692</cdr:x>
      <cdr:y>0.19943</cdr:y>
    </cdr:from>
    <cdr:to>
      <cdr:x>0.46829</cdr:x>
      <cdr:y>0.25499</cdr:y>
    </cdr:to>
    <cdr:sp macro="" textlink="">
      <cdr:nvSpPr>
        <cdr:cNvPr id="8" name="Text Box 4"/>
        <cdr:cNvSpPr txBox="1">
          <a:spLocks xmlns:a="http://schemas.openxmlformats.org/drawingml/2006/main" noChangeArrowheads="1"/>
        </cdr:cNvSpPr>
      </cdr:nvSpPr>
      <cdr:spPr bwMode="auto">
        <a:xfrm xmlns:a="http://schemas.openxmlformats.org/drawingml/2006/main">
          <a:off x="917532" y="644700"/>
          <a:ext cx="1063240" cy="17961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Power Marketer</a:t>
          </a:r>
        </a:p>
      </cdr:txBody>
    </cdr:sp>
  </cdr:relSizeAnchor>
  <cdr:relSizeAnchor xmlns:cdr="http://schemas.openxmlformats.org/drawingml/2006/chartDrawing">
    <cdr:from>
      <cdr:x>0.80878</cdr:x>
      <cdr:y>0.05441</cdr:y>
    </cdr:from>
    <cdr:to>
      <cdr:x>0.99517</cdr:x>
      <cdr:y>0.10627</cdr:y>
    </cdr:to>
    <cdr:sp macro="" textlink="">
      <cdr:nvSpPr>
        <cdr:cNvPr id="9" name="Text Box 4"/>
        <cdr:cNvSpPr txBox="1">
          <a:spLocks xmlns:a="http://schemas.openxmlformats.org/drawingml/2006/main" noChangeArrowheads="1"/>
        </cdr:cNvSpPr>
      </cdr:nvSpPr>
      <cdr:spPr bwMode="auto">
        <a:xfrm xmlns:a="http://schemas.openxmlformats.org/drawingml/2006/main">
          <a:off x="3403600" y="175897"/>
          <a:ext cx="784407" cy="16763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Undisclosed</a:t>
          </a:r>
        </a:p>
      </cdr:txBody>
    </cdr:sp>
  </cdr:relSizeAnchor>
  <cdr:relSizeAnchor xmlns:cdr="http://schemas.openxmlformats.org/drawingml/2006/chartDrawing">
    <cdr:from>
      <cdr:x>0.70504</cdr:x>
      <cdr:y>0.41276</cdr:y>
    </cdr:from>
    <cdr:to>
      <cdr:x>0.8704</cdr:x>
      <cdr:y>0.47526</cdr:y>
    </cdr:to>
    <cdr:sp macro="" textlink="">
      <cdr:nvSpPr>
        <cdr:cNvPr id="11" name="Text Box 4"/>
        <cdr:cNvSpPr txBox="1">
          <a:spLocks xmlns:a="http://schemas.openxmlformats.org/drawingml/2006/main" noChangeArrowheads="1"/>
        </cdr:cNvSpPr>
      </cdr:nvSpPr>
      <cdr:spPr bwMode="auto">
        <a:xfrm xmlns:a="http://schemas.openxmlformats.org/drawingml/2006/main">
          <a:off x="2956560" y="1207772"/>
          <a:ext cx="693420" cy="18288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POU</a:t>
          </a:r>
        </a:p>
      </cdr:txBody>
    </cdr:sp>
  </cdr:relSizeAnchor>
  <cdr:relSizeAnchor xmlns:cdr="http://schemas.openxmlformats.org/drawingml/2006/chartDrawing">
    <cdr:from>
      <cdr:x>0.72594</cdr:x>
      <cdr:y>0.70616</cdr:y>
    </cdr:from>
    <cdr:to>
      <cdr:x>0.88312</cdr:x>
      <cdr:y>0.77083</cdr:y>
    </cdr:to>
    <cdr:sp macro="" textlink="">
      <cdr:nvSpPr>
        <cdr:cNvPr id="12" name="Text Box 4"/>
        <cdr:cNvSpPr txBox="1">
          <a:spLocks xmlns:a="http://schemas.openxmlformats.org/drawingml/2006/main" noChangeArrowheads="1"/>
        </cdr:cNvSpPr>
      </cdr:nvSpPr>
      <cdr:spPr bwMode="auto">
        <a:xfrm xmlns:a="http://schemas.openxmlformats.org/drawingml/2006/main">
          <a:off x="3044190" y="2066290"/>
          <a:ext cx="659130" cy="18923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IOU</a:t>
          </a:r>
        </a:p>
      </cdr:txBody>
    </cdr:sp>
  </cdr:relSizeAnchor>
</c:userShapes>
</file>

<file path=xl/drawings/drawing41.xml><?xml version="1.0" encoding="utf-8"?>
<c:userShapes xmlns:c="http://schemas.openxmlformats.org/drawingml/2006/chart">
  <cdr:relSizeAnchor xmlns:cdr="http://schemas.openxmlformats.org/drawingml/2006/chartDrawing">
    <cdr:from>
      <cdr:x>0.60729</cdr:x>
      <cdr:y>0.36373</cdr:y>
    </cdr:from>
    <cdr:to>
      <cdr:x>0.95589</cdr:x>
      <cdr:y>0.48793</cdr:y>
    </cdr:to>
    <cdr:sp macro="" textlink="">
      <cdr:nvSpPr>
        <cdr:cNvPr id="13" name="Text Box 5"/>
        <cdr:cNvSpPr txBox="1">
          <a:spLocks xmlns:a="http://schemas.openxmlformats.org/drawingml/2006/main" noChangeArrowheads="1"/>
        </cdr:cNvSpPr>
      </cdr:nvSpPr>
      <cdr:spPr bwMode="auto">
        <a:xfrm xmlns:a="http://schemas.openxmlformats.org/drawingml/2006/main">
          <a:off x="1040452" y="1172535"/>
          <a:ext cx="597243" cy="40036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2,443 MW</a:t>
          </a:r>
        </a:p>
      </cdr:txBody>
    </cdr:sp>
  </cdr:relSizeAnchor>
  <cdr:relSizeAnchor xmlns:cdr="http://schemas.openxmlformats.org/drawingml/2006/chartDrawing">
    <cdr:from>
      <cdr:x>0.07539</cdr:x>
      <cdr:y>0.38946</cdr:y>
    </cdr:from>
    <cdr:to>
      <cdr:x>0.42222</cdr:x>
      <cdr:y>0.50287</cdr:y>
    </cdr:to>
    <cdr:sp macro="" textlink="">
      <cdr:nvSpPr>
        <cdr:cNvPr id="8" name="Text Box 5"/>
        <cdr:cNvSpPr txBox="1">
          <a:spLocks xmlns:a="http://schemas.openxmlformats.org/drawingml/2006/main" noChangeArrowheads="1"/>
        </cdr:cNvSpPr>
      </cdr:nvSpPr>
      <cdr:spPr bwMode="auto">
        <a:xfrm xmlns:a="http://schemas.openxmlformats.org/drawingml/2006/main">
          <a:off x="129163" y="1255463"/>
          <a:ext cx="594210" cy="3655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Retail:</a:t>
          </a: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3,776 MW</a:t>
          </a:r>
        </a:p>
      </cdr:txBody>
    </cdr:sp>
  </cdr:relSizeAnchor>
  <cdr:relSizeAnchor xmlns:cdr="http://schemas.openxmlformats.org/drawingml/2006/chartDrawing">
    <cdr:from>
      <cdr:x>0.67409</cdr:x>
      <cdr:y>0.14281</cdr:y>
    </cdr:from>
    <cdr:to>
      <cdr:x>1</cdr:x>
      <cdr:y>0.25943</cdr:y>
    </cdr:to>
    <cdr:sp macro="" textlink="">
      <cdr:nvSpPr>
        <cdr:cNvPr id="9" name="Text Box 5"/>
        <cdr:cNvSpPr txBox="1">
          <a:spLocks xmlns:a="http://schemas.openxmlformats.org/drawingml/2006/main" noChangeArrowheads="1"/>
        </cdr:cNvSpPr>
      </cdr:nvSpPr>
      <cdr:spPr bwMode="auto">
        <a:xfrm xmlns:a="http://schemas.openxmlformats.org/drawingml/2006/main">
          <a:off x="1154892" y="460367"/>
          <a:ext cx="558368" cy="37592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Merchant:</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263 MW</a:t>
          </a:r>
        </a:p>
      </cdr:txBody>
    </cdr:sp>
  </cdr:relSizeAnchor>
  <cdr:relSizeAnchor xmlns:cdr="http://schemas.openxmlformats.org/drawingml/2006/chartDrawing">
    <cdr:from>
      <cdr:x>0.00221</cdr:x>
      <cdr:y>0.77178</cdr:y>
    </cdr:from>
    <cdr:to>
      <cdr:x>0.5948</cdr:x>
      <cdr:y>0.87898</cdr:y>
    </cdr:to>
    <cdr:sp macro="" textlink="">
      <cdr:nvSpPr>
        <cdr:cNvPr id="7" name="Text Box 5"/>
        <cdr:cNvSpPr txBox="1">
          <a:spLocks xmlns:a="http://schemas.openxmlformats.org/drawingml/2006/main" noChangeArrowheads="1"/>
        </cdr:cNvSpPr>
      </cdr:nvSpPr>
      <cdr:spPr bwMode="auto">
        <a:xfrm xmlns:a="http://schemas.openxmlformats.org/drawingml/2006/main">
          <a:off x="3813" y="2228432"/>
          <a:ext cx="1022457" cy="30952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Power Marketer:</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481 MW</a:t>
          </a:r>
        </a:p>
      </cdr:txBody>
    </cdr:sp>
  </cdr:relSizeAnchor>
  <cdr:relSizeAnchor xmlns:cdr="http://schemas.openxmlformats.org/drawingml/2006/chartDrawing">
    <cdr:from>
      <cdr:x>0.73142</cdr:x>
      <cdr:y>0.69437</cdr:y>
    </cdr:from>
    <cdr:to>
      <cdr:x>1</cdr:x>
      <cdr:y>0.77158</cdr:y>
    </cdr:to>
    <cdr:sp macro="" textlink="">
      <cdr:nvSpPr>
        <cdr:cNvPr id="10" name="Text Box 5"/>
        <cdr:cNvSpPr txBox="1">
          <a:spLocks xmlns:a="http://schemas.openxmlformats.org/drawingml/2006/main" noChangeArrowheads="1"/>
        </cdr:cNvSpPr>
      </cdr:nvSpPr>
      <cdr:spPr bwMode="auto">
        <a:xfrm xmlns:a="http://schemas.openxmlformats.org/drawingml/2006/main">
          <a:off x="1253120" y="2238388"/>
          <a:ext cx="460139" cy="24890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POU:</a:t>
          </a:r>
        </a:p>
        <a:p xmlns:a="http://schemas.openxmlformats.org/drawingml/2006/main">
          <a:pPr algn="ctr" rtl="0">
            <a:lnSpc>
              <a:spcPts val="10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392 MW</a:t>
          </a:r>
        </a:p>
      </cdr:txBody>
    </cdr:sp>
  </cdr:relSizeAnchor>
  <cdr:relSizeAnchor xmlns:cdr="http://schemas.openxmlformats.org/drawingml/2006/chartDrawing">
    <cdr:from>
      <cdr:x>0.24405</cdr:x>
      <cdr:y>0.68247</cdr:y>
    </cdr:from>
    <cdr:to>
      <cdr:x>0.32868</cdr:x>
      <cdr:y>0.75969</cdr:y>
    </cdr:to>
    <cdr:cxnSp macro="">
      <cdr:nvCxnSpPr>
        <cdr:cNvPr id="11" name="Straight Connector 10">
          <a:extLst xmlns:a="http://schemas.openxmlformats.org/drawingml/2006/main">
            <a:ext uri="{FF2B5EF4-FFF2-40B4-BE49-F238E27FC236}">
              <a16:creationId xmlns:a16="http://schemas.microsoft.com/office/drawing/2014/main" id="{8499285A-167C-447A-84B9-675F9DE04E1A}"/>
            </a:ext>
          </a:extLst>
        </cdr:cNvPr>
        <cdr:cNvCxnSpPr/>
      </cdr:nvCxnSpPr>
      <cdr:spPr>
        <a:xfrm xmlns:a="http://schemas.openxmlformats.org/drawingml/2006/main" flipV="1">
          <a:off x="418122" y="2200042"/>
          <a:ext cx="144993" cy="248928"/>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0.55648</cdr:x>
      <cdr:y>0.666</cdr:y>
    </cdr:from>
    <cdr:to>
      <cdr:x>0.65137</cdr:x>
      <cdr:y>0.81728</cdr:y>
    </cdr:to>
    <cdr:cxnSp macro="">
      <cdr:nvCxnSpPr>
        <cdr:cNvPr id="3" name="Straight Connector 2">
          <a:extLst xmlns:a="http://schemas.openxmlformats.org/drawingml/2006/main">
            <a:ext uri="{FF2B5EF4-FFF2-40B4-BE49-F238E27FC236}">
              <a16:creationId xmlns:a16="http://schemas.microsoft.com/office/drawing/2014/main" id="{ACA84817-B04F-554E-4181-F77286DBA399}"/>
            </a:ext>
          </a:extLst>
        </cdr:cNvPr>
        <cdr:cNvCxnSpPr/>
      </cdr:nvCxnSpPr>
      <cdr:spPr>
        <a:xfrm xmlns:a="http://schemas.openxmlformats.org/drawingml/2006/main">
          <a:off x="953401" y="2146936"/>
          <a:ext cx="162560" cy="487680"/>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2.xml><?xml version="1.0" encoding="utf-8"?>
<xdr:wsDr xmlns:xdr="http://schemas.openxmlformats.org/drawingml/2006/spreadsheetDrawing" xmlns:a="http://schemas.openxmlformats.org/drawingml/2006/main">
  <xdr:twoCellAnchor>
    <xdr:from>
      <xdr:col>0</xdr:col>
      <xdr:colOff>0</xdr:colOff>
      <xdr:row>2</xdr:row>
      <xdr:rowOff>55298</xdr:rowOff>
    </xdr:from>
    <xdr:to>
      <xdr:col>6</xdr:col>
      <xdr:colOff>538480</xdr:colOff>
      <xdr:row>20</xdr:row>
      <xdr:rowOff>146738</xdr:rowOff>
    </xdr:to>
    <xdr:graphicFrame macro="">
      <xdr:nvGraphicFramePr>
        <xdr:cNvPr id="2" name="Chart 1">
          <a:extLst>
            <a:ext uri="{FF2B5EF4-FFF2-40B4-BE49-F238E27FC236}">
              <a16:creationId xmlns:a16="http://schemas.microsoft.com/office/drawing/2014/main" id="{6706F309-4788-495A-85C1-66A2EA6F4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cdr:x>
      <cdr:y>0</cdr:y>
    </cdr:from>
    <cdr:to>
      <cdr:x>0.16023</cdr:x>
      <cdr:y>0.06886</cdr:y>
    </cdr:to>
    <cdr:sp macro="" textlink="">
      <cdr:nvSpPr>
        <cdr:cNvPr id="40961" name="Text Box 1"/>
        <cdr:cNvSpPr txBox="1">
          <a:spLocks xmlns:a="http://schemas.openxmlformats.org/drawingml/2006/main" noChangeArrowheads="1"/>
        </cdr:cNvSpPr>
      </cdr:nvSpPr>
      <cdr:spPr bwMode="auto">
        <a:xfrm xmlns:a="http://schemas.openxmlformats.org/drawingml/2006/main">
          <a:off x="0" y="0"/>
          <a:ext cx="952500" cy="2317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l" rtl="0"/>
          <a:r>
            <a:rPr lang="en-US" sz="1000" b="0" i="0" baseline="0">
              <a:effectLst/>
              <a:latin typeface="Arial" panose="020B0604020202020204" pitchFamily="34" charset="0"/>
              <a:ea typeface="+mn-ea"/>
              <a:cs typeface="Arial" panose="020B0604020202020204" pitchFamily="34" charset="0"/>
            </a:rPr>
            <a:t> Capacity (MW)</a:t>
          </a:r>
          <a:endParaRPr lang="en-US" sz="10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0.7071</cdr:x>
      <cdr:y>0</cdr:y>
    </cdr:from>
    <cdr:to>
      <cdr:x>0.99013</cdr:x>
      <cdr:y>0.07113</cdr:y>
    </cdr:to>
    <cdr:sp macro="" textlink="">
      <cdr:nvSpPr>
        <cdr:cNvPr id="40962" name="Text Box 2"/>
        <cdr:cNvSpPr txBox="1">
          <a:spLocks xmlns:a="http://schemas.openxmlformats.org/drawingml/2006/main" noChangeArrowheads="1"/>
        </cdr:cNvSpPr>
      </cdr:nvSpPr>
      <cdr:spPr bwMode="auto">
        <a:xfrm xmlns:a="http://schemas.openxmlformats.org/drawingml/2006/main">
          <a:off x="4203551" y="0"/>
          <a:ext cx="1682496" cy="2393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Arial" panose="020B0604020202020204" pitchFamily="34" charset="0"/>
              <a:ea typeface="+mn-ea"/>
              <a:cs typeface="Arial" panose="020B0604020202020204" pitchFamily="34" charset="0"/>
            </a:rPr>
            <a:t>Height &amp; Diameter (m)</a:t>
          </a:r>
          <a:endParaRPr lang="en-US" sz="9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0.42335</cdr:x>
      <cdr:y>0.82399</cdr:y>
    </cdr:from>
    <cdr:to>
      <cdr:x>0.63056</cdr:x>
      <cdr:y>0.88959</cdr:y>
    </cdr:to>
    <cdr:sp macro="" textlink="">
      <cdr:nvSpPr>
        <cdr:cNvPr id="2" name="TextBox 1"/>
        <cdr:cNvSpPr txBox="1"/>
      </cdr:nvSpPr>
      <cdr:spPr>
        <a:xfrm xmlns:a="http://schemas.openxmlformats.org/drawingml/2006/main">
          <a:off x="2516223" y="2637102"/>
          <a:ext cx="1231573" cy="209942"/>
        </a:xfrm>
        <a:prstGeom xmlns:a="http://schemas.openxmlformats.org/drawingml/2006/main" prst="rect">
          <a:avLst/>
        </a:prstGeom>
        <a:solidFill xmlns:a="http://schemas.openxmlformats.org/drawingml/2006/main">
          <a:schemeClr val="bg1">
            <a:alpha val="75000"/>
          </a:schemeClr>
        </a:solidFill>
      </cdr:spPr>
      <cdr:txBody>
        <a:bodyPr xmlns:a="http://schemas.openxmlformats.org/drawingml/2006/main" vertOverflow="clip" wrap="square" lIns="0" tIns="0" rIns="0" bIns="0" rtlCol="0" anchor="ctr"/>
        <a:lstStyle xmlns:a="http://schemas.openxmlformats.org/drawingml/2006/main"/>
        <a:p xmlns:a="http://schemas.openxmlformats.org/drawingml/2006/main">
          <a:pPr algn="ctr"/>
          <a:r>
            <a:rPr lang="en-US" sz="1000">
              <a:solidFill>
                <a:sysClr val="windowText" lastClr="000000"/>
              </a:solidFill>
              <a:latin typeface="Arial" panose="020B0604020202020204" pitchFamily="34" charset="0"/>
              <a:cs typeface="Arial" panose="020B0604020202020204" pitchFamily="34" charset="0"/>
            </a:rPr>
            <a:t>Nameplate c</a:t>
          </a:r>
          <a:r>
            <a:rPr lang="en-US" sz="1000" baseline="0">
              <a:solidFill>
                <a:sysClr val="windowText" lastClr="000000"/>
              </a:solidFill>
              <a:latin typeface="Arial" panose="020B0604020202020204" pitchFamily="34" charset="0"/>
              <a:cs typeface="Arial" panose="020B0604020202020204" pitchFamily="34" charset="0"/>
            </a:rPr>
            <a:t>apacity</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0.65795</cdr:x>
      <cdr:y>0.13319</cdr:y>
    </cdr:from>
    <cdr:to>
      <cdr:x>0.84966</cdr:x>
      <cdr:y>0.18934</cdr:y>
    </cdr:to>
    <cdr:sp macro="" textlink="">
      <cdr:nvSpPr>
        <cdr:cNvPr id="5" name="TextBox 1"/>
        <cdr:cNvSpPr txBox="1"/>
      </cdr:nvSpPr>
      <cdr:spPr>
        <a:xfrm xmlns:a="http://schemas.openxmlformats.org/drawingml/2006/main">
          <a:off x="3822024" y="408005"/>
          <a:ext cx="1113640" cy="172001"/>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Rotor</a:t>
          </a:r>
          <a:r>
            <a:rPr lang="en-US" sz="1000" baseline="0">
              <a:solidFill>
                <a:schemeClr val="accent3">
                  <a:lumMod val="75000"/>
                </a:schemeClr>
              </a:solidFill>
              <a:latin typeface="Arial" panose="020B0604020202020204" pitchFamily="34" charset="0"/>
              <a:cs typeface="Arial" panose="020B0604020202020204" pitchFamily="34" charset="0"/>
            </a:rPr>
            <a:t> diameter</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0.77533</cdr:x>
      <cdr:y>0.41394</cdr:y>
    </cdr:from>
    <cdr:to>
      <cdr:x>0.91252</cdr:x>
      <cdr:y>0.47654</cdr:y>
    </cdr:to>
    <cdr:sp macro="" textlink="">
      <cdr:nvSpPr>
        <cdr:cNvPr id="6" name="TextBox 1"/>
        <cdr:cNvSpPr txBox="1"/>
      </cdr:nvSpPr>
      <cdr:spPr>
        <a:xfrm xmlns:a="http://schemas.openxmlformats.org/drawingml/2006/main">
          <a:off x="4608266" y="1324786"/>
          <a:ext cx="815402" cy="200345"/>
        </a:xfrm>
        <a:prstGeom xmlns:a="http://schemas.openxmlformats.org/drawingml/2006/main" prst="rect">
          <a:avLst/>
        </a:prstGeom>
        <a:solidFill xmlns:a="http://schemas.openxmlformats.org/drawingml/2006/main">
          <a:schemeClr val="bg1">
            <a:alpha val="75000"/>
          </a:schemeClr>
        </a:solidFill>
      </cdr:spPr>
      <cdr:txBody>
        <a:bodyPr xmlns:a="http://schemas.openxmlformats.org/drawingml/2006/main" wrap="square" lIns="0" tIns="91440" rIns="0" bIns="9144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aseline="0">
              <a:ln>
                <a:noFill/>
              </a:ln>
              <a:solidFill>
                <a:schemeClr val="accent1"/>
              </a:solidFill>
              <a:latin typeface="Arial" panose="020B0604020202020204" pitchFamily="34" charset="0"/>
              <a:cs typeface="Arial" panose="020B0604020202020204" pitchFamily="34" charset="0"/>
            </a:rPr>
            <a:t>Hub height</a:t>
          </a:r>
          <a:endParaRPr lang="en-US" sz="1000">
            <a:ln>
              <a:noFill/>
            </a:ln>
            <a:solidFill>
              <a:schemeClr val="accent1"/>
            </a:solidFill>
            <a:latin typeface="Arial" panose="020B0604020202020204" pitchFamily="34" charset="0"/>
            <a:cs typeface="Arial" panose="020B0604020202020204" pitchFamily="34" charset="0"/>
          </a:endParaRPr>
        </a:p>
      </cdr:txBody>
    </cdr:sp>
  </cdr:relSizeAnchor>
</c:userShapes>
</file>

<file path=xl/drawings/drawing44.xml><?xml version="1.0" encoding="utf-8"?>
<xdr:wsDr xmlns:xdr="http://schemas.openxmlformats.org/drawingml/2006/spreadsheetDrawing" xmlns:a="http://schemas.openxmlformats.org/drawingml/2006/main">
  <xdr:twoCellAnchor>
    <xdr:from>
      <xdr:col>0</xdr:col>
      <xdr:colOff>0</xdr:colOff>
      <xdr:row>1</xdr:row>
      <xdr:rowOff>141605</xdr:rowOff>
    </xdr:from>
    <xdr:to>
      <xdr:col>12</xdr:col>
      <xdr:colOff>3024</xdr:colOff>
      <xdr:row>12</xdr:row>
      <xdr:rowOff>86314</xdr:rowOff>
    </xdr:to>
    <xdr:grpSp>
      <xdr:nvGrpSpPr>
        <xdr:cNvPr id="5" name="Group 4">
          <a:extLst>
            <a:ext uri="{FF2B5EF4-FFF2-40B4-BE49-F238E27FC236}">
              <a16:creationId xmlns:a16="http://schemas.microsoft.com/office/drawing/2014/main" id="{53EBEFC4-8654-049A-6F4A-653E774A3BDF}"/>
            </a:ext>
          </a:extLst>
        </xdr:cNvPr>
        <xdr:cNvGrpSpPr/>
      </xdr:nvGrpSpPr>
      <xdr:grpSpPr>
        <a:xfrm>
          <a:off x="0" y="324485"/>
          <a:ext cx="8141184" cy="1956389"/>
          <a:chOff x="0" y="324485"/>
          <a:chExt cx="8090384" cy="1956389"/>
        </a:xfrm>
      </xdr:grpSpPr>
      <xdr:graphicFrame macro="">
        <xdr:nvGraphicFramePr>
          <xdr:cNvPr id="2" name="Chart 1">
            <a:extLst>
              <a:ext uri="{FF2B5EF4-FFF2-40B4-BE49-F238E27FC236}">
                <a16:creationId xmlns:a16="http://schemas.microsoft.com/office/drawing/2014/main" id="{40ED1D5E-718A-4FDB-8EC0-29733716ECFD}"/>
              </a:ext>
            </a:extLst>
          </xdr:cNvPr>
          <xdr:cNvGraphicFramePr>
            <a:graphicFrameLocks noChangeAspect="1"/>
          </xdr:cNvGraphicFramePr>
        </xdr:nvGraphicFramePr>
        <xdr:xfrm>
          <a:off x="5044561" y="345394"/>
          <a:ext cx="3045823" cy="19354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5D4164B9-9B2C-4511-B7CD-8B800128CDB2}"/>
              </a:ext>
            </a:extLst>
          </xdr:cNvPr>
          <xdr:cNvGraphicFramePr>
            <a:graphicFrameLocks noChangeAspect="1"/>
          </xdr:cNvGraphicFramePr>
        </xdr:nvGraphicFramePr>
        <xdr:xfrm>
          <a:off x="2531348" y="330280"/>
          <a:ext cx="3038203" cy="19354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0F81C875-17CE-4359-9EB8-3F6E328EEBD9}"/>
              </a:ext>
            </a:extLst>
          </xdr:cNvPr>
          <xdr:cNvGraphicFramePr>
            <a:graphicFrameLocks noChangeAspect="1"/>
          </xdr:cNvGraphicFramePr>
        </xdr:nvGraphicFramePr>
        <xdr:xfrm>
          <a:off x="0" y="324485"/>
          <a:ext cx="3059158" cy="19354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45.xml><?xml version="1.0" encoding="utf-8"?>
<c:userShapes xmlns:c="http://schemas.openxmlformats.org/drawingml/2006/chart">
  <cdr:relSizeAnchor xmlns:cdr="http://schemas.openxmlformats.org/drawingml/2006/chartDrawing">
    <cdr:from>
      <cdr:x>0.37072</cdr:x>
      <cdr:y>0.0129</cdr:y>
    </cdr:from>
    <cdr:to>
      <cdr:x>0.98153</cdr:x>
      <cdr:y>0.07465</cdr:y>
    </cdr:to>
    <cdr:sp macro="" textlink="">
      <cdr:nvSpPr>
        <cdr:cNvPr id="2" name="TextBox 1"/>
        <cdr:cNvSpPr txBox="1"/>
      </cdr:nvSpPr>
      <cdr:spPr>
        <a:xfrm xmlns:a="http://schemas.openxmlformats.org/drawingml/2006/main">
          <a:off x="1138572" y="24969"/>
          <a:ext cx="1875933" cy="119516"/>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0">
              <a:latin typeface="Arial" panose="020B0604020202020204" pitchFamily="34" charset="0"/>
              <a:cs typeface="Arial" panose="020B0604020202020204" pitchFamily="34" charset="0"/>
            </a:rPr>
            <a:t>Average Rotor diameter (m)</a:t>
          </a:r>
        </a:p>
      </cdr:txBody>
    </cdr:sp>
  </cdr:relSizeAnchor>
  <cdr:relSizeAnchor xmlns:cdr="http://schemas.openxmlformats.org/drawingml/2006/chartDrawing">
    <cdr:from>
      <cdr:x>0.01792</cdr:x>
      <cdr:y>0.02288</cdr:y>
    </cdr:from>
    <cdr:to>
      <cdr:x>0.34512</cdr:x>
      <cdr:y>0.12944</cdr:y>
    </cdr:to>
    <cdr:sp macro="" textlink="">
      <cdr:nvSpPr>
        <cdr:cNvPr id="3" name="TextBox 1"/>
        <cdr:cNvSpPr txBox="1"/>
      </cdr:nvSpPr>
      <cdr:spPr>
        <a:xfrm xmlns:a="http://schemas.openxmlformats.org/drawingml/2006/main">
          <a:off x="53216" y="46027"/>
          <a:ext cx="971660" cy="21436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0">
              <a:solidFill>
                <a:schemeClr val="bg1"/>
              </a:solidFill>
              <a:latin typeface="Arial" panose="020B0604020202020204" pitchFamily="34" charset="0"/>
              <a:cs typeface="Arial" panose="020B0604020202020204" pitchFamily="34" charset="0"/>
            </a:rPr>
            <a:t>% of </a:t>
          </a:r>
          <a:r>
            <a:rPr lang="en-US" sz="1000" b="0">
              <a:solidFill>
                <a:schemeClr val="bg1"/>
              </a:solidFill>
              <a:latin typeface="Arial" panose="020B0604020202020204" pitchFamily="34" charset="0"/>
              <a:cs typeface="Arial" panose="020B0604020202020204" pitchFamily="34" charset="0"/>
            </a:rPr>
            <a:t>Turbines</a:t>
          </a:r>
          <a:endParaRPr lang="en-US" sz="900" b="0">
            <a:solidFill>
              <a:schemeClr val="bg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0.20254</cdr:x>
      <cdr:y>0.31241</cdr:y>
    </cdr:from>
    <cdr:to>
      <cdr:x>0.42164</cdr:x>
      <cdr:y>0.42895</cdr:y>
    </cdr:to>
    <cdr:sp macro="" textlink="">
      <cdr:nvSpPr>
        <cdr:cNvPr id="4" name="TextBox 1"/>
        <cdr:cNvSpPr txBox="1"/>
      </cdr:nvSpPr>
      <cdr:spPr>
        <a:xfrm xmlns:a="http://schemas.openxmlformats.org/drawingml/2006/main">
          <a:off x="601461" y="630850"/>
          <a:ext cx="650637" cy="235336"/>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6.xml><?xml version="1.0" encoding="utf-8"?>
<c:userShapes xmlns:c="http://schemas.openxmlformats.org/drawingml/2006/chart">
  <cdr:relSizeAnchor xmlns:cdr="http://schemas.openxmlformats.org/drawingml/2006/chartDrawing">
    <cdr:from>
      <cdr:x>0.47375</cdr:x>
      <cdr:y>0.00875</cdr:y>
    </cdr:from>
    <cdr:to>
      <cdr:x>0.97793</cdr:x>
      <cdr:y>0.08657</cdr:y>
    </cdr:to>
    <cdr:sp macro="" textlink="">
      <cdr:nvSpPr>
        <cdr:cNvPr id="2" name="TextBox 1"/>
        <cdr:cNvSpPr txBox="1"/>
      </cdr:nvSpPr>
      <cdr:spPr>
        <a:xfrm xmlns:a="http://schemas.openxmlformats.org/drawingml/2006/main">
          <a:off x="1451385" y="16935"/>
          <a:ext cx="1544607" cy="150620"/>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Average Hub height (m)</a:t>
          </a:r>
        </a:p>
      </cdr:txBody>
    </cdr:sp>
  </cdr:relSizeAnchor>
  <cdr:relSizeAnchor xmlns:cdr="http://schemas.openxmlformats.org/drawingml/2006/chartDrawing">
    <cdr:from>
      <cdr:x>0.0178</cdr:x>
      <cdr:y>0.02288</cdr:y>
    </cdr:from>
    <cdr:to>
      <cdr:x>0.34282</cdr:x>
      <cdr:y>0.12918</cdr:y>
    </cdr:to>
    <cdr:sp macro="" textlink="">
      <cdr:nvSpPr>
        <cdr:cNvPr id="3" name="TextBox 1"/>
        <cdr:cNvSpPr txBox="1"/>
      </cdr:nvSpPr>
      <cdr:spPr>
        <a:xfrm xmlns:a="http://schemas.openxmlformats.org/drawingml/2006/main">
          <a:off x="52859" y="46027"/>
          <a:ext cx="965187" cy="213842"/>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bg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0.27073</cdr:x>
      <cdr:y>0.52709</cdr:y>
    </cdr:from>
    <cdr:to>
      <cdr:x>0.48445</cdr:x>
      <cdr:y>0.62937</cdr:y>
    </cdr:to>
    <cdr:sp macro="" textlink="">
      <cdr:nvSpPr>
        <cdr:cNvPr id="4" name="TextBox 1"/>
        <cdr:cNvSpPr txBox="1"/>
      </cdr:nvSpPr>
      <cdr:spPr>
        <a:xfrm xmlns:a="http://schemas.openxmlformats.org/drawingml/2006/main">
          <a:off x="829404" y="1020181"/>
          <a:ext cx="654753" cy="197961"/>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7.xml><?xml version="1.0" encoding="utf-8"?>
<c:userShapes xmlns:c="http://schemas.openxmlformats.org/drawingml/2006/chart">
  <cdr:relSizeAnchor xmlns:cdr="http://schemas.openxmlformats.org/drawingml/2006/chartDrawing">
    <cdr:from>
      <cdr:x>0.4443</cdr:x>
      <cdr:y>0.01797</cdr:y>
    </cdr:from>
    <cdr:to>
      <cdr:x>0.95358</cdr:x>
      <cdr:y>0.08432</cdr:y>
    </cdr:to>
    <cdr:sp macro="" textlink="">
      <cdr:nvSpPr>
        <cdr:cNvPr id="2" name="TextBox 1"/>
        <cdr:cNvSpPr txBox="1"/>
      </cdr:nvSpPr>
      <cdr:spPr>
        <a:xfrm xmlns:a="http://schemas.openxmlformats.org/drawingml/2006/main">
          <a:off x="1361440" y="34781"/>
          <a:ext cx="1560556" cy="12841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Average Capacity (MW)</a:t>
          </a:r>
        </a:p>
      </cdr:txBody>
    </cdr:sp>
  </cdr:relSizeAnchor>
  <cdr:relSizeAnchor xmlns:cdr="http://schemas.openxmlformats.org/drawingml/2006/chartDrawing">
    <cdr:from>
      <cdr:x>0</cdr:x>
      <cdr:y>0.01797</cdr:y>
    </cdr:from>
    <cdr:to>
      <cdr:x>0.32721</cdr:x>
      <cdr:y>0.12453</cdr:y>
    </cdr:to>
    <cdr:sp macro="" textlink="">
      <cdr:nvSpPr>
        <cdr:cNvPr id="3" name="TextBox 1"/>
        <cdr:cNvSpPr txBox="1"/>
      </cdr:nvSpPr>
      <cdr:spPr>
        <a:xfrm xmlns:a="http://schemas.openxmlformats.org/drawingml/2006/main">
          <a:off x="0" y="36150"/>
          <a:ext cx="971690" cy="214365"/>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0.46841</cdr:x>
      <cdr:y>0.3059</cdr:y>
    </cdr:from>
    <cdr:to>
      <cdr:x>0.64534</cdr:x>
      <cdr:y>0.4147</cdr:y>
    </cdr:to>
    <cdr:sp macro="" textlink="">
      <cdr:nvSpPr>
        <cdr:cNvPr id="4" name="TextBox 1"/>
        <cdr:cNvSpPr txBox="1"/>
      </cdr:nvSpPr>
      <cdr:spPr>
        <a:xfrm xmlns:a="http://schemas.openxmlformats.org/drawingml/2006/main">
          <a:off x="1435325" y="592072"/>
          <a:ext cx="542156" cy="210580"/>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8.xml><?xml version="1.0" encoding="utf-8"?>
<xdr:wsDr xmlns:xdr="http://schemas.openxmlformats.org/drawingml/2006/spreadsheetDrawing" xmlns:a="http://schemas.openxmlformats.org/drawingml/2006/main">
  <xdr:twoCellAnchor>
    <xdr:from>
      <xdr:col>0</xdr:col>
      <xdr:colOff>4354</xdr:colOff>
      <xdr:row>1</xdr:row>
      <xdr:rowOff>128905</xdr:rowOff>
    </xdr:from>
    <xdr:to>
      <xdr:col>9</xdr:col>
      <xdr:colOff>238034</xdr:colOff>
      <xdr:row>18</xdr:row>
      <xdr:rowOff>108585</xdr:rowOff>
    </xdr:to>
    <xdr:graphicFrame macro="">
      <xdr:nvGraphicFramePr>
        <xdr:cNvPr id="2" name="Chart 1">
          <a:extLst>
            <a:ext uri="{FF2B5EF4-FFF2-40B4-BE49-F238E27FC236}">
              <a16:creationId xmlns:a16="http://schemas.microsoft.com/office/drawing/2014/main" id="{598D000F-B06B-439D-AE90-0740099F4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0.67277</cdr:x>
      <cdr:y>0.01265</cdr:y>
    </cdr:from>
    <cdr:to>
      <cdr:x>0.9782</cdr:x>
      <cdr:y>0.08036</cdr:y>
    </cdr:to>
    <cdr:sp macro="" textlink="">
      <cdr:nvSpPr>
        <cdr:cNvPr id="2" name="TextBox 1"/>
        <cdr:cNvSpPr txBox="1"/>
      </cdr:nvSpPr>
      <cdr:spPr>
        <a:xfrm xmlns:a="http://schemas.openxmlformats.org/drawingml/2006/main">
          <a:off x="3998686" y="40485"/>
          <a:ext cx="1815365" cy="216690"/>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r>
            <a:rPr lang="en-US" sz="1000">
              <a:latin typeface="Arial" panose="020B0604020202020204" pitchFamily="34" charset="0"/>
              <a:cs typeface="Arial" panose="020B0604020202020204" pitchFamily="34" charset="0"/>
            </a:rPr>
            <a:t>Average Specific power (W/m</a:t>
          </a:r>
          <a:r>
            <a:rPr lang="en-US" sz="1000" baseline="30000">
              <a:latin typeface="Arial" panose="020B0604020202020204" pitchFamily="34" charset="0"/>
              <a:cs typeface="Arial" panose="020B0604020202020204" pitchFamily="34" charset="0"/>
            </a:rPr>
            <a:t>2</a:t>
          </a:r>
          <a:r>
            <a:rPr lang="en-US" sz="1000">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0.26305</cdr:x>
      <cdr:y>0.36406</cdr:y>
    </cdr:from>
    <cdr:to>
      <cdr:x>0.39799</cdr:x>
      <cdr:y>0.43031</cdr:y>
    </cdr:to>
    <cdr:sp macro="" textlink="">
      <cdr:nvSpPr>
        <cdr:cNvPr id="3" name="TextBox 1"/>
        <cdr:cNvSpPr txBox="1"/>
      </cdr:nvSpPr>
      <cdr:spPr>
        <a:xfrm xmlns:a="http://schemas.openxmlformats.org/drawingml/2006/main">
          <a:off x="1521351" y="1208595"/>
          <a:ext cx="780436" cy="21993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1">
              <a:latin typeface="Arial" panose="020B0604020202020204" pitchFamily="34" charset="0"/>
              <a:cs typeface="Arial" panose="020B0604020202020204" pitchFamily="34" charset="0"/>
            </a:rPr>
            <a:t>average</a:t>
          </a:r>
        </a:p>
      </cdr:txBody>
    </cdr:sp>
  </cdr:relSizeAnchor>
  <cdr:relSizeAnchor xmlns:cdr="http://schemas.openxmlformats.org/drawingml/2006/chartDrawing">
    <cdr:from>
      <cdr:x>1.68248E-7</cdr:x>
      <cdr:y>0.00677</cdr:y>
    </cdr:from>
    <cdr:to>
      <cdr:x>0.14799</cdr:x>
      <cdr:y>0.06766</cdr:y>
    </cdr:to>
    <cdr:sp macro="" textlink="">
      <cdr:nvSpPr>
        <cdr:cNvPr id="4" name="TextBox 1"/>
        <cdr:cNvSpPr txBox="1"/>
      </cdr:nvSpPr>
      <cdr:spPr>
        <a:xfrm xmlns:a="http://schemas.openxmlformats.org/drawingml/2006/main">
          <a:off x="1" y="21667"/>
          <a:ext cx="879566" cy="194868"/>
        </a:xfrm>
        <a:prstGeom xmlns:a="http://schemas.openxmlformats.org/drawingml/2006/main" prst="rect">
          <a:avLst/>
        </a:prstGeom>
        <a:noFill xmlns:a="http://schemas.openxmlformats.org/drawingml/2006/main"/>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 of Turbines</a:t>
          </a:r>
        </a:p>
      </cdr:txBody>
    </cdr:sp>
  </cdr:relSizeAnchor>
</c:userShapes>
</file>

<file path=xl/drawings/drawing50.xml><?xml version="1.0" encoding="utf-8"?>
<xdr:wsDr xmlns:xdr="http://schemas.openxmlformats.org/drawingml/2006/spreadsheetDrawing" xmlns:a="http://schemas.openxmlformats.org/drawingml/2006/main">
  <xdr:twoCellAnchor>
    <xdr:from>
      <xdr:col>0</xdr:col>
      <xdr:colOff>5804</xdr:colOff>
      <xdr:row>1</xdr:row>
      <xdr:rowOff>38280</xdr:rowOff>
    </xdr:from>
    <xdr:to>
      <xdr:col>5</xdr:col>
      <xdr:colOff>1353818</xdr:colOff>
      <xdr:row>20</xdr:row>
      <xdr:rowOff>136251</xdr:rowOff>
    </xdr:to>
    <xdr:graphicFrame macro="">
      <xdr:nvGraphicFramePr>
        <xdr:cNvPr id="2" name="Chart 1">
          <a:extLst>
            <a:ext uri="{FF2B5EF4-FFF2-40B4-BE49-F238E27FC236}">
              <a16:creationId xmlns:a16="http://schemas.microsoft.com/office/drawing/2014/main" id="{07ED0984-20AC-4B3F-A66B-E0B4B3090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0.32229</cdr:x>
      <cdr:y>0.35786</cdr:y>
    </cdr:from>
    <cdr:to>
      <cdr:x>0.46717</cdr:x>
      <cdr:y>0.45307</cdr:y>
    </cdr:to>
    <cdr:sp macro="" textlink="">
      <cdr:nvSpPr>
        <cdr:cNvPr id="3" name="TextBox 1"/>
        <cdr:cNvSpPr txBox="1"/>
      </cdr:nvSpPr>
      <cdr:spPr>
        <a:xfrm xmlns:a="http://schemas.openxmlformats.org/drawingml/2006/main">
          <a:off x="1862335" y="1145296"/>
          <a:ext cx="837205" cy="304710"/>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tx2">
                  <a:lumMod val="50000"/>
                </a:schemeClr>
              </a:solidFill>
              <a:effectLst/>
              <a:latin typeface="Arial" panose="020B0604020202020204" pitchFamily="34" charset="0"/>
              <a:ea typeface="+mn-ea"/>
              <a:cs typeface="Arial" panose="020B0604020202020204" pitchFamily="34" charset="0"/>
            </a:rPr>
            <a:t>Wind Speed</a:t>
          </a:r>
          <a:endParaRPr lang="en-US" sz="1000" b="1">
            <a:solidFill>
              <a:schemeClr val="tx2">
                <a:lumMod val="50000"/>
              </a:schemeClr>
            </a:solidFill>
            <a:effectLst/>
            <a:latin typeface="Arial" panose="020B0604020202020204" pitchFamily="34" charset="0"/>
            <a:cs typeface="Arial" panose="020B0604020202020204" pitchFamily="34" charset="0"/>
          </a:endParaRPr>
        </a:p>
        <a:p xmlns:a="http://schemas.openxmlformats.org/drawingml/2006/main">
          <a:pPr algn="ctr"/>
          <a:r>
            <a:rPr lang="en-US" sz="1000" b="1">
              <a:solidFill>
                <a:schemeClr val="tx2">
                  <a:lumMod val="50000"/>
                </a:schemeClr>
              </a:solidFill>
              <a:latin typeface="Arial" panose="020B0604020202020204" pitchFamily="34" charset="0"/>
              <a:cs typeface="Arial" panose="020B0604020202020204" pitchFamily="34" charset="0"/>
            </a:rPr>
            <a:t>(100m)</a:t>
          </a:r>
        </a:p>
      </cdr:txBody>
    </cdr:sp>
  </cdr:relSizeAnchor>
  <cdr:relSizeAnchor xmlns:cdr="http://schemas.openxmlformats.org/drawingml/2006/chartDrawing">
    <cdr:from>
      <cdr:x>0.71816</cdr:x>
      <cdr:y>0.16618</cdr:y>
    </cdr:from>
    <cdr:to>
      <cdr:x>0.88197</cdr:x>
      <cdr:y>0.23972</cdr:y>
    </cdr:to>
    <cdr:sp macro="" textlink="">
      <cdr:nvSpPr>
        <cdr:cNvPr id="5" name="TextBox 2"/>
        <cdr:cNvSpPr txBox="1"/>
      </cdr:nvSpPr>
      <cdr:spPr>
        <a:xfrm xmlns:a="http://schemas.openxmlformats.org/drawingml/2006/main">
          <a:off x="4306230" y="524211"/>
          <a:ext cx="982240" cy="23197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ysClr val="windowText" lastClr="000000"/>
              </a:solidFill>
              <a:latin typeface="Arial" panose="020B0604020202020204" pitchFamily="34" charset="0"/>
              <a:cs typeface="Arial" panose="020B0604020202020204" pitchFamily="34" charset="0"/>
            </a:rPr>
            <a:t>Past </a:t>
          </a:r>
          <a:r>
            <a:rPr lang="en-US" sz="1000" b="1" i="0">
              <a:solidFill>
                <a:sysClr val="windowText" lastClr="000000"/>
              </a:solidFill>
              <a:latin typeface="Arial" panose="020B0604020202020204" pitchFamily="34" charset="0"/>
              <a:cs typeface="Arial" panose="020B0604020202020204" pitchFamily="34" charset="0"/>
            </a:rPr>
            <a:t> </a:t>
          </a:r>
          <a:r>
            <a:rPr lang="en-US" sz="1000" b="1" i="0" baseline="0">
              <a:solidFill>
                <a:sysClr val="windowText" lastClr="000000"/>
              </a:solidFill>
              <a:latin typeface="Arial" panose="020B0604020202020204" pitchFamily="34" charset="0"/>
              <a:cs typeface="Arial" panose="020B0604020202020204" pitchFamily="34" charset="0"/>
            </a:rPr>
            <a:t>  </a:t>
          </a:r>
          <a:r>
            <a:rPr lang="en-US" sz="1000" b="0" i="0" baseline="0">
              <a:solidFill>
                <a:sysClr val="windowText" lastClr="000000"/>
              </a:solidFill>
              <a:latin typeface="Arial" panose="020B0604020202020204" pitchFamily="34" charset="0"/>
              <a:cs typeface="Arial" panose="020B0604020202020204" pitchFamily="34" charset="0"/>
            </a:rPr>
            <a:t>Future</a:t>
          </a:r>
          <a:endParaRPr lang="en-US" sz="1000" b="0"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0.69852</cdr:x>
      <cdr:y>0.25616</cdr:y>
    </cdr:from>
    <cdr:to>
      <cdr:x>0.8594</cdr:x>
      <cdr:y>0.25698</cdr:y>
    </cdr:to>
    <cdr:cxnSp macro="">
      <cdr:nvCxnSpPr>
        <cdr:cNvPr id="6" name="Straight Arrow Connector 5">
          <a:extLst xmlns:a="http://schemas.openxmlformats.org/drawingml/2006/main">
            <a:ext uri="{FF2B5EF4-FFF2-40B4-BE49-F238E27FC236}">
              <a16:creationId xmlns:a16="http://schemas.microsoft.com/office/drawing/2014/main" id="{D9A8E2E9-7D02-47BD-B0B4-76E052E0ECE9}"/>
            </a:ext>
          </a:extLst>
        </cdr:cNvPr>
        <cdr:cNvCxnSpPr/>
      </cdr:nvCxnSpPr>
      <cdr:spPr>
        <a:xfrm xmlns:a="http://schemas.openxmlformats.org/drawingml/2006/main" flipV="1">
          <a:off x="4188475" y="808046"/>
          <a:ext cx="964671" cy="2587"/>
        </a:xfrm>
        <a:prstGeom xmlns:a="http://schemas.openxmlformats.org/drawingml/2006/main" prst="straightConnector1">
          <a:avLst/>
        </a:prstGeom>
        <a:ln xmlns:a="http://schemas.openxmlformats.org/drawingml/2006/main" w="3175">
          <a:solidFill>
            <a:schemeClr val="tx1"/>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0.86402</cdr:x>
      <cdr:y>0.69718</cdr:y>
    </cdr:from>
    <cdr:to>
      <cdr:x>0.89283</cdr:x>
      <cdr:y>0.90348</cdr:y>
    </cdr:to>
    <cdr:sp macro="" textlink="">
      <cdr:nvSpPr>
        <cdr:cNvPr id="10" name="TextBox 2"/>
        <cdr:cNvSpPr txBox="1"/>
      </cdr:nvSpPr>
      <cdr:spPr>
        <a:xfrm xmlns:a="http://schemas.openxmlformats.org/drawingml/2006/main" rot="16200000">
          <a:off x="4941842" y="2438216"/>
          <a:ext cx="650761" cy="17274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Pending</a:t>
          </a:r>
        </a:p>
      </cdr:txBody>
    </cdr:sp>
  </cdr:relSizeAnchor>
  <cdr:relSizeAnchor xmlns:cdr="http://schemas.openxmlformats.org/drawingml/2006/chartDrawing">
    <cdr:from>
      <cdr:x>0.89876</cdr:x>
      <cdr:y>0.69845</cdr:y>
    </cdr:from>
    <cdr:to>
      <cdr:x>0.92954</cdr:x>
      <cdr:y>0.90475</cdr:y>
    </cdr:to>
    <cdr:sp macro="" textlink="">
      <cdr:nvSpPr>
        <cdr:cNvPr id="11" name="TextBox 2"/>
        <cdr:cNvSpPr txBox="1"/>
      </cdr:nvSpPr>
      <cdr:spPr>
        <a:xfrm xmlns:a="http://schemas.openxmlformats.org/drawingml/2006/main" rot="16200000">
          <a:off x="5156063" y="2436311"/>
          <a:ext cx="650760" cy="1845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Proposed</a:t>
          </a:r>
        </a:p>
      </cdr:txBody>
    </cdr:sp>
  </cdr:relSizeAnchor>
  <cdr:relSizeAnchor xmlns:cdr="http://schemas.openxmlformats.org/drawingml/2006/chartDrawing">
    <cdr:from>
      <cdr:x>0.83033</cdr:x>
      <cdr:y>0.45301</cdr:y>
    </cdr:from>
    <cdr:to>
      <cdr:x>0.85836</cdr:x>
      <cdr:y>0.90314</cdr:y>
    </cdr:to>
    <cdr:sp macro="" textlink="">
      <cdr:nvSpPr>
        <cdr:cNvPr id="12" name="TextBox 2">
          <a:extLst xmlns:a="http://schemas.openxmlformats.org/drawingml/2006/main">
            <a:ext uri="{FF2B5EF4-FFF2-40B4-BE49-F238E27FC236}">
              <a16:creationId xmlns:a16="http://schemas.microsoft.com/office/drawing/2014/main" id="{1F41C176-57D8-4D60-ADDF-1790BEE94CBC}"/>
            </a:ext>
          </a:extLst>
        </cdr:cNvPr>
        <cdr:cNvSpPr txBox="1"/>
      </cdr:nvSpPr>
      <cdr:spPr>
        <a:xfrm xmlns:a="http://schemas.openxmlformats.org/drawingml/2006/main" rot="16200000">
          <a:off x="4229307" y="2208830"/>
          <a:ext cx="1521282" cy="16565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Adv. Dev.</a:t>
          </a:r>
        </a:p>
      </cdr:txBody>
    </cdr:sp>
  </cdr:relSizeAnchor>
  <cdr:relSizeAnchor xmlns:cdr="http://schemas.openxmlformats.org/drawingml/2006/chartDrawing">
    <cdr:from>
      <cdr:x>0.79879</cdr:x>
      <cdr:y>0.5032</cdr:y>
    </cdr:from>
    <cdr:to>
      <cdr:x>0.82364</cdr:x>
      <cdr:y>0.90924</cdr:y>
    </cdr:to>
    <cdr:sp macro="" textlink="">
      <cdr:nvSpPr>
        <cdr:cNvPr id="13" name="TextBox 2">
          <a:extLst xmlns:a="http://schemas.openxmlformats.org/drawingml/2006/main">
            <a:ext uri="{FF2B5EF4-FFF2-40B4-BE49-F238E27FC236}">
              <a16:creationId xmlns:a16="http://schemas.microsoft.com/office/drawing/2014/main" id="{8C48B6E6-0CA2-4456-9E8F-FD32B2E801C1}"/>
            </a:ext>
          </a:extLst>
        </cdr:cNvPr>
        <cdr:cNvSpPr txBox="1"/>
      </cdr:nvSpPr>
      <cdr:spPr>
        <a:xfrm xmlns:a="http://schemas.openxmlformats.org/drawingml/2006/main" rot="16200000">
          <a:off x="4223806" y="2153218"/>
          <a:ext cx="1280828" cy="1490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Under Const.</a:t>
          </a:r>
        </a:p>
      </cdr:txBody>
    </cdr:sp>
  </cdr:relSizeAnchor>
  <cdr:relSizeAnchor xmlns:cdr="http://schemas.openxmlformats.org/drawingml/2006/chartDrawing">
    <cdr:from>
      <cdr:x>0.1115</cdr:x>
      <cdr:y>0.7948</cdr:y>
    </cdr:from>
    <cdr:to>
      <cdr:x>0.42365</cdr:x>
      <cdr:y>0.90094</cdr:y>
    </cdr:to>
    <cdr:sp macro="" textlink="">
      <cdr:nvSpPr>
        <cdr:cNvPr id="7" name="TextBox 1">
          <a:extLst xmlns:a="http://schemas.openxmlformats.org/drawingml/2006/main">
            <a:ext uri="{FF2B5EF4-FFF2-40B4-BE49-F238E27FC236}">
              <a16:creationId xmlns:a16="http://schemas.microsoft.com/office/drawing/2014/main" id="{597EFEC7-654A-496D-8890-0656C93F75A4}"/>
            </a:ext>
          </a:extLst>
        </cdr:cNvPr>
        <cdr:cNvSpPr txBox="1"/>
      </cdr:nvSpPr>
      <cdr:spPr>
        <a:xfrm xmlns:a="http://schemas.openxmlformats.org/drawingml/2006/main">
          <a:off x="658924" y="2456000"/>
          <a:ext cx="1844792" cy="327999"/>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vertOverflow="clip" wrap="square" lIns="0" tIns="0" rIns="0" bIns="0"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tx2"/>
              </a:solidFill>
              <a:effectLst/>
              <a:latin typeface="Arial" panose="020B0604020202020204" pitchFamily="34" charset="0"/>
              <a:ea typeface="+mn-ea"/>
              <a:cs typeface="Arial" panose="020B0604020202020204" pitchFamily="34" charset="0"/>
            </a:rPr>
            <a:t>Index of wind resource quality (1998−1999=100)</a:t>
          </a:r>
          <a:endParaRPr lang="en-US" sz="1000" b="1">
            <a:solidFill>
              <a:schemeClr val="tx2"/>
            </a:solidFill>
            <a:effectLst/>
            <a:latin typeface="Arial" panose="020B0604020202020204" pitchFamily="34" charset="0"/>
            <a:cs typeface="Arial" panose="020B0604020202020204" pitchFamily="34" charset="0"/>
          </a:endParaRPr>
        </a:p>
        <a:p xmlns:a="http://schemas.openxmlformats.org/drawingml/2006/main">
          <a:pPr algn="ctr"/>
          <a:endParaRPr lang="en-US" sz="1000" b="1">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0.77343</cdr:x>
      <cdr:y>0.18687</cdr:y>
    </cdr:from>
    <cdr:to>
      <cdr:x>0.77344</cdr:x>
      <cdr:y>0.91156</cdr:y>
    </cdr:to>
    <cdr:sp macro="" textlink="">
      <cdr:nvSpPr>
        <cdr:cNvPr id="15" name="Straight Connector 3">
          <a:extLst xmlns:a="http://schemas.openxmlformats.org/drawingml/2006/main">
            <a:ext uri="{FF2B5EF4-FFF2-40B4-BE49-F238E27FC236}">
              <a16:creationId xmlns:a16="http://schemas.microsoft.com/office/drawing/2014/main" id="{50F9E889-3B07-49EF-A104-443C02F4801A}"/>
            </a:ext>
          </a:extLst>
        </cdr:cNvPr>
        <cdr:cNvSpPr/>
      </cdr:nvSpPr>
      <cdr:spPr>
        <a:xfrm xmlns:a="http://schemas.openxmlformats.org/drawingml/2006/main" flipH="1" flipV="1">
          <a:off x="4637629" y="589471"/>
          <a:ext cx="60" cy="2286000"/>
        </a:xfrm>
        <a:prstGeom xmlns:a="http://schemas.openxmlformats.org/drawingml/2006/main" prst="line">
          <a:avLst/>
        </a:prstGeom>
        <a:ln xmlns:a="http://schemas.openxmlformats.org/drawingml/2006/main" w="31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0.01001</cdr:x>
      <cdr:y>0</cdr:y>
    </cdr:from>
    <cdr:to>
      <cdr:x>0.3742</cdr:x>
      <cdr:y>0.07461</cdr:y>
    </cdr:to>
    <cdr:sp macro="" textlink="">
      <cdr:nvSpPr>
        <cdr:cNvPr id="18" name="TextBox 1">
          <a:extLst xmlns:a="http://schemas.openxmlformats.org/drawingml/2006/main">
            <a:ext uri="{FF2B5EF4-FFF2-40B4-BE49-F238E27FC236}">
              <a16:creationId xmlns:a16="http://schemas.microsoft.com/office/drawing/2014/main" id="{063F98DD-4B19-4E4C-B4D5-8271389F077C}"/>
            </a:ext>
          </a:extLst>
        </cdr:cNvPr>
        <cdr:cNvSpPr txBox="1"/>
      </cdr:nvSpPr>
      <cdr:spPr>
        <a:xfrm xmlns:a="http://schemas.openxmlformats.org/drawingml/2006/main">
          <a:off x="57837" y="0"/>
          <a:ext cx="2104471" cy="238782"/>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resource quality (index, 100m)</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l"/>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0.53213</cdr:x>
      <cdr:y>0</cdr:y>
    </cdr:from>
    <cdr:to>
      <cdr:x>0.98681</cdr:x>
      <cdr:y>0.04979</cdr:y>
    </cdr:to>
    <cdr:sp macro="" textlink="">
      <cdr:nvSpPr>
        <cdr:cNvPr id="19" name="TextBox 1">
          <a:extLst xmlns:a="http://schemas.openxmlformats.org/drawingml/2006/main">
            <a:ext uri="{FF2B5EF4-FFF2-40B4-BE49-F238E27FC236}">
              <a16:creationId xmlns:a16="http://schemas.microsoft.com/office/drawing/2014/main" id="{C2E22273-7FAB-4C96-9A73-9C11B79EC9BF}"/>
            </a:ext>
          </a:extLst>
        </cdr:cNvPr>
        <cdr:cNvSpPr txBox="1"/>
      </cdr:nvSpPr>
      <cdr:spPr>
        <a:xfrm xmlns:a="http://schemas.openxmlformats.org/drawingml/2006/main">
          <a:off x="3074926" y="0"/>
          <a:ext cx="2627374" cy="159348"/>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speed (m/s, 100m &amp; hub height)</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r"/>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0.4592</cdr:x>
      <cdr:y>0.5889</cdr:y>
    </cdr:from>
    <cdr:to>
      <cdr:x>0.60408</cdr:x>
      <cdr:y>0.69452</cdr:y>
    </cdr:to>
    <cdr:sp macro="" textlink="">
      <cdr:nvSpPr>
        <cdr:cNvPr id="46" name="TextBox 1">
          <a:extLst xmlns:a="http://schemas.openxmlformats.org/drawingml/2006/main">
            <a:ext uri="{FF2B5EF4-FFF2-40B4-BE49-F238E27FC236}">
              <a16:creationId xmlns:a16="http://schemas.microsoft.com/office/drawing/2014/main" id="{6ED5F439-6A75-400F-9868-DD63B417F7A1}"/>
            </a:ext>
          </a:extLst>
        </cdr:cNvPr>
        <cdr:cNvSpPr txBox="1"/>
      </cdr:nvSpPr>
      <cdr:spPr>
        <a:xfrm xmlns:a="http://schemas.openxmlformats.org/drawingml/2006/main">
          <a:off x="2713805" y="1819755"/>
          <a:ext cx="856220" cy="326365"/>
        </a:xfrm>
        <a:prstGeom xmlns:a="http://schemas.openxmlformats.org/drawingml/2006/main" prst="rect">
          <a:avLst/>
        </a:prstGeom>
        <a:solidFill xmlns:a="http://schemas.openxmlformats.org/drawingml/2006/main">
          <a:schemeClr val="bg1">
            <a:alpha val="50000"/>
          </a:schemeClr>
        </a:solidFill>
        <a:effectLst xmlns:a="http://schemas.openxmlformats.org/drawingml/2006/main">
          <a:softEdge rad="12700"/>
        </a:effectLst>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accent2">
                  <a:lumMod val="75000"/>
                </a:schemeClr>
              </a:solidFill>
              <a:effectLst/>
              <a:latin typeface="Arial" panose="020B0604020202020204" pitchFamily="34" charset="0"/>
              <a:ea typeface="+mn-ea"/>
              <a:cs typeface="Arial" panose="020B0604020202020204" pitchFamily="34" charset="0"/>
            </a:rPr>
            <a:t>Wind Speed</a:t>
          </a:r>
          <a:endParaRPr lang="en-US" sz="1000" b="1">
            <a:solidFill>
              <a:schemeClr val="accent2">
                <a:lumMod val="75000"/>
              </a:schemeClr>
            </a:solidFill>
            <a:effectLst/>
            <a:latin typeface="Arial" panose="020B0604020202020204" pitchFamily="34" charset="0"/>
            <a:cs typeface="Arial" panose="020B0604020202020204" pitchFamily="34" charset="0"/>
          </a:endParaRPr>
        </a:p>
        <a:p xmlns:a="http://schemas.openxmlformats.org/drawingml/2006/main">
          <a:pPr algn="ctr"/>
          <a:r>
            <a:rPr lang="en-US" sz="1000" b="1">
              <a:solidFill>
                <a:schemeClr val="accent2">
                  <a:lumMod val="75000"/>
                </a:schemeClr>
              </a:solidFill>
              <a:latin typeface="Arial" panose="020B0604020202020204" pitchFamily="34" charset="0"/>
              <a:cs typeface="Arial" panose="020B0604020202020204" pitchFamily="34" charset="0"/>
            </a:rPr>
            <a:t>(hub height)</a:t>
          </a:r>
        </a:p>
      </cdr:txBody>
    </cdr:sp>
  </cdr:relSizeAnchor>
</c:userShapes>
</file>

<file path=xl/drawings/drawing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144792</xdr:colOff>
      <xdr:row>26</xdr:row>
      <xdr:rowOff>8644</xdr:rowOff>
    </xdr:to>
    <xdr:pic>
      <xdr:nvPicPr>
        <xdr:cNvPr id="4" name="Picture 3">
          <a:extLst>
            <a:ext uri="{FF2B5EF4-FFF2-40B4-BE49-F238E27FC236}">
              <a16:creationId xmlns:a16="http://schemas.microsoft.com/office/drawing/2014/main" id="{CF7F32BD-EDFF-41A4-930E-B95E978800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2880"/>
          <a:ext cx="5539752" cy="4326644"/>
        </a:xfrm>
        <a:prstGeom prst="rect">
          <a:avLst/>
        </a:prstGeom>
      </xdr:spPr>
    </xdr:pic>
    <xdr:clientData/>
  </xdr:twoCellAnchor>
  <xdr:twoCellAnchor editAs="oneCell">
    <xdr:from>
      <xdr:col>10</xdr:col>
      <xdr:colOff>0</xdr:colOff>
      <xdr:row>1</xdr:row>
      <xdr:rowOff>0</xdr:rowOff>
    </xdr:from>
    <xdr:to>
      <xdr:col>19</xdr:col>
      <xdr:colOff>169176</xdr:colOff>
      <xdr:row>26</xdr:row>
      <xdr:rowOff>57413</xdr:rowOff>
    </xdr:to>
    <xdr:pic>
      <xdr:nvPicPr>
        <xdr:cNvPr id="5" name="Picture 4">
          <a:extLst>
            <a:ext uri="{FF2B5EF4-FFF2-40B4-BE49-F238E27FC236}">
              <a16:creationId xmlns:a16="http://schemas.microsoft.com/office/drawing/2014/main" id="{62A5AAB9-C3E9-4E43-89D0-D7B7F0F8B2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94400" y="182880"/>
          <a:ext cx="5564136" cy="4375413"/>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38100</xdr:colOff>
      <xdr:row>2</xdr:row>
      <xdr:rowOff>23308</xdr:rowOff>
    </xdr:from>
    <xdr:to>
      <xdr:col>8</xdr:col>
      <xdr:colOff>389282</xdr:colOff>
      <xdr:row>19</xdr:row>
      <xdr:rowOff>114748</xdr:rowOff>
    </xdr:to>
    <xdr:graphicFrame macro="">
      <xdr:nvGraphicFramePr>
        <xdr:cNvPr id="2" name="Chart 1">
          <a:extLst>
            <a:ext uri="{FF2B5EF4-FFF2-40B4-BE49-F238E27FC236}">
              <a16:creationId xmlns:a16="http://schemas.microsoft.com/office/drawing/2014/main" id="{998C9798-D667-4425-AB1B-DA510B2F3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617403</xdr:colOff>
      <xdr:row>1</xdr:row>
      <xdr:rowOff>136417</xdr:rowOff>
    </xdr:from>
    <xdr:to>
      <xdr:col>17</xdr:col>
      <xdr:colOff>40640</xdr:colOff>
      <xdr:row>19</xdr:row>
      <xdr:rowOff>176649</xdr:rowOff>
    </xdr:to>
    <xdr:pic>
      <xdr:nvPicPr>
        <xdr:cNvPr id="6" name="Picture 5">
          <a:extLst>
            <a:ext uri="{FF2B5EF4-FFF2-40B4-BE49-F238E27FC236}">
              <a16:creationId xmlns:a16="http://schemas.microsoft.com/office/drawing/2014/main" id="{8FA16474-577D-AE7E-A55A-5EF86AC6DBC5}"/>
            </a:ext>
          </a:extLst>
        </xdr:cNvPr>
        <xdr:cNvPicPr>
          <a:picLocks noChangeAspect="1"/>
        </xdr:cNvPicPr>
      </xdr:nvPicPr>
      <xdr:blipFill>
        <a:blip xmlns:r="http://schemas.openxmlformats.org/officeDocument/2006/relationships" r:embed="rId2"/>
        <a:stretch>
          <a:fillRect/>
        </a:stretch>
      </xdr:blipFill>
      <xdr:spPr>
        <a:xfrm>
          <a:off x="7444923" y="319297"/>
          <a:ext cx="4462597" cy="3332072"/>
        </a:xfrm>
        <a:prstGeom prst="rect">
          <a:avLst/>
        </a:prstGeom>
      </xdr:spPr>
    </xdr:pic>
    <xdr:clientData/>
  </xdr:twoCellAnchor>
</xdr:wsDr>
</file>

<file path=xl/drawings/drawing54.xml><?xml version="1.0" encoding="utf-8"?>
<c:userShapes xmlns:c="http://schemas.openxmlformats.org/drawingml/2006/chart">
  <cdr:relSizeAnchor xmlns:cdr="http://schemas.openxmlformats.org/drawingml/2006/chartDrawing">
    <cdr:from>
      <cdr:x>0.01619</cdr:x>
      <cdr:y>0</cdr:y>
    </cdr:from>
    <cdr:to>
      <cdr:x>0.213</cdr:x>
      <cdr:y>0.06651</cdr:y>
    </cdr:to>
    <cdr:sp macro="" textlink="">
      <cdr:nvSpPr>
        <cdr:cNvPr id="5" name="TextBox 1"/>
        <cdr:cNvSpPr txBox="1"/>
      </cdr:nvSpPr>
      <cdr:spPr>
        <a:xfrm xmlns:a="http://schemas.openxmlformats.org/drawingml/2006/main">
          <a:off x="96239" y="0"/>
          <a:ext cx="1169759" cy="21286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0.54231</cdr:x>
      <cdr:y>0.00658</cdr:y>
    </cdr:from>
    <cdr:to>
      <cdr:x>0.80768</cdr:x>
      <cdr:y>0.08161</cdr:y>
    </cdr:to>
    <cdr:sp macro="" textlink="">
      <cdr:nvSpPr>
        <cdr:cNvPr id="13" name="TextBox 1"/>
        <cdr:cNvSpPr txBox="1"/>
      </cdr:nvSpPr>
      <cdr:spPr>
        <a:xfrm xmlns:a="http://schemas.openxmlformats.org/drawingml/2006/main">
          <a:off x="3223259" y="21058"/>
          <a:ext cx="1577268" cy="240113"/>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a:solidFill>
                <a:schemeClr val="tx1"/>
              </a:solidFill>
              <a:latin typeface="Arial" panose="020B0604020202020204" pitchFamily="34" charset="0"/>
              <a:cs typeface="Arial" panose="020B0604020202020204" pitchFamily="34" charset="0"/>
            </a:rPr>
            <a:t>Average Total height (meters)</a:t>
          </a:r>
        </a:p>
      </cdr:txBody>
    </cdr:sp>
  </cdr:relSizeAnchor>
</c:userShapes>
</file>

<file path=xl/drawings/drawing55.xml><?xml version="1.0" encoding="utf-8"?>
<xdr:wsDr xmlns:xdr="http://schemas.openxmlformats.org/drawingml/2006/spreadsheetDrawing" xmlns:a="http://schemas.openxmlformats.org/drawingml/2006/main">
  <xdr:twoCellAnchor>
    <xdr:from>
      <xdr:col>0</xdr:col>
      <xdr:colOff>20320</xdr:colOff>
      <xdr:row>1</xdr:row>
      <xdr:rowOff>124777</xdr:rowOff>
    </xdr:from>
    <xdr:to>
      <xdr:col>5</xdr:col>
      <xdr:colOff>20320</xdr:colOff>
      <xdr:row>20</xdr:row>
      <xdr:rowOff>104457</xdr:rowOff>
    </xdr:to>
    <xdr:graphicFrame macro="">
      <xdr:nvGraphicFramePr>
        <xdr:cNvPr id="2" name="Chart 1">
          <a:extLst>
            <a:ext uri="{FF2B5EF4-FFF2-40B4-BE49-F238E27FC236}">
              <a16:creationId xmlns:a16="http://schemas.microsoft.com/office/drawing/2014/main" id="{C7775634-13BA-4BF8-90A8-BFD8814D1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cdr:x>
      <cdr:y>0</cdr:y>
    </cdr:from>
    <cdr:to>
      <cdr:x>0.50043</cdr:x>
      <cdr:y>0.10704</cdr:y>
    </cdr:to>
    <cdr:sp macro="" textlink="">
      <cdr:nvSpPr>
        <cdr:cNvPr id="2" name="TextBox 1"/>
        <cdr:cNvSpPr txBox="1"/>
      </cdr:nvSpPr>
      <cdr:spPr>
        <a:xfrm xmlns:a="http://schemas.openxmlformats.org/drawingml/2006/main">
          <a:off x="0" y="0"/>
          <a:ext cx="2976880" cy="321364"/>
        </a:xfrm>
        <a:prstGeom xmlns:a="http://schemas.openxmlformats.org/drawingml/2006/main" prst="rect">
          <a:avLst/>
        </a:prstGeom>
      </cdr:spPr>
      <cdr:txBody>
        <a:bodyPr xmlns:a="http://schemas.openxmlformats.org/drawingml/2006/main" vertOverflow="clip" wrap="none" rtlCol="0" anchor="t"/>
        <a:lstStyle xmlns:a="http://schemas.openxmlformats.org/drawingml/2006/main"/>
        <a:p xmlns:a="http://schemas.openxmlformats.org/drawingml/2006/main">
          <a:pPr algn="l"/>
          <a:r>
            <a:rPr lang="en-US" sz="1000">
              <a:latin typeface="Arial" panose="020B0604020202020204" pitchFamily="34" charset="0"/>
              <a:cs typeface="Arial" panose="020B0604020202020204" pitchFamily="34" charset="0"/>
            </a:rPr>
            <a:t>Project Capacity (MW) and Number of Turbines (#)</a:t>
          </a:r>
        </a:p>
      </cdr:txBody>
    </cdr:sp>
  </cdr:relSizeAnchor>
</c:userShapes>
</file>

<file path=xl/drawings/drawing57.xml><?xml version="1.0" encoding="utf-8"?>
<xdr:wsDr xmlns:xdr="http://schemas.openxmlformats.org/drawingml/2006/spreadsheetDrawing" xmlns:a="http://schemas.openxmlformats.org/drawingml/2006/main">
  <xdr:twoCellAnchor>
    <xdr:from>
      <xdr:col>0</xdr:col>
      <xdr:colOff>28575</xdr:colOff>
      <xdr:row>1</xdr:row>
      <xdr:rowOff>78961</xdr:rowOff>
    </xdr:from>
    <xdr:to>
      <xdr:col>11</xdr:col>
      <xdr:colOff>30480</xdr:colOff>
      <xdr:row>20</xdr:row>
      <xdr:rowOff>59293</xdr:rowOff>
    </xdr:to>
    <xdr:grpSp>
      <xdr:nvGrpSpPr>
        <xdr:cNvPr id="2" name="Group 1">
          <a:extLst>
            <a:ext uri="{FF2B5EF4-FFF2-40B4-BE49-F238E27FC236}">
              <a16:creationId xmlns:a16="http://schemas.microsoft.com/office/drawing/2014/main" id="{BCA108BF-FA2D-439E-BB97-02BCA95E1D7E}"/>
            </a:ext>
          </a:extLst>
        </xdr:cNvPr>
        <xdr:cNvGrpSpPr/>
      </xdr:nvGrpSpPr>
      <xdr:grpSpPr>
        <a:xfrm>
          <a:off x="28575" y="261841"/>
          <a:ext cx="6666865" cy="3201052"/>
          <a:chOff x="28575" y="261841"/>
          <a:chExt cx="6778625" cy="3201052"/>
        </a:xfrm>
      </xdr:grpSpPr>
      <xdr:graphicFrame macro="">
        <xdr:nvGraphicFramePr>
          <xdr:cNvPr id="3" name="Chart 2">
            <a:extLst>
              <a:ext uri="{FF2B5EF4-FFF2-40B4-BE49-F238E27FC236}">
                <a16:creationId xmlns:a16="http://schemas.microsoft.com/office/drawing/2014/main" id="{E4005B7F-D12C-04B9-7623-49AE8E1A0CAE}"/>
              </a:ext>
            </a:extLst>
          </xdr:cNvPr>
          <xdr:cNvGraphicFramePr>
            <a:graphicFrameLocks/>
          </xdr:cNvGraphicFramePr>
        </xdr:nvGraphicFramePr>
        <xdr:xfrm>
          <a:off x="1625600" y="262493"/>
          <a:ext cx="5181600"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4B9EA55F-7BE3-D3EA-C857-05FCE5146381}"/>
              </a:ext>
            </a:extLst>
          </xdr:cNvPr>
          <xdr:cNvGraphicFramePr>
            <a:graphicFrameLocks/>
          </xdr:cNvGraphicFramePr>
        </xdr:nvGraphicFramePr>
        <xdr:xfrm>
          <a:off x="28575" y="261841"/>
          <a:ext cx="5071745" cy="3200400"/>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5" name="Straight Connector 4">
            <a:extLst>
              <a:ext uri="{FF2B5EF4-FFF2-40B4-BE49-F238E27FC236}">
                <a16:creationId xmlns:a16="http://schemas.microsoft.com/office/drawing/2014/main" id="{AB118085-D132-C46D-24EA-6CE0FDC4A6B6}"/>
              </a:ext>
            </a:extLst>
          </xdr:cNvPr>
          <xdr:cNvCxnSpPr/>
        </xdr:nvCxnSpPr>
        <xdr:spPr>
          <a:xfrm>
            <a:off x="5018725" y="624222"/>
            <a:ext cx="0" cy="22250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8.xml><?xml version="1.0" encoding="utf-8"?>
<c:userShapes xmlns:c="http://schemas.openxmlformats.org/drawingml/2006/chart">
  <cdr:relSizeAnchor xmlns:cdr="http://schemas.openxmlformats.org/drawingml/2006/chartDrawing">
    <cdr:from>
      <cdr:x>0.28877</cdr:x>
      <cdr:y>0.05455</cdr:y>
    </cdr:from>
    <cdr:to>
      <cdr:x>0.48107</cdr:x>
      <cdr:y>0.11528</cdr:y>
    </cdr:to>
    <cdr:sp macro="" textlink="">
      <cdr:nvSpPr>
        <cdr:cNvPr id="6" name="TextBox 1"/>
        <cdr:cNvSpPr txBox="1"/>
      </cdr:nvSpPr>
      <cdr:spPr>
        <a:xfrm xmlns:a="http://schemas.openxmlformats.org/drawingml/2006/main">
          <a:off x="1716315" y="175984"/>
          <a:ext cx="1143000" cy="195942"/>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i="0">
              <a:sym typeface="Symbol" panose="05050102010706020507" pitchFamily="18" charset="2"/>
            </a:rPr>
            <a:t></a:t>
          </a:r>
          <a:r>
            <a:rPr lang="en-US" sz="1100" i="0"/>
            <a:t> left axis</a:t>
          </a:r>
        </a:p>
      </cdr:txBody>
    </cdr:sp>
  </cdr:relSizeAnchor>
  <cdr:relSizeAnchor xmlns:cdr="http://schemas.openxmlformats.org/drawingml/2006/chartDrawing">
    <cdr:from>
      <cdr:x>0.68837</cdr:x>
      <cdr:y>0.01004</cdr:y>
    </cdr:from>
    <cdr:to>
      <cdr:x>1</cdr:x>
      <cdr:y>0.07365</cdr:y>
    </cdr:to>
    <cdr:sp macro="" textlink="">
      <cdr:nvSpPr>
        <cdr:cNvPr id="7" name="TextBox 1"/>
        <cdr:cNvSpPr txBox="1"/>
      </cdr:nvSpPr>
      <cdr:spPr>
        <a:xfrm xmlns:a="http://schemas.openxmlformats.org/drawingml/2006/main">
          <a:off x="3517920" y="32148"/>
          <a:ext cx="1592560" cy="20356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Specific power (W/m</a:t>
          </a:r>
          <a:r>
            <a:rPr lang="en-US" sz="1000" i="0" baseline="30000">
              <a:solidFill>
                <a:sysClr val="windowText" lastClr="000000"/>
              </a:solidFill>
              <a:latin typeface="Arial" panose="020B0604020202020204" pitchFamily="34" charset="0"/>
              <a:cs typeface="Arial" panose="020B0604020202020204" pitchFamily="34" charset="0"/>
              <a:sym typeface="Symbol" panose="05050102010706020507" pitchFamily="18" charset="2"/>
            </a:rPr>
            <a:t>2</a:t>
          </a: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59.xml><?xml version="1.0" encoding="utf-8"?>
<c:userShapes xmlns:c="http://schemas.openxmlformats.org/drawingml/2006/chart">
  <cdr:relSizeAnchor xmlns:cdr="http://schemas.openxmlformats.org/drawingml/2006/chartDrawing">
    <cdr:from>
      <cdr:x>0.61759</cdr:x>
      <cdr:y>0.11251</cdr:y>
    </cdr:from>
    <cdr:to>
      <cdr:x>0.61759</cdr:x>
      <cdr:y>0.80775</cdr:y>
    </cdr:to>
    <cdr:cxnSp macro="">
      <cdr:nvCxnSpPr>
        <cdr:cNvPr id="3" name="Straight Connector 2">
          <a:extLst xmlns:a="http://schemas.openxmlformats.org/drawingml/2006/main">
            <a:ext uri="{FF2B5EF4-FFF2-40B4-BE49-F238E27FC236}">
              <a16:creationId xmlns:a16="http://schemas.microsoft.com/office/drawing/2014/main" id="{49778121-2240-42EA-A50D-E284AD94CBC2}"/>
            </a:ext>
          </a:extLst>
        </cdr:cNvPr>
        <cdr:cNvCxnSpPr/>
      </cdr:nvCxnSpPr>
      <cdr:spPr>
        <a:xfrm xmlns:a="http://schemas.openxmlformats.org/drawingml/2006/main">
          <a:off x="3088325" y="360062"/>
          <a:ext cx="0" cy="222504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cdr:x>
      <cdr:y>0.01315</cdr:y>
    </cdr:from>
    <cdr:to>
      <cdr:x>0.42438</cdr:x>
      <cdr:y>0.06419</cdr:y>
    </cdr:to>
    <cdr:sp macro="" textlink="">
      <cdr:nvSpPr>
        <cdr:cNvPr id="7" name="TextBox 1"/>
        <cdr:cNvSpPr txBox="1"/>
      </cdr:nvSpPr>
      <cdr:spPr>
        <a:xfrm xmlns:a="http://schemas.openxmlformats.org/drawingml/2006/main">
          <a:off x="0" y="42093"/>
          <a:ext cx="2152347" cy="16334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Hub height &amp; rotor diameter (m)</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0.73878</cdr:x>
      <cdr:y>0.01333</cdr:y>
    </cdr:from>
    <cdr:to>
      <cdr:x>0.97562</cdr:x>
      <cdr:y>0.07692</cdr:y>
    </cdr:to>
    <cdr:sp macro="" textlink="">
      <cdr:nvSpPr>
        <cdr:cNvPr id="8" name="TextBox 1"/>
        <cdr:cNvSpPr txBox="1"/>
      </cdr:nvSpPr>
      <cdr:spPr>
        <a:xfrm xmlns:a="http://schemas.openxmlformats.org/drawingml/2006/main">
          <a:off x="3694353" y="42649"/>
          <a:ext cx="1184351" cy="203510"/>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latin typeface="Arial" panose="020B0604020202020204" pitchFamily="34" charset="0"/>
              <a:cs typeface="Arial" panose="020B0604020202020204" pitchFamily="34" charset="0"/>
              <a:sym typeface="Symbol" panose="05050102010706020507" pitchFamily="18" charset="2"/>
            </a:rPr>
            <a:t>Capacity (MW)</a:t>
          </a:r>
          <a:endParaRPr lang="en-US" sz="1000" i="0">
            <a:latin typeface="Arial" panose="020B0604020202020204" pitchFamily="34" charset="0"/>
            <a:cs typeface="Arial" panose="020B0604020202020204" pitchFamily="34" charset="0"/>
          </a:endParaRPr>
        </a:p>
      </cdr:txBody>
    </cdr:sp>
  </cdr:relSizeAnchor>
</c:userShapes>
</file>

<file path=xl/drawings/drawing60.xml><?xml version="1.0" encoding="utf-8"?>
<xdr:wsDr xmlns:xdr="http://schemas.openxmlformats.org/drawingml/2006/spreadsheetDrawing" xmlns:a="http://schemas.openxmlformats.org/drawingml/2006/main">
  <xdr:twoCellAnchor>
    <xdr:from>
      <xdr:col>0</xdr:col>
      <xdr:colOff>19049</xdr:colOff>
      <xdr:row>2</xdr:row>
      <xdr:rowOff>28575</xdr:rowOff>
    </xdr:from>
    <xdr:to>
      <xdr:col>8</xdr:col>
      <xdr:colOff>588009</xdr:colOff>
      <xdr:row>21</xdr:row>
      <xdr:rowOff>38735</xdr:rowOff>
    </xdr:to>
    <xdr:graphicFrame macro="">
      <xdr:nvGraphicFramePr>
        <xdr:cNvPr id="2" name="Chart 1">
          <a:extLst>
            <a:ext uri="{FF2B5EF4-FFF2-40B4-BE49-F238E27FC236}">
              <a16:creationId xmlns:a16="http://schemas.microsoft.com/office/drawing/2014/main" id="{4FD6686F-363B-44FA-AB6A-E12A5540B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c:userShapes xmlns:c="http://schemas.openxmlformats.org/drawingml/2006/chart">
  <cdr:relSizeAnchor xmlns:cdr="http://schemas.openxmlformats.org/drawingml/2006/chartDrawing">
    <cdr:from>
      <cdr:x>0</cdr:x>
      <cdr:y>0</cdr:y>
    </cdr:from>
    <cdr:to>
      <cdr:x>0.23676</cdr:x>
      <cdr:y>0.0599</cdr:y>
    </cdr:to>
    <cdr:sp macro="" textlink="">
      <cdr:nvSpPr>
        <cdr:cNvPr id="19457" name="Text Box 1"/>
        <cdr:cNvSpPr txBox="1">
          <a:spLocks xmlns:a="http://schemas.openxmlformats.org/drawingml/2006/main" noChangeArrowheads="1"/>
        </cdr:cNvSpPr>
      </cdr:nvSpPr>
      <cdr:spPr bwMode="auto">
        <a:xfrm xmlns:a="http://schemas.openxmlformats.org/drawingml/2006/main">
          <a:off x="0" y="0"/>
          <a:ext cx="1413510" cy="1752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Capacity Factor in 2022</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0.37624</cdr:x>
      <cdr:y>0.93155</cdr:y>
    </cdr:from>
    <cdr:to>
      <cdr:x>0.76683</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236224" y="2981324"/>
          <a:ext cx="2321489" cy="2190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 (COD Year)</a:t>
          </a:r>
        </a:p>
      </cdr:txBody>
    </cdr:sp>
  </cdr:relSizeAnchor>
  <cdr:relSizeAnchor xmlns:cdr="http://schemas.openxmlformats.org/drawingml/2006/chartDrawing">
    <cdr:from>
      <cdr:x>0.56396</cdr:x>
      <cdr:y>0</cdr:y>
    </cdr:from>
    <cdr:to>
      <cdr:x>0.75268</cdr:x>
      <cdr:y>0.09827</cdr:y>
    </cdr:to>
    <cdr:sp macro="" textlink="">
      <cdr:nvSpPr>
        <cdr:cNvPr id="5" name="Text Box 1"/>
        <cdr:cNvSpPr txBox="1">
          <a:spLocks xmlns:a="http://schemas.openxmlformats.org/drawingml/2006/main" noChangeArrowheads="1"/>
        </cdr:cNvSpPr>
      </cdr:nvSpPr>
      <cdr:spPr bwMode="auto">
        <a:xfrm xmlns:a="http://schemas.openxmlformats.org/drawingml/2006/main">
          <a:off x="3334776" y="0"/>
          <a:ext cx="1115924" cy="29654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 (by COD year)</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0.56493</cdr:x>
      <cdr:y>0.72005</cdr:y>
    </cdr:from>
    <cdr:to>
      <cdr:x>0.99292</cdr:x>
      <cdr:y>0.78348</cdr:y>
    </cdr:to>
    <cdr:sp macro="" textlink="">
      <cdr:nvSpPr>
        <cdr:cNvPr id="6" name="Text Box 1"/>
        <cdr:cNvSpPr txBox="1">
          <a:spLocks xmlns:a="http://schemas.openxmlformats.org/drawingml/2006/main" noChangeArrowheads="1"/>
        </cdr:cNvSpPr>
      </cdr:nvSpPr>
      <cdr:spPr bwMode="auto">
        <a:xfrm xmlns:a="http://schemas.openxmlformats.org/drawingml/2006/main">
          <a:off x="3346597" y="2130699"/>
          <a:ext cx="2535377" cy="187686"/>
        </a:xfrm>
        <a:prstGeom xmlns:a="http://schemas.openxmlformats.org/drawingml/2006/main" prst="rect">
          <a:avLst/>
        </a:prstGeom>
        <a:solidFill xmlns:a="http://schemas.openxmlformats.org/drawingml/2006/main">
          <a:schemeClr val="bg1">
            <a:alpha val="86000"/>
          </a:schemeClr>
        </a:solidFill>
        <a:ln xmlns:a="http://schemas.openxmlformats.org/drawingml/2006/main">
          <a:noFill/>
        </a:ln>
        <a:effectLst xmlns:a="http://schemas.openxmlformats.org/drawingml/2006/main"/>
      </cdr:spPr>
      <cdr:txBody>
        <a:bodyPr xmlns:a="http://schemas.openxmlformats.org/drawingml/2006/main" vert="horz" wrap="square" lIns="0" tIns="0" rIns="0" bIns="0" anchor="ctr" anchorCtr="1"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50000"/>
                </a:schemeClr>
              </a:solidFill>
              <a:latin typeface="Arial" panose="020B0604020202020204" pitchFamily="34" charset="0"/>
              <a:cs typeface="Arial" panose="020B0604020202020204" pitchFamily="34" charset="0"/>
            </a:rPr>
            <a:t>Generation-weighted average (by COD year)</a:t>
          </a:r>
          <a:endParaRPr lang="en-US" sz="1000" b="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0.06985</cdr:x>
      <cdr:y>0.10099</cdr:y>
    </cdr:from>
    <cdr:to>
      <cdr:x>0.33523</cdr:x>
      <cdr:y>0.20515</cdr:y>
    </cdr:to>
    <cdr:sp macro="" textlink="">
      <cdr:nvSpPr>
        <cdr:cNvPr id="7" name="Text Box 1"/>
        <cdr:cNvSpPr txBox="1">
          <a:spLocks xmlns:a="http://schemas.openxmlformats.org/drawingml/2006/main" noChangeArrowheads="1"/>
        </cdr:cNvSpPr>
      </cdr:nvSpPr>
      <cdr:spPr bwMode="auto">
        <a:xfrm xmlns:a="http://schemas.openxmlformats.org/drawingml/2006/main">
          <a:off x="415185" y="304748"/>
          <a:ext cx="1577313" cy="3143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Fleet-wide average</a:t>
          </a:r>
        </a:p>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(across all COD years)</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0.1686</cdr:x>
      <cdr:y>0.20842</cdr:y>
    </cdr:from>
    <cdr:to>
      <cdr:x>0.16882</cdr:x>
      <cdr:y>0.35753</cdr:y>
    </cdr:to>
    <cdr:cxnSp macro="">
      <cdr:nvCxnSpPr>
        <cdr:cNvPr id="8" name="Straight Connector 7">
          <a:extLst xmlns:a="http://schemas.openxmlformats.org/drawingml/2006/main">
            <a:ext uri="{FF2B5EF4-FFF2-40B4-BE49-F238E27FC236}">
              <a16:creationId xmlns:a16="http://schemas.microsoft.com/office/drawing/2014/main" id="{A931079B-6F00-4696-A369-56533CA57FD4}"/>
            </a:ext>
          </a:extLst>
        </cdr:cNvPr>
        <cdr:cNvCxnSpPr/>
      </cdr:nvCxnSpPr>
      <cdr:spPr>
        <a:xfrm xmlns:a="http://schemas.openxmlformats.org/drawingml/2006/main" flipH="1">
          <a:off x="996951" y="628912"/>
          <a:ext cx="1302" cy="449953"/>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0.74839</cdr:x>
      <cdr:y>0.07439</cdr:y>
    </cdr:from>
    <cdr:to>
      <cdr:x>0.77265</cdr:x>
      <cdr:y>0.09753</cdr:y>
    </cdr:to>
    <cdr:cxnSp macro="">
      <cdr:nvCxnSpPr>
        <cdr:cNvPr id="9" name="Straight Connector 8">
          <a:extLst xmlns:a="http://schemas.openxmlformats.org/drawingml/2006/main">
            <a:ext uri="{FF2B5EF4-FFF2-40B4-BE49-F238E27FC236}">
              <a16:creationId xmlns:a16="http://schemas.microsoft.com/office/drawing/2014/main" id="{5BB73A65-CB62-4ED3-838D-A71BEF6B4AD4}"/>
            </a:ext>
          </a:extLst>
        </cdr:cNvPr>
        <cdr:cNvCxnSpPr/>
      </cdr:nvCxnSpPr>
      <cdr:spPr>
        <a:xfrm xmlns:a="http://schemas.openxmlformats.org/drawingml/2006/main">
          <a:off x="4425300" y="224473"/>
          <a:ext cx="143452" cy="69834"/>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0.86768</cdr:x>
      <cdr:y>0.67861</cdr:y>
    </cdr:from>
    <cdr:to>
      <cdr:x>0.91816</cdr:x>
      <cdr:y>0.71953</cdr:y>
    </cdr:to>
    <cdr:cxnSp macro="">
      <cdr:nvCxnSpPr>
        <cdr:cNvPr id="10" name="Straight Connector 9">
          <a:extLst xmlns:a="http://schemas.openxmlformats.org/drawingml/2006/main">
            <a:ext uri="{FF2B5EF4-FFF2-40B4-BE49-F238E27FC236}">
              <a16:creationId xmlns:a16="http://schemas.microsoft.com/office/drawing/2014/main" id="{306E976C-E707-4919-AD34-48109D08ACCF}"/>
            </a:ext>
          </a:extLst>
        </cdr:cNvPr>
        <cdr:cNvCxnSpPr/>
      </cdr:nvCxnSpPr>
      <cdr:spPr>
        <a:xfrm xmlns:a="http://schemas.openxmlformats.org/drawingml/2006/main" flipH="1">
          <a:off x="5157149" y="2047731"/>
          <a:ext cx="300033" cy="123477"/>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182876</xdr:rowOff>
    </xdr:from>
    <xdr:to>
      <xdr:col>15</xdr:col>
      <xdr:colOff>388476</xdr:colOff>
      <xdr:row>23</xdr:row>
      <xdr:rowOff>113978</xdr:rowOff>
    </xdr:to>
    <xdr:pic>
      <xdr:nvPicPr>
        <xdr:cNvPr id="2" name="Picture 1">
          <a:extLst>
            <a:ext uri="{FF2B5EF4-FFF2-40B4-BE49-F238E27FC236}">
              <a16:creationId xmlns:a16="http://schemas.microsoft.com/office/drawing/2014/main" id="{A5F7F7AB-6878-4FFD-AA49-CE92F6719B19}"/>
            </a:ext>
          </a:extLst>
        </xdr:cNvPr>
        <xdr:cNvPicPr>
          <a:picLocks noChangeAspect="1"/>
        </xdr:cNvPicPr>
      </xdr:nvPicPr>
      <xdr:blipFill>
        <a:blip xmlns:r="http://schemas.openxmlformats.org/officeDocument/2006/relationships" r:embed="rId1"/>
        <a:stretch>
          <a:fillRect/>
        </a:stretch>
      </xdr:blipFill>
      <xdr:spPr>
        <a:xfrm>
          <a:off x="0" y="182876"/>
          <a:ext cx="9090516" cy="3802062"/>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392430</xdr:colOff>
      <xdr:row>21</xdr:row>
      <xdr:rowOff>15240</xdr:rowOff>
    </xdr:to>
    <xdr:graphicFrame macro="">
      <xdr:nvGraphicFramePr>
        <xdr:cNvPr id="2" name="Chart 5">
          <a:extLst>
            <a:ext uri="{FF2B5EF4-FFF2-40B4-BE49-F238E27FC236}">
              <a16:creationId xmlns:a16="http://schemas.microsoft.com/office/drawing/2014/main" id="{4F98D48D-4E1E-43C7-B360-D217F89E6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0.48501</cdr:x>
      <cdr:y>3.31398E-7</cdr:y>
    </cdr:from>
    <cdr:to>
      <cdr:x>1</cdr:x>
      <cdr:y>0.06061</cdr:y>
    </cdr:to>
    <cdr:sp macro="" textlink="">
      <cdr:nvSpPr>
        <cdr:cNvPr id="2" name="TextBox 1"/>
        <cdr:cNvSpPr txBox="1"/>
      </cdr:nvSpPr>
      <cdr:spPr>
        <a:xfrm xmlns:a="http://schemas.openxmlformats.org/drawingml/2006/main">
          <a:off x="2814320" y="1"/>
          <a:ext cx="2988310" cy="182880"/>
        </a:xfrm>
        <a:prstGeom xmlns:a="http://schemas.openxmlformats.org/drawingml/2006/main" prst="rect">
          <a:avLst/>
        </a:prstGeom>
      </cdr:spPr>
      <cdr:txBody>
        <a:bodyPr xmlns:a="http://schemas.openxmlformats.org/drawingml/2006/main" vertOverflow="clip" vert="horz" wrap="square" lIns="18288" tIns="18288" rIns="18288" bIns="18288" rtlCol="0" anchor="t" anchorCtr="0"/>
        <a:lstStyle xmlns:a="http://schemas.openxmlformats.org/drawingml/2006/main"/>
        <a:p xmlns:a="http://schemas.openxmlformats.org/drawingml/2006/main">
          <a:pPr algn="r"/>
          <a:r>
            <a:rPr lang="en-US" sz="1000" b="0">
              <a:latin typeface="Arial" panose="020B0604020202020204" pitchFamily="34" charset="0"/>
              <a:cs typeface="Arial" panose="020B0604020202020204" pitchFamily="34" charset="0"/>
            </a:rPr>
            <a:t>Index</a:t>
          </a:r>
          <a:r>
            <a:rPr lang="en-US" sz="1000" b="0" baseline="0">
              <a:latin typeface="Arial" panose="020B0604020202020204" pitchFamily="34" charset="0"/>
              <a:cs typeface="Arial" panose="020B0604020202020204" pitchFamily="34" charset="0"/>
            </a:rPr>
            <a:t> of Capacity Factor Influences (1998−99=100)</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0.00481</cdr:x>
      <cdr:y>0.00298</cdr:y>
    </cdr:from>
    <cdr:to>
      <cdr:x>0.33485</cdr:x>
      <cdr:y>0.06548</cdr:y>
    </cdr:to>
    <cdr:sp macro="" textlink="">
      <cdr:nvSpPr>
        <cdr:cNvPr id="3" name="TextBox 1"/>
        <cdr:cNvSpPr txBox="1"/>
      </cdr:nvSpPr>
      <cdr:spPr>
        <a:xfrm xmlns:a="http://schemas.openxmlformats.org/drawingml/2006/main">
          <a:off x="28186" y="9536"/>
          <a:ext cx="1933964" cy="200013"/>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Capacity Factor in 2022</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0.55649</cdr:x>
      <cdr:y>0.59476</cdr:y>
    </cdr:from>
    <cdr:to>
      <cdr:x>0.93023</cdr:x>
      <cdr:y>0.65711</cdr:y>
    </cdr:to>
    <cdr:sp macro="" textlink="">
      <cdr:nvSpPr>
        <cdr:cNvPr id="4" name="TextBox 1"/>
        <cdr:cNvSpPr txBox="1"/>
      </cdr:nvSpPr>
      <cdr:spPr>
        <a:xfrm xmlns:a="http://schemas.openxmlformats.org/drawingml/2006/main">
          <a:off x="3271520" y="1960881"/>
          <a:ext cx="2197144" cy="205548"/>
        </a:xfrm>
        <a:prstGeom xmlns:a="http://schemas.openxmlformats.org/drawingml/2006/main" prst="rect">
          <a:avLst/>
        </a:prstGeom>
        <a:solidFill xmlns:a="http://schemas.openxmlformats.org/drawingml/2006/main">
          <a:srgbClr val="9BBB59">
            <a:alpha val="27059"/>
          </a:srgb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accent3">
                  <a:lumMod val="50000"/>
                </a:schemeClr>
              </a:solidFill>
              <a:latin typeface="Arial" panose="020B0604020202020204" pitchFamily="34" charset="0"/>
              <a:cs typeface="Arial" panose="020B0604020202020204" pitchFamily="34" charset="0"/>
            </a:rPr>
            <a:t>Built wind resource quality at 100m</a:t>
          </a:r>
          <a:endParaRPr lang="en-US" sz="10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0.65673</cdr:x>
      <cdr:y>0.42424</cdr:y>
    </cdr:from>
    <cdr:to>
      <cdr:x>0.92008</cdr:x>
      <cdr:y>0.4869</cdr:y>
    </cdr:to>
    <cdr:sp macro="" textlink="">
      <cdr:nvSpPr>
        <cdr:cNvPr id="5" name="TextBox 1"/>
        <cdr:cNvSpPr txBox="1"/>
      </cdr:nvSpPr>
      <cdr:spPr>
        <a:xfrm xmlns:a="http://schemas.openxmlformats.org/drawingml/2006/main">
          <a:off x="3860801" y="1398685"/>
          <a:ext cx="1548194" cy="206595"/>
        </a:xfrm>
        <a:prstGeom xmlns:a="http://schemas.openxmlformats.org/drawingml/2006/main" prst="rect">
          <a:avLst/>
        </a:prstGeom>
        <a:solidFill xmlns:a="http://schemas.openxmlformats.org/drawingml/2006/main">
          <a:schemeClr val="tx2">
            <a:lumMod val="60000"/>
            <a:lumOff val="40000"/>
            <a:alpha val="3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tx2">
                  <a:lumMod val="75000"/>
                </a:schemeClr>
              </a:solidFill>
              <a:latin typeface="Arial" panose="020B0604020202020204" pitchFamily="34" charset="0"/>
              <a:cs typeface="Arial" panose="020B0604020202020204" pitchFamily="34" charset="0"/>
            </a:rPr>
            <a:t>Built turbine hub height</a:t>
          </a:r>
          <a:endParaRPr lang="en-US" sz="1000" b="1">
            <a:solidFill>
              <a:schemeClr val="tx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0.0768</cdr:x>
      <cdr:y>0.24123</cdr:y>
    </cdr:from>
    <cdr:to>
      <cdr:x>0.24358</cdr:x>
      <cdr:y>0.31762</cdr:y>
    </cdr:to>
    <cdr:sp macro="" textlink="">
      <cdr:nvSpPr>
        <cdr:cNvPr id="6" name="TextBox 1"/>
        <cdr:cNvSpPr txBox="1"/>
      </cdr:nvSpPr>
      <cdr:spPr>
        <a:xfrm xmlns:a="http://schemas.openxmlformats.org/drawingml/2006/main">
          <a:off x="445631" y="727904"/>
          <a:ext cx="967763" cy="230509"/>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tx2"/>
              </a:solidFill>
              <a:latin typeface="Arial" panose="020B0604020202020204" pitchFamily="34" charset="0"/>
              <a:cs typeface="Arial" panose="020B0604020202020204" pitchFamily="34" charset="0"/>
            </a:rPr>
            <a:t>Capacity factor</a:t>
          </a:r>
          <a:endParaRPr lang="en-US" sz="1000" b="1">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0.54094</cdr:x>
      <cdr:y>0.11771</cdr:y>
    </cdr:from>
    <cdr:to>
      <cdr:x>0.8682</cdr:x>
      <cdr:y>0.20339</cdr:y>
    </cdr:to>
    <cdr:sp macro="" textlink="">
      <cdr:nvSpPr>
        <cdr:cNvPr id="7" name="TextBox 1"/>
        <cdr:cNvSpPr txBox="1"/>
      </cdr:nvSpPr>
      <cdr:spPr>
        <a:xfrm xmlns:a="http://schemas.openxmlformats.org/drawingml/2006/main">
          <a:off x="3180081" y="388081"/>
          <a:ext cx="1923920" cy="282480"/>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6">
                  <a:lumMod val="75000"/>
                </a:schemeClr>
              </a:solidFill>
              <a:latin typeface="Arial" panose="020B0604020202020204" pitchFamily="34" charset="0"/>
              <a:cs typeface="Arial" panose="020B0604020202020204" pitchFamily="34" charset="0"/>
            </a:rPr>
            <a:t>Inverse of built specific power</a:t>
          </a:r>
        </a:p>
      </cdr:txBody>
    </cdr:sp>
  </cdr:relSizeAnchor>
  <cdr:relSizeAnchor xmlns:cdr="http://schemas.openxmlformats.org/drawingml/2006/chartDrawing">
    <cdr:from>
      <cdr:x>0.15713</cdr:x>
      <cdr:y>0.32155</cdr:y>
    </cdr:from>
    <cdr:to>
      <cdr:x>0.19121</cdr:x>
      <cdr:y>0.37205</cdr:y>
    </cdr:to>
    <cdr:cxnSp macro="">
      <cdr:nvCxnSpPr>
        <cdr:cNvPr id="9" name="Straight Connector 8">
          <a:extLst xmlns:a="http://schemas.openxmlformats.org/drawingml/2006/main">
            <a:ext uri="{FF2B5EF4-FFF2-40B4-BE49-F238E27FC236}">
              <a16:creationId xmlns:a16="http://schemas.microsoft.com/office/drawing/2014/main" id="{B7145E03-76CD-4413-92D7-5CE218B6CEFC}"/>
            </a:ext>
          </a:extLst>
        </cdr:cNvPr>
        <cdr:cNvCxnSpPr/>
      </cdr:nvCxnSpPr>
      <cdr:spPr>
        <a:xfrm xmlns:a="http://schemas.openxmlformats.org/drawingml/2006/main" flipH="1" flipV="1">
          <a:off x="911740" y="970292"/>
          <a:ext cx="197754" cy="152385"/>
        </a:xfrm>
        <a:prstGeom xmlns:a="http://schemas.openxmlformats.org/drawingml/2006/main" prst="line">
          <a:avLst/>
        </a:prstGeom>
        <a:ln xmlns:a="http://schemas.openxmlformats.org/drawingml/2006/main">
          <a:solidFill>
            <a:schemeClr val="tx2"/>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0.90873</cdr:x>
      <cdr:y>0.65657</cdr:y>
    </cdr:from>
    <cdr:to>
      <cdr:x>0.90937</cdr:x>
      <cdr:y>0.71717</cdr:y>
    </cdr:to>
    <cdr:cxnSp macro="">
      <cdr:nvCxnSpPr>
        <cdr:cNvPr id="10" name="Straight Connector 9">
          <a:extLst xmlns:a="http://schemas.openxmlformats.org/drawingml/2006/main">
            <a:ext uri="{FF2B5EF4-FFF2-40B4-BE49-F238E27FC236}">
              <a16:creationId xmlns:a16="http://schemas.microsoft.com/office/drawing/2014/main" id="{76A435B3-9F21-4A2E-BA11-C254D3A5F6B6}"/>
            </a:ext>
          </a:extLst>
        </cdr:cNvPr>
        <cdr:cNvCxnSpPr/>
      </cdr:nvCxnSpPr>
      <cdr:spPr>
        <a:xfrm xmlns:a="http://schemas.openxmlformats.org/drawingml/2006/main" flipV="1">
          <a:off x="5273040" y="1981213"/>
          <a:ext cx="3698" cy="182867"/>
        </a:xfrm>
        <a:prstGeom xmlns:a="http://schemas.openxmlformats.org/drawingml/2006/main" prst="line">
          <a:avLst/>
        </a:prstGeom>
        <a:ln xmlns:a="http://schemas.openxmlformats.org/drawingml/2006/main">
          <a:solidFill>
            <a:schemeClr val="accent3">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0.82994</cdr:x>
      <cdr:y>0.18855</cdr:y>
    </cdr:from>
    <cdr:to>
      <cdr:x>0.83432</cdr:x>
      <cdr:y>0.22727</cdr:y>
    </cdr:to>
    <cdr:cxnSp macro="">
      <cdr:nvCxnSpPr>
        <cdr:cNvPr id="11" name="Straight Connector 10">
          <a:extLst xmlns:a="http://schemas.openxmlformats.org/drawingml/2006/main">
            <a:ext uri="{FF2B5EF4-FFF2-40B4-BE49-F238E27FC236}">
              <a16:creationId xmlns:a16="http://schemas.microsoft.com/office/drawing/2014/main" id="{512FD103-ED87-4B83-BFDD-CF0F08E7C9BB}"/>
            </a:ext>
          </a:extLst>
        </cdr:cNvPr>
        <cdr:cNvCxnSpPr/>
      </cdr:nvCxnSpPr>
      <cdr:spPr>
        <a:xfrm xmlns:a="http://schemas.openxmlformats.org/drawingml/2006/main" flipH="1" flipV="1">
          <a:off x="4815840" y="568960"/>
          <a:ext cx="25400" cy="116840"/>
        </a:xfrm>
        <a:prstGeom xmlns:a="http://schemas.openxmlformats.org/drawingml/2006/main" prst="line">
          <a:avLst/>
        </a:prstGeom>
        <a:ln xmlns:a="http://schemas.openxmlformats.org/drawingml/2006/main">
          <a:solidFill>
            <a:schemeClr val="accent6">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0.85079</cdr:x>
      <cdr:y>0.32155</cdr:y>
    </cdr:from>
    <cdr:to>
      <cdr:x>0.85687</cdr:x>
      <cdr:y>0.41751</cdr:y>
    </cdr:to>
    <cdr:cxnSp macro="">
      <cdr:nvCxnSpPr>
        <cdr:cNvPr id="12" name="Straight Connector 11">
          <a:extLst xmlns:a="http://schemas.openxmlformats.org/drawingml/2006/main">
            <a:ext uri="{FF2B5EF4-FFF2-40B4-BE49-F238E27FC236}">
              <a16:creationId xmlns:a16="http://schemas.microsoft.com/office/drawing/2014/main" id="{21A735E7-D665-4D84-9FBB-7089E26CF8CA}"/>
            </a:ext>
          </a:extLst>
        </cdr:cNvPr>
        <cdr:cNvCxnSpPr/>
      </cdr:nvCxnSpPr>
      <cdr:spPr>
        <a:xfrm xmlns:a="http://schemas.openxmlformats.org/drawingml/2006/main" flipV="1">
          <a:off x="4936848" y="970293"/>
          <a:ext cx="35280" cy="289561"/>
        </a:xfrm>
        <a:prstGeom xmlns:a="http://schemas.openxmlformats.org/drawingml/2006/main" prst="line">
          <a:avLst/>
        </a:prstGeom>
        <a:ln xmlns:a="http://schemas.openxmlformats.org/drawingml/2006/main">
          <a:solidFill>
            <a:schemeClr val="tx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5.xml><?xml version="1.0" encoding="utf-8"?>
<xdr:wsDr xmlns:xdr="http://schemas.openxmlformats.org/drawingml/2006/spreadsheetDrawing" xmlns:a="http://schemas.openxmlformats.org/drawingml/2006/main">
  <xdr:twoCellAnchor>
    <xdr:from>
      <xdr:col>0</xdr:col>
      <xdr:colOff>19049</xdr:colOff>
      <xdr:row>1</xdr:row>
      <xdr:rowOff>152400</xdr:rowOff>
    </xdr:from>
    <xdr:to>
      <xdr:col>9</xdr:col>
      <xdr:colOff>419099</xdr:colOff>
      <xdr:row>20</xdr:row>
      <xdr:rowOff>86360</xdr:rowOff>
    </xdr:to>
    <xdr:graphicFrame macro="">
      <xdr:nvGraphicFramePr>
        <xdr:cNvPr id="2" name="Chart 8">
          <a:extLst>
            <a:ext uri="{FF2B5EF4-FFF2-40B4-BE49-F238E27FC236}">
              <a16:creationId xmlns:a16="http://schemas.microsoft.com/office/drawing/2014/main" id="{9A0292E3-5796-4381-BB2C-414472487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609600</xdr:colOff>
      <xdr:row>2</xdr:row>
      <xdr:rowOff>0</xdr:rowOff>
    </xdr:from>
    <xdr:to>
      <xdr:col>21</xdr:col>
      <xdr:colOff>198120</xdr:colOff>
      <xdr:row>20</xdr:row>
      <xdr:rowOff>91440</xdr:rowOff>
    </xdr:to>
    <xdr:graphicFrame macro="">
      <xdr:nvGraphicFramePr>
        <xdr:cNvPr id="3" name="Chart 8">
          <a:extLst>
            <a:ext uri="{FF2B5EF4-FFF2-40B4-BE49-F238E27FC236}">
              <a16:creationId xmlns:a16="http://schemas.microsoft.com/office/drawing/2014/main" id="{3D03FA80-A195-4AB6-B71A-B2A0E76A9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TextBox 2"/>
        <cdr:cNvSpPr txBox="1"/>
      </cdr:nvSpPr>
      <cdr:spPr>
        <a:xfrm xmlns:a="http://schemas.openxmlformats.org/drawingml/2006/main">
          <a:off x="0" y="1"/>
          <a:ext cx="309982" cy="2430779"/>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000" b="1"/>
            <a:t>Net Capacity Factor (in 2011 and/or 2012)</a:t>
          </a:r>
        </a:p>
      </cdr:txBody>
    </cdr:sp>
  </cdr:relSizeAnchor>
  <cdr:relSizeAnchor xmlns:cdr="http://schemas.openxmlformats.org/drawingml/2006/chartDrawing">
    <cdr:from>
      <cdr:x>0</cdr:x>
      <cdr:y>0</cdr:y>
    </cdr:from>
    <cdr:to>
      <cdr:x>0.67878</cdr:x>
      <cdr:y>0.07639</cdr:y>
    </cdr:to>
    <cdr:sp macro="" textlink="">
      <cdr:nvSpPr>
        <cdr:cNvPr id="2" name="TextBox 1"/>
        <cdr:cNvSpPr txBox="1"/>
      </cdr:nvSpPr>
      <cdr:spPr>
        <a:xfrm xmlns:a="http://schemas.openxmlformats.org/drawingml/2006/main">
          <a:off x="0" y="0"/>
          <a:ext cx="4009391" cy="223520"/>
        </a:xfrm>
        <a:prstGeom xmlns:a="http://schemas.openxmlformats.org/drawingml/2006/main" prst="rect">
          <a:avLst/>
        </a:prstGeom>
      </cdr:spPr>
      <cdr:txBody>
        <a:bodyPr xmlns:a="http://schemas.openxmlformats.org/drawingml/2006/main" vertOverflow="clip" vert="horz" wrap="square" lIns="18288" tIns="18288" rIns="18288" bIns="18288" rtlCol="0" anchor="t" anchorCtr="0"/>
        <a:lstStyle xmlns:a="http://schemas.openxmlformats.org/drawingml/2006/main"/>
        <a:p xmlns:a="http://schemas.openxmlformats.org/drawingml/2006/main">
          <a:pPr algn="l"/>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Capacity Factor in 2022 (projects built from 1998 to 2021)</a:t>
          </a:r>
        </a:p>
      </cdr:txBody>
    </cdr:sp>
  </cdr:relSizeAnchor>
  <cdr:relSizeAnchor xmlns:cdr="http://schemas.openxmlformats.org/drawingml/2006/chartDrawing">
    <cdr:from>
      <cdr:x>0.79972</cdr:x>
      <cdr:y>0.3569</cdr:y>
    </cdr:from>
    <cdr:to>
      <cdr:x>0.8501</cdr:x>
      <cdr:y>0.44792</cdr:y>
    </cdr:to>
    <cdr:sp macro="" textlink="">
      <cdr:nvSpPr>
        <cdr:cNvPr id="4" name="TextBox 1"/>
        <cdr:cNvSpPr txBox="1"/>
      </cdr:nvSpPr>
      <cdr:spPr>
        <a:xfrm xmlns:a="http://schemas.openxmlformats.org/drawingml/2006/main">
          <a:off x="4756282" y="1044310"/>
          <a:ext cx="299589" cy="266330"/>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350</a:t>
          </a:r>
        </a:p>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0.87928</cdr:x>
      <cdr:y>0.12946</cdr:y>
    </cdr:from>
    <cdr:to>
      <cdr:x>0.93615</cdr:x>
      <cdr:y>0.22842</cdr:y>
    </cdr:to>
    <cdr:sp macro="" textlink="">
      <cdr:nvSpPr>
        <cdr:cNvPr id="5" name="TextBox 1"/>
        <cdr:cNvSpPr txBox="1"/>
      </cdr:nvSpPr>
      <cdr:spPr>
        <a:xfrm xmlns:a="http://schemas.openxmlformats.org/drawingml/2006/main">
          <a:off x="5193705" y="378809"/>
          <a:ext cx="335918" cy="289565"/>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250</a:t>
          </a:r>
        </a:p>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-300</a:t>
          </a:r>
        </a:p>
      </cdr:txBody>
    </cdr:sp>
  </cdr:relSizeAnchor>
  <cdr:relSizeAnchor xmlns:cdr="http://schemas.openxmlformats.org/drawingml/2006/chartDrawing">
    <cdr:from>
      <cdr:x>0.75739</cdr:x>
      <cdr:y>0.42709</cdr:y>
    </cdr:from>
    <cdr:to>
      <cdr:x>0.8156</cdr:x>
      <cdr:y>0.48438</cdr:y>
    </cdr:to>
    <cdr:sp macro="" textlink="">
      <cdr:nvSpPr>
        <cdr:cNvPr id="6" name="TextBox 1"/>
        <cdr:cNvSpPr txBox="1"/>
      </cdr:nvSpPr>
      <cdr:spPr>
        <a:xfrm xmlns:a="http://schemas.openxmlformats.org/drawingml/2006/main">
          <a:off x="4473729" y="1249704"/>
          <a:ext cx="343834" cy="167636"/>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40000"/>
                  <a:lumOff val="6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0.83984</cdr:x>
      <cdr:y>0.23958</cdr:y>
    </cdr:from>
    <cdr:to>
      <cdr:x>0.89173</cdr:x>
      <cdr:y>0.36805</cdr:y>
    </cdr:to>
    <cdr:sp macro="" textlink="">
      <cdr:nvSpPr>
        <cdr:cNvPr id="7" name="TextBox 1"/>
        <cdr:cNvSpPr txBox="1"/>
      </cdr:nvSpPr>
      <cdr:spPr>
        <a:xfrm xmlns:a="http://schemas.openxmlformats.org/drawingml/2006/main">
          <a:off x="4960741" y="701035"/>
          <a:ext cx="306502" cy="375914"/>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300</a:t>
          </a:r>
        </a:p>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-350</a:t>
          </a:r>
        </a:p>
      </cdr:txBody>
    </cdr:sp>
  </cdr:relSizeAnchor>
  <cdr:relSizeAnchor xmlns:cdr="http://schemas.openxmlformats.org/drawingml/2006/chartDrawing">
    <cdr:from>
      <cdr:x>0.92441</cdr:x>
      <cdr:y>0.09846</cdr:y>
    </cdr:from>
    <cdr:to>
      <cdr:x>0.98932</cdr:x>
      <cdr:y>0.17188</cdr:y>
    </cdr:to>
    <cdr:sp macro="" textlink="">
      <cdr:nvSpPr>
        <cdr:cNvPr id="8" name="TextBox 1"/>
        <cdr:cNvSpPr txBox="1"/>
      </cdr:nvSpPr>
      <cdr:spPr>
        <a:xfrm xmlns:a="http://schemas.openxmlformats.org/drawingml/2006/main">
          <a:off x="5460277" y="288089"/>
          <a:ext cx="383409" cy="21483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50000"/>
                </a:schemeClr>
              </a:solidFill>
              <a:latin typeface="Arial" panose="020B0604020202020204" pitchFamily="34" charset="0"/>
              <a:cs typeface="Arial" panose="020B0604020202020204" pitchFamily="34" charset="0"/>
            </a:rPr>
            <a:t>&lt;250</a:t>
          </a:r>
        </a:p>
      </cdr:txBody>
    </cdr:sp>
  </cdr:relSizeAnchor>
  <cdr:relSizeAnchor xmlns:cdr="http://schemas.openxmlformats.org/drawingml/2006/chartDrawing">
    <cdr:from>
      <cdr:x>0.71186</cdr:x>
      <cdr:y>0.03465</cdr:y>
    </cdr:from>
    <cdr:to>
      <cdr:x>0.99071</cdr:x>
      <cdr:y>0.10143</cdr:y>
    </cdr:to>
    <cdr:sp macro="" textlink="">
      <cdr:nvSpPr>
        <cdr:cNvPr id="9" name="TextBox 1"/>
        <cdr:cNvSpPr txBox="1"/>
      </cdr:nvSpPr>
      <cdr:spPr>
        <a:xfrm xmlns:a="http://schemas.openxmlformats.org/drawingml/2006/main">
          <a:off x="4233698" y="101402"/>
          <a:ext cx="1658436" cy="195403"/>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1"/>
              </a:solidFill>
              <a:latin typeface="Arial" panose="020B0604020202020204" pitchFamily="34" charset="0"/>
              <a:cs typeface="Arial" panose="020B0604020202020204" pitchFamily="34" charset="0"/>
            </a:rPr>
            <a:t>Specific Power bins (W/m</a:t>
          </a:r>
          <a:r>
            <a:rPr lang="en-US" sz="1000" b="0" baseline="30000">
              <a:solidFill>
                <a:schemeClr val="accent1"/>
              </a:solidFill>
              <a:latin typeface="Arial" panose="020B0604020202020204" pitchFamily="34" charset="0"/>
              <a:cs typeface="Arial" panose="020B0604020202020204" pitchFamily="34" charset="0"/>
            </a:rPr>
            <a:t>2</a:t>
          </a:r>
          <a:r>
            <a:rPr lang="en-US" sz="1000" b="0">
              <a:solidFill>
                <a:schemeClr val="accent1"/>
              </a:solidFill>
              <a:latin typeface="Arial" panose="020B0604020202020204" pitchFamily="34" charset="0"/>
              <a:cs typeface="Arial" panose="020B0604020202020204" pitchFamily="34" charset="0"/>
            </a:rPr>
            <a:t>):</a:t>
          </a:r>
        </a:p>
      </cdr:txBody>
    </cdr:sp>
  </cdr:relSizeAnchor>
</c:userShapes>
</file>

<file path=xl/drawings/drawing67.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TextBox 2"/>
        <cdr:cNvSpPr txBox="1"/>
      </cdr:nvSpPr>
      <cdr:spPr>
        <a:xfrm xmlns:a="http://schemas.openxmlformats.org/drawingml/2006/main">
          <a:off x="0" y="1"/>
          <a:ext cx="309982" cy="2430779"/>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000" b="1"/>
            <a:t>Net Capacity Factor (in 2011 and/or 2012)</a:t>
          </a:r>
        </a:p>
      </cdr:txBody>
    </cdr:sp>
  </cdr:relSizeAnchor>
  <cdr:relSizeAnchor xmlns:cdr="http://schemas.openxmlformats.org/drawingml/2006/chartDrawing">
    <cdr:from>
      <cdr:x>0</cdr:x>
      <cdr:y>0.00317</cdr:y>
    </cdr:from>
    <cdr:to>
      <cdr:x>0.64401</cdr:x>
      <cdr:y>0.05397</cdr:y>
    </cdr:to>
    <cdr:sp macro="" textlink="">
      <cdr:nvSpPr>
        <cdr:cNvPr id="2" name="TextBox 1"/>
        <cdr:cNvSpPr txBox="1"/>
      </cdr:nvSpPr>
      <cdr:spPr>
        <a:xfrm xmlns:a="http://schemas.openxmlformats.org/drawingml/2006/main">
          <a:off x="0" y="10161"/>
          <a:ext cx="3850640" cy="16256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Capacity Factor in 2022 (projects</a:t>
          </a:r>
          <a:r>
            <a:rPr lang="en-US" sz="1000" b="0" baseline="0">
              <a:latin typeface="Arial" panose="020B0604020202020204" pitchFamily="34" charset="0"/>
              <a:cs typeface="Arial" panose="020B0604020202020204" pitchFamily="34" charset="0"/>
            </a:rPr>
            <a:t> built from </a:t>
          </a:r>
          <a:r>
            <a:rPr lang="en-US" sz="1000" b="0">
              <a:latin typeface="Arial" panose="020B0604020202020204" pitchFamily="34" charset="0"/>
              <a:cs typeface="Arial" panose="020B0604020202020204" pitchFamily="34" charset="0"/>
            </a:rPr>
            <a:t>2014</a:t>
          </a:r>
          <a:r>
            <a:rPr lang="en-US" sz="1000" b="0" baseline="0">
              <a:latin typeface="Arial" panose="020B0604020202020204" pitchFamily="34" charset="0"/>
              <a:cs typeface="Arial" panose="020B0604020202020204" pitchFamily="34" charset="0"/>
            </a:rPr>
            <a:t> to </a:t>
          </a:r>
          <a:r>
            <a:rPr lang="en-US" sz="1000" b="0">
              <a:latin typeface="Arial" panose="020B0604020202020204" pitchFamily="34" charset="0"/>
              <a:cs typeface="Arial" panose="020B0604020202020204" pitchFamily="34" charset="0"/>
            </a:rPr>
            <a:t>2021)</a:t>
          </a:r>
        </a:p>
      </cdr:txBody>
    </cdr:sp>
  </cdr:relSizeAnchor>
  <cdr:relSizeAnchor xmlns:cdr="http://schemas.openxmlformats.org/drawingml/2006/chartDrawing">
    <cdr:from>
      <cdr:x>0.10102</cdr:x>
      <cdr:y>0.2448</cdr:y>
    </cdr:from>
    <cdr:to>
      <cdr:x>0.16609</cdr:x>
      <cdr:y>0.38715</cdr:y>
    </cdr:to>
    <cdr:sp macro="" textlink="">
      <cdr:nvSpPr>
        <cdr:cNvPr id="4" name="TextBox 1"/>
        <cdr:cNvSpPr txBox="1"/>
      </cdr:nvSpPr>
      <cdr:spPr>
        <a:xfrm xmlns:a="http://schemas.openxmlformats.org/drawingml/2006/main">
          <a:off x="596338" y="716309"/>
          <a:ext cx="384102" cy="416531"/>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240</a:t>
          </a:r>
        </a:p>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-260</a:t>
          </a:r>
        </a:p>
      </cdr:txBody>
    </cdr:sp>
  </cdr:relSizeAnchor>
  <cdr:relSizeAnchor xmlns:cdr="http://schemas.openxmlformats.org/drawingml/2006/chartDrawing">
    <cdr:from>
      <cdr:x>0.19707</cdr:x>
      <cdr:y>0.23437</cdr:y>
    </cdr:from>
    <cdr:to>
      <cdr:x>0.2534</cdr:x>
      <cdr:y>0.33681</cdr:y>
    </cdr:to>
    <cdr:sp macro="" textlink="">
      <cdr:nvSpPr>
        <cdr:cNvPr id="5" name="TextBox 1"/>
        <cdr:cNvSpPr txBox="1"/>
      </cdr:nvSpPr>
      <cdr:spPr>
        <a:xfrm xmlns:a="http://schemas.openxmlformats.org/drawingml/2006/main">
          <a:off x="1163320" y="685787"/>
          <a:ext cx="332494" cy="29973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200</a:t>
          </a:r>
        </a:p>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-220</a:t>
          </a:r>
        </a:p>
      </cdr:txBody>
    </cdr:sp>
  </cdr:relSizeAnchor>
  <cdr:relSizeAnchor xmlns:cdr="http://schemas.openxmlformats.org/drawingml/2006/chartDrawing">
    <cdr:from>
      <cdr:x>0.1457</cdr:x>
      <cdr:y>0.21031</cdr:y>
    </cdr:from>
    <cdr:to>
      <cdr:x>0.2074</cdr:x>
      <cdr:y>0.36458</cdr:y>
    </cdr:to>
    <cdr:sp macro="" textlink="">
      <cdr:nvSpPr>
        <cdr:cNvPr id="7" name="TextBox 1"/>
        <cdr:cNvSpPr txBox="1"/>
      </cdr:nvSpPr>
      <cdr:spPr>
        <a:xfrm xmlns:a="http://schemas.openxmlformats.org/drawingml/2006/main">
          <a:off x="860062" y="615397"/>
          <a:ext cx="364218" cy="45140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220</a:t>
          </a:r>
        </a:p>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-240</a:t>
          </a:r>
        </a:p>
      </cdr:txBody>
    </cdr:sp>
  </cdr:relSizeAnchor>
  <cdr:relSizeAnchor xmlns:cdr="http://schemas.openxmlformats.org/drawingml/2006/chartDrawing">
    <cdr:from>
      <cdr:x>0.24527</cdr:x>
      <cdr:y>0.28249</cdr:y>
    </cdr:from>
    <cdr:to>
      <cdr:x>0.30293</cdr:x>
      <cdr:y>0.37847</cdr:y>
    </cdr:to>
    <cdr:sp macro="" textlink="">
      <cdr:nvSpPr>
        <cdr:cNvPr id="8" name="TextBox 1"/>
        <cdr:cNvSpPr txBox="1"/>
      </cdr:nvSpPr>
      <cdr:spPr>
        <a:xfrm xmlns:a="http://schemas.openxmlformats.org/drawingml/2006/main">
          <a:off x="1447800" y="826592"/>
          <a:ext cx="340360" cy="280848"/>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50000"/>
                </a:schemeClr>
              </a:solidFill>
              <a:latin typeface="Arial" panose="020B0604020202020204" pitchFamily="34" charset="0"/>
              <a:cs typeface="Arial" panose="020B0604020202020204" pitchFamily="34" charset="0"/>
            </a:rPr>
            <a:t>&lt;200</a:t>
          </a:r>
        </a:p>
      </cdr:txBody>
    </cdr:sp>
  </cdr:relSizeAnchor>
  <cdr:relSizeAnchor xmlns:cdr="http://schemas.openxmlformats.org/drawingml/2006/chartDrawing">
    <cdr:from>
      <cdr:x>0.05161</cdr:x>
      <cdr:y>0.14931</cdr:y>
    </cdr:from>
    <cdr:to>
      <cdr:x>0.33046</cdr:x>
      <cdr:y>0.21609</cdr:y>
    </cdr:to>
    <cdr:sp macro="" textlink="">
      <cdr:nvSpPr>
        <cdr:cNvPr id="9" name="TextBox 1"/>
        <cdr:cNvSpPr txBox="1"/>
      </cdr:nvSpPr>
      <cdr:spPr>
        <a:xfrm xmlns:a="http://schemas.openxmlformats.org/drawingml/2006/main">
          <a:off x="304680" y="436880"/>
          <a:ext cx="1646040" cy="195404"/>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1"/>
              </a:solidFill>
              <a:latin typeface="Arial" panose="020B0604020202020204" pitchFamily="34" charset="0"/>
              <a:cs typeface="Arial" panose="020B0604020202020204" pitchFamily="34" charset="0"/>
            </a:rPr>
            <a:t>Specific Power bins (W/m</a:t>
          </a:r>
          <a:r>
            <a:rPr lang="en-US" sz="1000" b="0" baseline="30000">
              <a:solidFill>
                <a:schemeClr val="accent1"/>
              </a:solidFill>
              <a:latin typeface="Arial" panose="020B0604020202020204" pitchFamily="34" charset="0"/>
              <a:cs typeface="Arial" panose="020B0604020202020204" pitchFamily="34" charset="0"/>
            </a:rPr>
            <a:t>2</a:t>
          </a:r>
          <a:r>
            <a:rPr lang="en-US" sz="1000" b="0">
              <a:solidFill>
                <a:schemeClr val="accent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0.06022</cdr:x>
      <cdr:y>0.34375</cdr:y>
    </cdr:from>
    <cdr:to>
      <cdr:x>0.11847</cdr:x>
      <cdr:y>0.40253</cdr:y>
    </cdr:to>
    <cdr:sp macro="" textlink="">
      <cdr:nvSpPr>
        <cdr:cNvPr id="10" name="TextBox 1"/>
        <cdr:cNvSpPr txBox="1"/>
      </cdr:nvSpPr>
      <cdr:spPr>
        <a:xfrm xmlns:a="http://schemas.openxmlformats.org/drawingml/2006/main">
          <a:off x="355497" y="1005837"/>
          <a:ext cx="343847" cy="171995"/>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40000"/>
                  <a:lumOff val="60000"/>
                </a:schemeClr>
              </a:solidFill>
              <a:latin typeface="Arial" panose="020B0604020202020204" pitchFamily="34" charset="0"/>
              <a:cs typeface="Arial" panose="020B0604020202020204" pitchFamily="34" charset="0"/>
            </a:rPr>
            <a:t>≥260</a:t>
          </a:r>
        </a:p>
      </cdr:txBody>
    </cdr:sp>
  </cdr:relSizeAnchor>
</c:userShapes>
</file>

<file path=xl/drawings/drawing68.xml><?xml version="1.0" encoding="utf-8"?>
<xdr:wsDr xmlns:xdr="http://schemas.openxmlformats.org/drawingml/2006/spreadsheetDrawing" xmlns:a="http://schemas.openxmlformats.org/drawingml/2006/main">
  <xdr:twoCellAnchor>
    <xdr:from>
      <xdr:col>12</xdr:col>
      <xdr:colOff>1270</xdr:colOff>
      <xdr:row>1</xdr:row>
      <xdr:rowOff>163195</xdr:rowOff>
    </xdr:from>
    <xdr:to>
      <xdr:col>21</xdr:col>
      <xdr:colOff>435610</xdr:colOff>
      <xdr:row>19</xdr:row>
      <xdr:rowOff>115570</xdr:rowOff>
    </xdr:to>
    <xdr:grpSp>
      <xdr:nvGrpSpPr>
        <xdr:cNvPr id="2" name="Group 1">
          <a:extLst>
            <a:ext uri="{FF2B5EF4-FFF2-40B4-BE49-F238E27FC236}">
              <a16:creationId xmlns:a16="http://schemas.microsoft.com/office/drawing/2014/main" id="{DE7841D8-8E32-4332-BE3F-45BE3FCC09D9}"/>
            </a:ext>
          </a:extLst>
        </xdr:cNvPr>
        <xdr:cNvGrpSpPr/>
      </xdr:nvGrpSpPr>
      <xdr:grpSpPr>
        <a:xfrm>
          <a:off x="6821170" y="344170"/>
          <a:ext cx="5749290" cy="3200400"/>
          <a:chOff x="7019290" y="315595"/>
          <a:chExt cx="5842000" cy="3234055"/>
        </a:xfrm>
      </xdr:grpSpPr>
      <xdr:graphicFrame macro="">
        <xdr:nvGraphicFramePr>
          <xdr:cNvPr id="3" name="Chart 2">
            <a:extLst>
              <a:ext uri="{FF2B5EF4-FFF2-40B4-BE49-F238E27FC236}">
                <a16:creationId xmlns:a16="http://schemas.microsoft.com/office/drawing/2014/main" id="{F6A720C4-5B7C-7D27-FE32-253356A7F0A0}"/>
              </a:ext>
            </a:extLst>
          </xdr:cNvPr>
          <xdr:cNvGraphicFramePr>
            <a:graphicFrameLocks/>
          </xdr:cNvGraphicFramePr>
        </xdr:nvGraphicFramePr>
        <xdr:xfrm>
          <a:off x="7019290" y="315595"/>
          <a:ext cx="5842000" cy="323405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5C1F2889-6AD7-058E-7127-41595F5A8DAB}"/>
              </a:ext>
            </a:extLst>
          </xdr:cNvPr>
          <xdr:cNvSpPr txBox="1"/>
        </xdr:nvSpPr>
        <xdr:spPr>
          <a:xfrm>
            <a:off x="12173746" y="2003532"/>
            <a:ext cx="44127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2">
                    <a:lumMod val="50000"/>
                  </a:schemeClr>
                </a:solidFill>
                <a:latin typeface="Arial" panose="020B0604020202020204" pitchFamily="34" charset="0"/>
                <a:cs typeface="Arial" panose="020B0604020202020204" pitchFamily="34" charset="0"/>
              </a:rPr>
              <a:t>SPP</a:t>
            </a:r>
          </a:p>
        </xdr:txBody>
      </xdr:sp>
      <xdr:sp macro="" textlink="">
        <xdr:nvSpPr>
          <xdr:cNvPr id="5" name="TextBox 4">
            <a:extLst>
              <a:ext uri="{FF2B5EF4-FFF2-40B4-BE49-F238E27FC236}">
                <a16:creationId xmlns:a16="http://schemas.microsoft.com/office/drawing/2014/main" id="{69DF9A41-B496-94C9-4DBD-B2E37093CD17}"/>
              </a:ext>
            </a:extLst>
          </xdr:cNvPr>
          <xdr:cNvSpPr txBox="1"/>
        </xdr:nvSpPr>
        <xdr:spPr>
          <a:xfrm>
            <a:off x="8153378" y="2784523"/>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4"/>
                </a:solidFill>
                <a:latin typeface="Arial" panose="020B0604020202020204" pitchFamily="34" charset="0"/>
                <a:cs typeface="Arial" panose="020B0604020202020204" pitchFamily="34" charset="0"/>
              </a:rPr>
              <a:t>CAISO</a:t>
            </a:r>
          </a:p>
        </xdr:txBody>
      </xdr:sp>
      <xdr:sp macro="" textlink="">
        <xdr:nvSpPr>
          <xdr:cNvPr id="6" name="TextBox 5">
            <a:extLst>
              <a:ext uri="{FF2B5EF4-FFF2-40B4-BE49-F238E27FC236}">
                <a16:creationId xmlns:a16="http://schemas.microsoft.com/office/drawing/2014/main" id="{2175BFA7-7ECB-6084-AC6B-40E6B348CE22}"/>
              </a:ext>
            </a:extLst>
          </xdr:cNvPr>
          <xdr:cNvSpPr txBox="1"/>
        </xdr:nvSpPr>
        <xdr:spPr>
          <a:xfrm>
            <a:off x="9292472" y="2279719"/>
            <a:ext cx="512448"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3"/>
                </a:solidFill>
                <a:latin typeface="Arial" panose="020B0604020202020204" pitchFamily="34" charset="0"/>
                <a:cs typeface="Arial" panose="020B0604020202020204" pitchFamily="34" charset="0"/>
              </a:rPr>
              <a:t>MISO</a:t>
            </a:r>
          </a:p>
        </xdr:txBody>
      </xdr:sp>
      <xdr:sp macro="" textlink="">
        <xdr:nvSpPr>
          <xdr:cNvPr id="7" name="TextBox 6">
            <a:extLst>
              <a:ext uri="{FF2B5EF4-FFF2-40B4-BE49-F238E27FC236}">
                <a16:creationId xmlns:a16="http://schemas.microsoft.com/office/drawing/2014/main" id="{DAE5C14F-B595-8B12-53D8-8F9F724D3276}"/>
              </a:ext>
            </a:extLst>
          </xdr:cNvPr>
          <xdr:cNvSpPr txBox="1"/>
        </xdr:nvSpPr>
        <xdr:spPr>
          <a:xfrm>
            <a:off x="7113370" y="2806065"/>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5"/>
                </a:solidFill>
                <a:latin typeface="Arial" panose="020B0604020202020204" pitchFamily="34" charset="0"/>
                <a:cs typeface="Arial" panose="020B0604020202020204" pitchFamily="34" charset="0"/>
              </a:rPr>
              <a:t>NYISO</a:t>
            </a:r>
          </a:p>
        </xdr:txBody>
      </xdr:sp>
      <xdr:sp macro="" textlink="">
        <xdr:nvSpPr>
          <xdr:cNvPr id="8" name="TextBox 7">
            <a:extLst>
              <a:ext uri="{FF2B5EF4-FFF2-40B4-BE49-F238E27FC236}">
                <a16:creationId xmlns:a16="http://schemas.microsoft.com/office/drawing/2014/main" id="{6CFB7AD3-CCCB-AC36-E6D0-5062CA50C4D1}"/>
              </a:ext>
            </a:extLst>
          </xdr:cNvPr>
          <xdr:cNvSpPr txBox="1"/>
        </xdr:nvSpPr>
        <xdr:spPr>
          <a:xfrm>
            <a:off x="7850914" y="2752501"/>
            <a:ext cx="441146"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6">
                    <a:lumMod val="60000"/>
                    <a:lumOff val="40000"/>
                  </a:schemeClr>
                </a:solidFill>
                <a:latin typeface="Arial" panose="020B0604020202020204" pitchFamily="34" charset="0"/>
                <a:cs typeface="Arial" panose="020B0604020202020204" pitchFamily="34" charset="0"/>
              </a:rPr>
              <a:t>PJM</a:t>
            </a:r>
          </a:p>
        </xdr:txBody>
      </xdr:sp>
      <xdr:sp macro="" textlink="">
        <xdr:nvSpPr>
          <xdr:cNvPr id="9" name="TextBox 8">
            <a:extLst>
              <a:ext uri="{FF2B5EF4-FFF2-40B4-BE49-F238E27FC236}">
                <a16:creationId xmlns:a16="http://schemas.microsoft.com/office/drawing/2014/main" id="{074799B3-5354-F06B-9F49-BFC942D0A77D}"/>
              </a:ext>
            </a:extLst>
          </xdr:cNvPr>
          <xdr:cNvSpPr txBox="1"/>
        </xdr:nvSpPr>
        <xdr:spPr>
          <a:xfrm>
            <a:off x="7329270" y="2295525"/>
            <a:ext cx="62645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1">
                    <a:lumMod val="60000"/>
                    <a:lumOff val="40000"/>
                  </a:schemeClr>
                </a:solidFill>
                <a:latin typeface="Arial" panose="020B0604020202020204" pitchFamily="34" charset="0"/>
                <a:cs typeface="Arial" panose="020B0604020202020204" pitchFamily="34" charset="0"/>
              </a:rPr>
              <a:t>ISO-NE</a:t>
            </a:r>
          </a:p>
        </xdr:txBody>
      </xdr:sp>
      <xdr:sp macro="" textlink="">
        <xdr:nvSpPr>
          <xdr:cNvPr id="10" name="TextBox 9">
            <a:extLst>
              <a:ext uri="{FF2B5EF4-FFF2-40B4-BE49-F238E27FC236}">
                <a16:creationId xmlns:a16="http://schemas.microsoft.com/office/drawing/2014/main" id="{A54F1056-60D1-744B-C782-1FCE4D213F07}"/>
              </a:ext>
            </a:extLst>
          </xdr:cNvPr>
          <xdr:cNvSpPr txBox="1"/>
        </xdr:nvSpPr>
        <xdr:spPr>
          <a:xfrm>
            <a:off x="10725698" y="2284602"/>
            <a:ext cx="63350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lumMod val="65000"/>
                    <a:lumOff val="35000"/>
                  </a:schemeClr>
                </a:solidFill>
                <a:latin typeface="Arial" panose="020B0604020202020204" pitchFamily="34" charset="0"/>
                <a:cs typeface="Arial" panose="020B0604020202020204" pitchFamily="34" charset="0"/>
              </a:rPr>
              <a:t>ERCOT</a:t>
            </a:r>
          </a:p>
        </xdr:txBody>
      </xdr:sp>
    </xdr:grpSp>
    <xdr:clientData/>
  </xdr:twoCellAnchor>
  <xdr:twoCellAnchor>
    <xdr:from>
      <xdr:col>0</xdr:col>
      <xdr:colOff>81280</xdr:colOff>
      <xdr:row>1</xdr:row>
      <xdr:rowOff>162560</xdr:rowOff>
    </xdr:from>
    <xdr:to>
      <xdr:col>10</xdr:col>
      <xdr:colOff>273050</xdr:colOff>
      <xdr:row>19</xdr:row>
      <xdr:rowOff>113030</xdr:rowOff>
    </xdr:to>
    <xdr:graphicFrame macro="">
      <xdr:nvGraphicFramePr>
        <xdr:cNvPr id="11" name="Chart 10">
          <a:extLst>
            <a:ext uri="{FF2B5EF4-FFF2-40B4-BE49-F238E27FC236}">
              <a16:creationId xmlns:a16="http://schemas.microsoft.com/office/drawing/2014/main" id="{51A19130-FB70-429D-8ED0-65042AD5F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116557</xdr:colOff>
      <xdr:row>3</xdr:row>
      <xdr:rowOff>180370</xdr:rowOff>
    </xdr:from>
    <xdr:to>
      <xdr:col>8</xdr:col>
      <xdr:colOff>288472</xdr:colOff>
      <xdr:row>12</xdr:row>
      <xdr:rowOff>171450</xdr:rowOff>
    </xdr:to>
    <xdr:graphicFrame macro="">
      <xdr:nvGraphicFramePr>
        <xdr:cNvPr id="12" name="Chart 11">
          <a:extLst>
            <a:ext uri="{FF2B5EF4-FFF2-40B4-BE49-F238E27FC236}">
              <a16:creationId xmlns:a16="http://schemas.microsoft.com/office/drawing/2014/main" id="{F8C87D22-CCEC-40C2-8F38-1DBCB4BF0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15240</xdr:colOff>
      <xdr:row>1</xdr:row>
      <xdr:rowOff>147320</xdr:rowOff>
    </xdr:from>
    <xdr:to>
      <xdr:col>32</xdr:col>
      <xdr:colOff>516890</xdr:colOff>
      <xdr:row>19</xdr:row>
      <xdr:rowOff>97790</xdr:rowOff>
    </xdr:to>
    <xdr:graphicFrame macro="">
      <xdr:nvGraphicFramePr>
        <xdr:cNvPr id="13" name="Chart 12">
          <a:extLst>
            <a:ext uri="{FF2B5EF4-FFF2-40B4-BE49-F238E27FC236}">
              <a16:creationId xmlns:a16="http://schemas.microsoft.com/office/drawing/2014/main" id="{B08F9C1D-8A70-4203-BFDA-6FAAC58BE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9.xml><?xml version="1.0" encoding="utf-8"?>
<c:userShapes xmlns:c="http://schemas.openxmlformats.org/drawingml/2006/chart">
  <cdr:relSizeAnchor xmlns:cdr="http://schemas.openxmlformats.org/drawingml/2006/chartDrawing">
    <cdr:from>
      <cdr:x>0</cdr:x>
      <cdr:y>0</cdr:y>
    </cdr:from>
    <cdr:to>
      <cdr:x>0.22917</cdr:x>
      <cdr:y>0.05952</cdr:y>
    </cdr:to>
    <cdr:sp macro="" textlink="">
      <cdr:nvSpPr>
        <cdr:cNvPr id="2" name="TextBox 1"/>
        <cdr:cNvSpPr txBox="1"/>
      </cdr:nvSpPr>
      <cdr:spPr>
        <a:xfrm xmlns:a="http://schemas.openxmlformats.org/drawingml/2006/main">
          <a:off x="0" y="0"/>
          <a:ext cx="1362074" cy="19050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Curtailment Rate</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0.65421</cdr:x>
      <cdr:y>0</cdr:y>
    </cdr:from>
    <cdr:to>
      <cdr:x>1</cdr:x>
      <cdr:y>0.07127</cdr:y>
    </cdr:to>
    <cdr:sp macro="" textlink="">
      <cdr:nvSpPr>
        <cdr:cNvPr id="3" name="TextBox 1"/>
        <cdr:cNvSpPr txBox="1"/>
      </cdr:nvSpPr>
      <cdr:spPr>
        <a:xfrm xmlns:a="http://schemas.openxmlformats.org/drawingml/2006/main">
          <a:off x="3814445" y="0"/>
          <a:ext cx="2016125" cy="227965"/>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Penetration (as a % of load)</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0.24335</cdr:x>
      <cdr:y>0.27195</cdr:y>
    </cdr:from>
    <cdr:to>
      <cdr:x>0.42092</cdr:x>
      <cdr:y>0.31882</cdr:y>
    </cdr:to>
    <cdr:sp macro="" textlink="">
      <cdr:nvSpPr>
        <cdr:cNvPr id="4" name="TextBox 1"/>
        <cdr:cNvSpPr txBox="1"/>
      </cdr:nvSpPr>
      <cdr:spPr>
        <a:xfrm xmlns:a="http://schemas.openxmlformats.org/drawingml/2006/main">
          <a:off x="1422572" y="876231"/>
          <a:ext cx="1038041" cy="151015"/>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Wind </a:t>
          </a:r>
          <a:r>
            <a:rPr lang="en-US" sz="1000" b="0" baseline="0">
              <a:solidFill>
                <a:schemeClr val="accent1">
                  <a:lumMod val="75000"/>
                </a:schemeClr>
              </a:solidFill>
              <a:latin typeface="Arial" panose="020B0604020202020204" pitchFamily="34" charset="0"/>
              <a:cs typeface="Arial" panose="020B0604020202020204" pitchFamily="34" charset="0"/>
            </a:rPr>
            <a:t>Curtailment</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0.28498</cdr:x>
      <cdr:y>0.43425</cdr:y>
    </cdr:from>
    <cdr:to>
      <cdr:x>0.46767</cdr:x>
      <cdr:y>0.48112</cdr:y>
    </cdr:to>
    <cdr:sp macro="" textlink="">
      <cdr:nvSpPr>
        <cdr:cNvPr id="5" name="TextBox 1"/>
        <cdr:cNvSpPr txBox="1"/>
      </cdr:nvSpPr>
      <cdr:spPr>
        <a:xfrm xmlns:a="http://schemas.openxmlformats.org/drawingml/2006/main">
          <a:off x="1665962" y="1399139"/>
          <a:ext cx="1067971" cy="151014"/>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0.25709</cdr:x>
      <cdr:y>0.46345</cdr:y>
    </cdr:from>
    <cdr:to>
      <cdr:x>0.28786</cdr:x>
      <cdr:y>0.4895</cdr:y>
    </cdr:to>
    <cdr:cxnSp macro="">
      <cdr:nvCxnSpPr>
        <cdr:cNvPr id="7" name="Straight Connector 6">
          <a:extLst xmlns:a="http://schemas.openxmlformats.org/drawingml/2006/main">
            <a:ext uri="{FF2B5EF4-FFF2-40B4-BE49-F238E27FC236}">
              <a16:creationId xmlns:a16="http://schemas.microsoft.com/office/drawing/2014/main" id="{92876E41-A080-406A-B36F-F5214322CBD0}"/>
            </a:ext>
          </a:extLst>
        </cdr:cNvPr>
        <cdr:cNvCxnSpPr/>
      </cdr:nvCxnSpPr>
      <cdr:spPr>
        <a:xfrm xmlns:a="http://schemas.openxmlformats.org/drawingml/2006/main" flipH="1">
          <a:off x="1502882" y="1493242"/>
          <a:ext cx="179875" cy="83933"/>
        </a:xfrm>
        <a:prstGeom xmlns:a="http://schemas.openxmlformats.org/drawingml/2006/main" prst="line">
          <a:avLst/>
        </a:prstGeom>
        <a:ln xmlns:a="http://schemas.openxmlformats.org/drawingml/2006/main" w="6350">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0.20125</cdr:x>
      <cdr:y>0.30237</cdr:y>
    </cdr:from>
    <cdr:to>
      <cdr:x>0.23874</cdr:x>
      <cdr:y>0.31409</cdr:y>
    </cdr:to>
    <cdr:cxnSp macro="">
      <cdr:nvCxnSpPr>
        <cdr:cNvPr id="9" name="Straight Connector 8">
          <a:extLst xmlns:a="http://schemas.openxmlformats.org/drawingml/2006/main">
            <a:ext uri="{FF2B5EF4-FFF2-40B4-BE49-F238E27FC236}">
              <a16:creationId xmlns:a16="http://schemas.microsoft.com/office/drawing/2014/main" id="{B1137061-8890-4FDF-BDD6-275FA5C2B3FF}"/>
            </a:ext>
          </a:extLst>
        </cdr:cNvPr>
        <cdr:cNvCxnSpPr/>
      </cdr:nvCxnSpPr>
      <cdr:spPr>
        <a:xfrm xmlns:a="http://schemas.openxmlformats.org/drawingml/2006/main" flipH="1">
          <a:off x="1176469" y="974233"/>
          <a:ext cx="219160" cy="37762"/>
        </a:xfrm>
        <a:prstGeom xmlns:a="http://schemas.openxmlformats.org/drawingml/2006/main" prst="line">
          <a:avLst/>
        </a:prstGeom>
        <a:ln xmlns:a="http://schemas.openxmlformats.org/drawingml/2006/main" w="6350">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0.xml><?xml version="1.0" encoding="utf-8"?>
<c:userShapes xmlns:c="http://schemas.openxmlformats.org/drawingml/2006/chart">
  <cdr:relSizeAnchor xmlns:cdr="http://schemas.openxmlformats.org/drawingml/2006/chartDrawing">
    <cdr:from>
      <cdr:x>0</cdr:x>
      <cdr:y>0</cdr:y>
    </cdr:from>
    <cdr:to>
      <cdr:x>0.23015</cdr:x>
      <cdr:y>0.06149</cdr:y>
    </cdr:to>
    <cdr:sp macro="" textlink="">
      <cdr:nvSpPr>
        <cdr:cNvPr id="2" name="TextBox 1"/>
        <cdr:cNvSpPr txBox="1"/>
      </cdr:nvSpPr>
      <cdr:spPr>
        <a:xfrm xmlns:a="http://schemas.openxmlformats.org/drawingml/2006/main">
          <a:off x="0" y="0"/>
          <a:ext cx="1336040" cy="19812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solidFill>
                <a:schemeClr val="tx2"/>
              </a:solidFill>
              <a:latin typeface="Arial" panose="020B0604020202020204" pitchFamily="34" charset="0"/>
              <a:cs typeface="Arial" panose="020B0604020202020204" pitchFamily="34" charset="0"/>
            </a:rPr>
            <a:t>Wind </a:t>
          </a:r>
          <a:r>
            <a:rPr lang="en-US" sz="1000" b="0" baseline="0">
              <a:solidFill>
                <a:schemeClr val="tx2"/>
              </a:solidFill>
              <a:latin typeface="Arial" panose="020B0604020202020204" pitchFamily="34" charset="0"/>
              <a:cs typeface="Arial" panose="020B0604020202020204" pitchFamily="34" charset="0"/>
            </a:rPr>
            <a:t>Curtailment Rate</a:t>
          </a:r>
          <a:endParaRPr lang="en-US" sz="1000" b="0">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0.65806</cdr:x>
      <cdr:y>0</cdr:y>
    </cdr:from>
    <cdr:to>
      <cdr:x>1</cdr:x>
      <cdr:y>0.06149</cdr:y>
    </cdr:to>
    <cdr:sp macro="" textlink="">
      <cdr:nvSpPr>
        <cdr:cNvPr id="3" name="TextBox 1"/>
        <cdr:cNvSpPr txBox="1"/>
      </cdr:nvSpPr>
      <cdr:spPr>
        <a:xfrm xmlns:a="http://schemas.openxmlformats.org/drawingml/2006/main">
          <a:off x="3820161" y="0"/>
          <a:ext cx="1985009" cy="198120"/>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 (as a % of load)</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0.25106</cdr:x>
      <cdr:y>0.2648</cdr:y>
    </cdr:from>
    <cdr:to>
      <cdr:x>0.42863</cdr:x>
      <cdr:y>0.31167</cdr:y>
    </cdr:to>
    <cdr:sp macro="" textlink="">
      <cdr:nvSpPr>
        <cdr:cNvPr id="4" name="TextBox 1"/>
        <cdr:cNvSpPr txBox="1"/>
      </cdr:nvSpPr>
      <cdr:spPr>
        <a:xfrm xmlns:a="http://schemas.openxmlformats.org/drawingml/2006/main">
          <a:off x="1460310" y="844449"/>
          <a:ext cx="1032853" cy="149468"/>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Wind </a:t>
          </a:r>
          <a:r>
            <a:rPr lang="en-US" sz="1000" b="0" baseline="0">
              <a:solidFill>
                <a:schemeClr val="accent1">
                  <a:lumMod val="75000"/>
                </a:schemeClr>
              </a:solidFill>
              <a:latin typeface="Arial" panose="020B0604020202020204" pitchFamily="34" charset="0"/>
              <a:cs typeface="Arial" panose="020B0604020202020204" pitchFamily="34" charset="0"/>
            </a:rPr>
            <a:t>Curtailment</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0.3286</cdr:x>
      <cdr:y>0.43765</cdr:y>
    </cdr:from>
    <cdr:to>
      <cdr:x>0.51129</cdr:x>
      <cdr:y>0.48452</cdr:y>
    </cdr:to>
    <cdr:sp macro="" textlink="">
      <cdr:nvSpPr>
        <cdr:cNvPr id="5" name="TextBox 1"/>
        <cdr:cNvSpPr txBox="1"/>
      </cdr:nvSpPr>
      <cdr:spPr>
        <a:xfrm xmlns:a="http://schemas.openxmlformats.org/drawingml/2006/main">
          <a:off x="1911308" y="1395651"/>
          <a:ext cx="1062635" cy="149467"/>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0.29095</cdr:x>
      <cdr:y>0.46254</cdr:y>
    </cdr:from>
    <cdr:to>
      <cdr:x>0.32655</cdr:x>
      <cdr:y>0.47673</cdr:y>
    </cdr:to>
    <cdr:cxnSp macro="">
      <cdr:nvCxnSpPr>
        <cdr:cNvPr id="7" name="Straight Connector 6">
          <a:extLst xmlns:a="http://schemas.openxmlformats.org/drawingml/2006/main">
            <a:ext uri="{FF2B5EF4-FFF2-40B4-BE49-F238E27FC236}">
              <a16:creationId xmlns:a16="http://schemas.microsoft.com/office/drawing/2014/main" id="{92876E41-A080-406A-B36F-F5214322CBD0}"/>
            </a:ext>
          </a:extLst>
        </cdr:cNvPr>
        <cdr:cNvCxnSpPr/>
      </cdr:nvCxnSpPr>
      <cdr:spPr>
        <a:xfrm xmlns:a="http://schemas.openxmlformats.org/drawingml/2006/main" flipH="1">
          <a:off x="1692329" y="1475034"/>
          <a:ext cx="207071" cy="45251"/>
        </a:xfrm>
        <a:prstGeom xmlns:a="http://schemas.openxmlformats.org/drawingml/2006/main" prst="line">
          <a:avLst/>
        </a:prstGeom>
        <a:ln xmlns:a="http://schemas.openxmlformats.org/drawingml/2006/main" w="6350">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0.21767</cdr:x>
      <cdr:y>0.29422</cdr:y>
    </cdr:from>
    <cdr:to>
      <cdr:x>0.25226</cdr:x>
      <cdr:y>0.30594</cdr:y>
    </cdr:to>
    <cdr:cxnSp macro="">
      <cdr:nvCxnSpPr>
        <cdr:cNvPr id="9" name="Straight Connector 8">
          <a:extLst xmlns:a="http://schemas.openxmlformats.org/drawingml/2006/main">
            <a:ext uri="{FF2B5EF4-FFF2-40B4-BE49-F238E27FC236}">
              <a16:creationId xmlns:a16="http://schemas.microsoft.com/office/drawing/2014/main" id="{B1137061-8890-4FDF-BDD6-275FA5C2B3FF}"/>
            </a:ext>
          </a:extLst>
        </cdr:cNvPr>
        <cdr:cNvCxnSpPr/>
      </cdr:nvCxnSpPr>
      <cdr:spPr>
        <a:xfrm xmlns:a="http://schemas.openxmlformats.org/drawingml/2006/main" flipH="1">
          <a:off x="1266121" y="938256"/>
          <a:ext cx="201168" cy="37375"/>
        </a:xfrm>
        <a:prstGeom xmlns:a="http://schemas.openxmlformats.org/drawingml/2006/main" prst="line">
          <a:avLst/>
        </a:prstGeom>
        <a:ln xmlns:a="http://schemas.openxmlformats.org/drawingml/2006/main" w="6350">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1.xml><?xml version="1.0" encoding="utf-8"?>
<xdr:wsDr xmlns:xdr="http://schemas.openxmlformats.org/drawingml/2006/spreadsheetDrawing" xmlns:a="http://schemas.openxmlformats.org/drawingml/2006/main">
  <xdr:twoCellAnchor>
    <xdr:from>
      <xdr:col>0</xdr:col>
      <xdr:colOff>0</xdr:colOff>
      <xdr:row>1</xdr:row>
      <xdr:rowOff>156209</xdr:rowOff>
    </xdr:from>
    <xdr:to>
      <xdr:col>10</xdr:col>
      <xdr:colOff>640080</xdr:colOff>
      <xdr:row>21</xdr:row>
      <xdr:rowOff>24129</xdr:rowOff>
    </xdr:to>
    <xdr:graphicFrame macro="">
      <xdr:nvGraphicFramePr>
        <xdr:cNvPr id="2" name="Chart 1">
          <a:extLst>
            <a:ext uri="{FF2B5EF4-FFF2-40B4-BE49-F238E27FC236}">
              <a16:creationId xmlns:a16="http://schemas.microsoft.com/office/drawing/2014/main" id="{48E1EC84-0D5C-4752-AB5A-9A3ED1993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c:userShapes xmlns:c="http://schemas.openxmlformats.org/drawingml/2006/chart">
  <cdr:relSizeAnchor xmlns:cdr="http://schemas.openxmlformats.org/drawingml/2006/chartDrawing">
    <cdr:from>
      <cdr:x>0.00064</cdr:x>
      <cdr:y>0</cdr:y>
    </cdr:from>
    <cdr:to>
      <cdr:x>0.65397</cdr:x>
      <cdr:y>0.06355</cdr:y>
    </cdr:to>
    <cdr:sp macro="" textlink="">
      <cdr:nvSpPr>
        <cdr:cNvPr id="2" name="TextBox 1"/>
        <cdr:cNvSpPr txBox="1"/>
      </cdr:nvSpPr>
      <cdr:spPr>
        <a:xfrm xmlns:a="http://schemas.openxmlformats.org/drawingml/2006/main">
          <a:off x="3798" y="0"/>
          <a:ext cx="3877322" cy="189231"/>
        </a:xfrm>
        <a:prstGeom xmlns:a="http://schemas.openxmlformats.org/drawingml/2006/main" prst="rect">
          <a:avLst/>
        </a:prstGeom>
      </cdr:spPr>
      <cdr:txBody>
        <a:bodyPr xmlns:a="http://schemas.openxmlformats.org/drawingml/2006/main" vertOverflow="clip" vert="horz" wrap="square" lIns="0" tIns="0" rIns="0" bIns="0" rtlCol="0" anchor="ctr" anchorCtr="1"/>
        <a:lstStyle xmlns:a="http://schemas.openxmlformats.org/drawingml/2006/main"/>
        <a:p xmlns:a="http://schemas.openxmlformats.org/drawingml/2006/main">
          <a:pPr algn="l"/>
          <a:r>
            <a:rPr lang="en-US" sz="1000" b="0">
              <a:latin typeface="Arial" panose="020B0604020202020204" pitchFamily="34" charset="0"/>
              <a:cs typeface="Arial" panose="020B0604020202020204" pitchFamily="34" charset="0"/>
            </a:rPr>
            <a:t>Average Annual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Wind Resource Indices</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(Long-Term Average =</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1.0)</a:t>
          </a:r>
        </a:p>
      </cdr:txBody>
    </cdr:sp>
  </cdr:relSizeAnchor>
</c:userShapes>
</file>

<file path=xl/drawings/drawing73.xml><?xml version="1.0" encoding="utf-8"?>
<xdr:wsDr xmlns:xdr="http://schemas.openxmlformats.org/drawingml/2006/spreadsheetDrawing" xmlns:a="http://schemas.openxmlformats.org/drawingml/2006/main">
  <xdr:twoCellAnchor>
    <xdr:from>
      <xdr:col>0</xdr:col>
      <xdr:colOff>28575</xdr:colOff>
      <xdr:row>1</xdr:row>
      <xdr:rowOff>156207</xdr:rowOff>
    </xdr:from>
    <xdr:to>
      <xdr:col>9</xdr:col>
      <xdr:colOff>516255</xdr:colOff>
      <xdr:row>21</xdr:row>
      <xdr:rowOff>24127</xdr:rowOff>
    </xdr:to>
    <xdr:graphicFrame macro="">
      <xdr:nvGraphicFramePr>
        <xdr:cNvPr id="2" name="Chart 1">
          <a:extLst>
            <a:ext uri="{FF2B5EF4-FFF2-40B4-BE49-F238E27FC236}">
              <a16:creationId xmlns:a16="http://schemas.microsoft.com/office/drawing/2014/main" id="{372E272D-D004-4DD7-AC9D-EFACFE6A4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cdr:x>
      <cdr:y>0</cdr:y>
    </cdr:from>
    <cdr:to>
      <cdr:x>0.40545</cdr:x>
      <cdr:y>0.075</cdr:y>
    </cdr:to>
    <cdr:sp macro="" textlink="">
      <cdr:nvSpPr>
        <cdr:cNvPr id="2" name="TextBox 1"/>
        <cdr:cNvSpPr txBox="1"/>
      </cdr:nvSpPr>
      <cdr:spPr>
        <a:xfrm xmlns:a="http://schemas.openxmlformats.org/drawingml/2006/main">
          <a:off x="0" y="0"/>
          <a:ext cx="2409825" cy="24003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Indexed Capacity Factor (Year 2 = 100%)</a:t>
          </a:r>
        </a:p>
      </cdr:txBody>
    </cdr:sp>
  </cdr:relSizeAnchor>
  <cdr:relSizeAnchor xmlns:cdr="http://schemas.openxmlformats.org/drawingml/2006/chartDrawing">
    <cdr:from>
      <cdr:x>0.63378</cdr:x>
      <cdr:y>0.13518</cdr:y>
    </cdr:from>
    <cdr:to>
      <cdr:x>1</cdr:x>
      <cdr:y>0.24785</cdr:y>
    </cdr:to>
    <cdr:sp macro="" textlink="">
      <cdr:nvSpPr>
        <cdr:cNvPr id="9" name="TextBox 1"/>
        <cdr:cNvSpPr txBox="1"/>
      </cdr:nvSpPr>
      <cdr:spPr>
        <a:xfrm xmlns:a="http://schemas.openxmlformats.org/drawingml/2006/main">
          <a:off x="3747617" y="397277"/>
          <a:ext cx="2165503" cy="331112"/>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Older (pre-2008) projects</a:t>
          </a:r>
        </a:p>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(with 25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and 75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precentile range)</a:t>
          </a:r>
        </a:p>
      </cdr:txBody>
    </cdr:sp>
  </cdr:relSizeAnchor>
  <cdr:relSizeAnchor xmlns:cdr="http://schemas.openxmlformats.org/drawingml/2006/chartDrawing">
    <cdr:from>
      <cdr:x>0.18712</cdr:x>
      <cdr:y>0.62516</cdr:y>
    </cdr:from>
    <cdr:to>
      <cdr:x>0.53897</cdr:x>
      <cdr:y>0.7274</cdr:y>
    </cdr:to>
    <cdr:sp macro="" textlink="">
      <cdr:nvSpPr>
        <cdr:cNvPr id="13" name="TextBox 1"/>
        <cdr:cNvSpPr txBox="1"/>
      </cdr:nvSpPr>
      <cdr:spPr>
        <a:xfrm xmlns:a="http://schemas.openxmlformats.org/drawingml/2006/main">
          <a:off x="1106468" y="1837205"/>
          <a:ext cx="2080531" cy="300461"/>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Newer (post-2007) projects</a:t>
          </a:r>
          <a:endParaRPr lang="en-US" sz="1000" baseline="0">
            <a:solidFill>
              <a:schemeClr val="accent3">
                <a:lumMod val="75000"/>
              </a:schemeClr>
            </a:solidFill>
            <a:latin typeface="Arial" panose="020B0604020202020204" pitchFamily="34" charset="0"/>
            <a:cs typeface="Arial" panose="020B0604020202020204" pitchFamily="34" charset="0"/>
          </a:endParaRPr>
        </a:p>
        <a:p xmlns:a="http://schemas.openxmlformats.org/drawingml/2006/main">
          <a:pPr algn="ctr"/>
          <a:r>
            <a:rPr lang="en-US" sz="1000" baseline="0">
              <a:solidFill>
                <a:schemeClr val="accent3">
                  <a:lumMod val="75000"/>
                </a:schemeClr>
              </a:solidFill>
              <a:latin typeface="Arial" panose="020B0604020202020204" pitchFamily="34" charset="0"/>
              <a:cs typeface="Arial" panose="020B0604020202020204" pitchFamily="34" charset="0"/>
            </a:rPr>
            <a:t>(with 25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and 75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percentile range)</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0.82088</cdr:x>
      <cdr:y>0.25931</cdr:y>
    </cdr:from>
    <cdr:to>
      <cdr:x>0.83709</cdr:x>
      <cdr:y>0.4637</cdr:y>
    </cdr:to>
    <cdr:cxnSp macro="">
      <cdr:nvCxnSpPr>
        <cdr:cNvPr id="14" name="Straight Connector 13">
          <a:extLst xmlns:a="http://schemas.openxmlformats.org/drawingml/2006/main">
            <a:ext uri="{FF2B5EF4-FFF2-40B4-BE49-F238E27FC236}">
              <a16:creationId xmlns:a16="http://schemas.microsoft.com/office/drawing/2014/main" id="{8B3D32B8-F74F-4709-ADC5-B14EA53420BC}"/>
            </a:ext>
          </a:extLst>
        </cdr:cNvPr>
        <cdr:cNvCxnSpPr/>
      </cdr:nvCxnSpPr>
      <cdr:spPr>
        <a:xfrm xmlns:a="http://schemas.openxmlformats.org/drawingml/2006/main" flipH="1" flipV="1">
          <a:off x="4853953" y="762069"/>
          <a:ext cx="95872" cy="600644"/>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0.52266</cdr:x>
      <cdr:y>0.51725</cdr:y>
    </cdr:from>
    <cdr:to>
      <cdr:x>0.57372</cdr:x>
      <cdr:y>0.63656</cdr:y>
    </cdr:to>
    <cdr:cxnSp macro="">
      <cdr:nvCxnSpPr>
        <cdr:cNvPr id="19" name="Straight Connector 18">
          <a:extLst xmlns:a="http://schemas.openxmlformats.org/drawingml/2006/main">
            <a:ext uri="{FF2B5EF4-FFF2-40B4-BE49-F238E27FC236}">
              <a16:creationId xmlns:a16="http://schemas.microsoft.com/office/drawing/2014/main" id="{5813E8F2-BBF3-4245-8D79-F2DDF968880F}"/>
            </a:ext>
          </a:extLst>
        </cdr:cNvPr>
        <cdr:cNvCxnSpPr/>
      </cdr:nvCxnSpPr>
      <cdr:spPr>
        <a:xfrm xmlns:a="http://schemas.openxmlformats.org/drawingml/2006/main" flipV="1">
          <a:off x="3090545" y="1520075"/>
          <a:ext cx="301923" cy="350638"/>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0.41186</cdr:x>
      <cdr:y>0.93262</cdr:y>
    </cdr:from>
    <cdr:to>
      <cdr:x>0.60737</cdr:x>
      <cdr:y>1</cdr:y>
    </cdr:to>
    <cdr:sp macro="" textlink="">
      <cdr:nvSpPr>
        <cdr:cNvPr id="10" name="TextBox 1"/>
        <cdr:cNvSpPr txBox="1"/>
      </cdr:nvSpPr>
      <cdr:spPr>
        <a:xfrm xmlns:a="http://schemas.openxmlformats.org/drawingml/2006/main">
          <a:off x="2447925" y="2728915"/>
          <a:ext cx="1162050" cy="19716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latin typeface="Arial" panose="020B0604020202020204" pitchFamily="34" charset="0"/>
              <a:cs typeface="Arial" panose="020B0604020202020204" pitchFamily="34" charset="0"/>
            </a:rPr>
            <a:t>Year</a:t>
          </a:r>
          <a:r>
            <a:rPr lang="en-US" sz="1000" baseline="0">
              <a:latin typeface="Arial" panose="020B0604020202020204" pitchFamily="34" charset="0"/>
              <a:cs typeface="Arial" panose="020B0604020202020204" pitchFamily="34" charset="0"/>
            </a:rPr>
            <a:t> of Operations</a:t>
          </a:r>
          <a:endParaRPr lang="en-US" sz="1000">
            <a:latin typeface="Arial" panose="020B0604020202020204" pitchFamily="34" charset="0"/>
            <a:cs typeface="Arial" panose="020B0604020202020204" pitchFamily="34" charset="0"/>
          </a:endParaRPr>
        </a:p>
      </cdr:txBody>
    </cdr:sp>
  </cdr:relSizeAnchor>
</c:userShapes>
</file>

<file path=xl/drawings/drawing75.xml><?xml version="1.0" encoding="utf-8"?>
<xdr:wsDr xmlns:xdr="http://schemas.openxmlformats.org/drawingml/2006/spreadsheetDrawing" xmlns:a="http://schemas.openxmlformats.org/drawingml/2006/main">
  <xdr:twoCellAnchor editAs="oneCell">
    <xdr:from>
      <xdr:col>0</xdr:col>
      <xdr:colOff>30480</xdr:colOff>
      <xdr:row>1</xdr:row>
      <xdr:rowOff>30480</xdr:rowOff>
    </xdr:from>
    <xdr:to>
      <xdr:col>9</xdr:col>
      <xdr:colOff>366275</xdr:colOff>
      <xdr:row>18</xdr:row>
      <xdr:rowOff>122197</xdr:rowOff>
    </xdr:to>
    <xdr:pic>
      <xdr:nvPicPr>
        <xdr:cNvPr id="6" name="Picture 5">
          <a:extLst>
            <a:ext uri="{FF2B5EF4-FFF2-40B4-BE49-F238E27FC236}">
              <a16:creationId xmlns:a16="http://schemas.microsoft.com/office/drawing/2014/main" id="{BAF4D740-3F28-544C-B286-379871EAAAA3}"/>
            </a:ext>
          </a:extLst>
        </xdr:cNvPr>
        <xdr:cNvPicPr>
          <a:picLocks noChangeAspect="1"/>
        </xdr:cNvPicPr>
      </xdr:nvPicPr>
      <xdr:blipFill>
        <a:blip xmlns:r="http://schemas.openxmlformats.org/officeDocument/2006/relationships" r:embed="rId1"/>
        <a:stretch>
          <a:fillRect/>
        </a:stretch>
      </xdr:blipFill>
      <xdr:spPr>
        <a:xfrm>
          <a:off x="30480" y="213360"/>
          <a:ext cx="5944115" cy="3200677"/>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81280</xdr:colOff>
      <xdr:row>1</xdr:row>
      <xdr:rowOff>121920</xdr:rowOff>
    </xdr:from>
    <xdr:to>
      <xdr:col>9</xdr:col>
      <xdr:colOff>350021</xdr:colOff>
      <xdr:row>20</xdr:row>
      <xdr:rowOff>65304</xdr:rowOff>
    </xdr:to>
    <xdr:pic>
      <xdr:nvPicPr>
        <xdr:cNvPr id="8" name="Picture 7">
          <a:extLst>
            <a:ext uri="{FF2B5EF4-FFF2-40B4-BE49-F238E27FC236}">
              <a16:creationId xmlns:a16="http://schemas.microsoft.com/office/drawing/2014/main" id="{29D4A122-2AAC-A8AA-D884-59B322F92F3E}"/>
            </a:ext>
          </a:extLst>
        </xdr:cNvPr>
        <xdr:cNvPicPr>
          <a:picLocks noChangeAspect="1"/>
        </xdr:cNvPicPr>
      </xdr:nvPicPr>
      <xdr:blipFill>
        <a:blip xmlns:r="http://schemas.openxmlformats.org/officeDocument/2006/relationships" r:embed="rId1"/>
        <a:stretch>
          <a:fillRect/>
        </a:stretch>
      </xdr:blipFill>
      <xdr:spPr>
        <a:xfrm>
          <a:off x="81280" y="304800"/>
          <a:ext cx="5968501" cy="3225064"/>
        </a:xfrm>
        <a:prstGeom prst="rect">
          <a:avLst/>
        </a:prstGeom>
      </xdr:spPr>
    </xdr:pic>
    <xdr:clientData/>
  </xdr:twoCellAnchor>
  <xdr:twoCellAnchor editAs="oneCell">
    <xdr:from>
      <xdr:col>10</xdr:col>
      <xdr:colOff>680720</xdr:colOff>
      <xdr:row>2</xdr:row>
      <xdr:rowOff>60960</xdr:rowOff>
    </xdr:from>
    <xdr:to>
      <xdr:col>20</xdr:col>
      <xdr:colOff>260612</xdr:colOff>
      <xdr:row>21</xdr:row>
      <xdr:rowOff>4344</xdr:rowOff>
    </xdr:to>
    <xdr:pic>
      <xdr:nvPicPr>
        <xdr:cNvPr id="9" name="Picture 8">
          <a:extLst>
            <a:ext uri="{FF2B5EF4-FFF2-40B4-BE49-F238E27FC236}">
              <a16:creationId xmlns:a16="http://schemas.microsoft.com/office/drawing/2014/main" id="{F273FB8B-F395-1EB2-02C6-520A2E3024F8}"/>
            </a:ext>
          </a:extLst>
        </xdr:cNvPr>
        <xdr:cNvPicPr>
          <a:picLocks noChangeAspect="1"/>
        </xdr:cNvPicPr>
      </xdr:nvPicPr>
      <xdr:blipFill>
        <a:blip xmlns:r="http://schemas.openxmlformats.org/officeDocument/2006/relationships" r:embed="rId2"/>
        <a:stretch>
          <a:fillRect/>
        </a:stretch>
      </xdr:blipFill>
      <xdr:spPr>
        <a:xfrm>
          <a:off x="7071360" y="416560"/>
          <a:ext cx="5950212" cy="3225064"/>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1</xdr:row>
      <xdr:rowOff>47625</xdr:rowOff>
    </xdr:from>
    <xdr:to>
      <xdr:col>8</xdr:col>
      <xdr:colOff>104774</xdr:colOff>
      <xdr:row>20</xdr:row>
      <xdr:rowOff>103824</xdr:rowOff>
    </xdr:to>
    <xdr:grpSp>
      <xdr:nvGrpSpPr>
        <xdr:cNvPr id="2" name="Group 1">
          <a:extLst>
            <a:ext uri="{FF2B5EF4-FFF2-40B4-BE49-F238E27FC236}">
              <a16:creationId xmlns:a16="http://schemas.microsoft.com/office/drawing/2014/main" id="{5CA11E9F-950D-4DA4-AF62-37E89201F309}"/>
            </a:ext>
          </a:extLst>
        </xdr:cNvPr>
        <xdr:cNvGrpSpPr/>
      </xdr:nvGrpSpPr>
      <xdr:grpSpPr>
        <a:xfrm>
          <a:off x="0" y="230505"/>
          <a:ext cx="5956934" cy="3348039"/>
          <a:chOff x="0" y="228600"/>
          <a:chExt cx="5943599" cy="3323274"/>
        </a:xfrm>
      </xdr:grpSpPr>
      <xdr:graphicFrame macro="">
        <xdr:nvGraphicFramePr>
          <xdr:cNvPr id="3" name="Chart 2">
            <a:extLst>
              <a:ext uri="{FF2B5EF4-FFF2-40B4-BE49-F238E27FC236}">
                <a16:creationId xmlns:a16="http://schemas.microsoft.com/office/drawing/2014/main" id="{85F29883-D508-5D7D-3239-8E1B42349AC7}"/>
              </a:ext>
            </a:extLst>
          </xdr:cNvPr>
          <xdr:cNvGraphicFramePr>
            <a:graphicFrameLocks/>
          </xdr:cNvGraphicFramePr>
        </xdr:nvGraphicFramePr>
        <xdr:xfrm>
          <a:off x="0" y="351474"/>
          <a:ext cx="594359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83076788-F22C-083D-F663-60C325FB2E17}"/>
              </a:ext>
            </a:extLst>
          </xdr:cNvPr>
          <xdr:cNvGraphicFramePr>
            <a:graphicFrameLocks/>
          </xdr:cNvGraphicFramePr>
        </xdr:nvGraphicFramePr>
        <xdr:xfrm>
          <a:off x="89454" y="228600"/>
          <a:ext cx="5825571" cy="31908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78.xml><?xml version="1.0" encoding="utf-8"?>
<c:userShapes xmlns:c="http://schemas.openxmlformats.org/drawingml/2006/chart">
  <cdr:relSizeAnchor xmlns:cdr="http://schemas.openxmlformats.org/drawingml/2006/chartDrawing">
    <cdr:from>
      <cdr:x>0</cdr:x>
      <cdr:y>0.00832</cdr:y>
    </cdr:from>
    <cdr:to>
      <cdr:x>0.52797</cdr:x>
      <cdr:y>0.06809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24595"/>
          <a:ext cx="3085268" cy="1767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Cost of 2021 and 2022 Projects (2022 $/kW)</a:t>
          </a:r>
          <a:endParaRPr lang="en-US" sz="1000" b="0">
            <a:latin typeface="Arial" panose="020B0604020202020204" pitchFamily="34" charset="0"/>
            <a:cs typeface="Arial" panose="020B0604020202020204" pitchFamily="34" charset="0"/>
          </a:endParaRPr>
        </a:p>
      </cdr:txBody>
    </cdr:sp>
  </cdr:relSizeAnchor>
</c:userShapes>
</file>

<file path=xl/drawings/drawing79.xml><?xml version="1.0" encoding="utf-8"?>
<xdr:wsDr xmlns:xdr="http://schemas.openxmlformats.org/drawingml/2006/spreadsheetDrawing" xmlns:a="http://schemas.openxmlformats.org/drawingml/2006/main">
  <xdr:twoCellAnchor>
    <xdr:from>
      <xdr:col>0</xdr:col>
      <xdr:colOff>38099</xdr:colOff>
      <xdr:row>2</xdr:row>
      <xdr:rowOff>57149</xdr:rowOff>
    </xdr:from>
    <xdr:to>
      <xdr:col>7</xdr:col>
      <xdr:colOff>241299</xdr:colOff>
      <xdr:row>20</xdr:row>
      <xdr:rowOff>148589</xdr:rowOff>
    </xdr:to>
    <xdr:graphicFrame macro="">
      <xdr:nvGraphicFramePr>
        <xdr:cNvPr id="2" name="Chart 1">
          <a:extLst>
            <a:ext uri="{FF2B5EF4-FFF2-40B4-BE49-F238E27FC236}">
              <a16:creationId xmlns:a16="http://schemas.microsoft.com/office/drawing/2014/main" id="{9992393A-3AC7-4731-B07C-15A2B12F7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0.01026</cdr:x>
      <cdr:y>6.24922E-7</cdr:y>
    </cdr:from>
    <cdr:to>
      <cdr:x>0.38694</cdr:x>
      <cdr:y>0.05477</cdr:y>
    </cdr:to>
    <cdr:sp macro="" textlink="">
      <cdr:nvSpPr>
        <cdr:cNvPr id="19457" name="Text Box 1"/>
        <cdr:cNvSpPr txBox="1">
          <a:spLocks xmlns:a="http://schemas.openxmlformats.org/drawingml/2006/main" noChangeArrowheads="1"/>
        </cdr:cNvSpPr>
      </cdr:nvSpPr>
      <cdr:spPr bwMode="auto">
        <a:xfrm xmlns:a="http://schemas.openxmlformats.org/drawingml/2006/main">
          <a:off x="60960" y="2"/>
          <a:ext cx="2238835" cy="1752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Project Cost (2022 $/kW)</a:t>
          </a:r>
        </a:p>
        <a:p xmlns:a="http://schemas.openxmlformats.org/drawingml/2006/main">
          <a:pPr algn="l" rtl="0">
            <a:defRPr sz="1000"/>
          </a:pP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0.40282</cdr:x>
      <cdr:y>0.93135</cdr:y>
    </cdr:from>
    <cdr:to>
      <cdr:x>0.60385</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394201" y="2980690"/>
          <a:ext cx="1194820" cy="21970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Project Capacity </a:t>
          </a:r>
        </a:p>
      </cdr:txBody>
    </cdr:sp>
  </cdr:relSizeAnchor>
  <cdr:relSizeAnchor xmlns:cdr="http://schemas.openxmlformats.org/drawingml/2006/chartDrawing">
    <cdr:from>
      <cdr:x>0.66362</cdr:x>
      <cdr:y>0.26693</cdr:y>
    </cdr:from>
    <cdr:to>
      <cdr:x>0.86725</cdr:x>
      <cdr:y>0.3329</cdr:y>
    </cdr:to>
    <cdr:sp macro="" textlink="">
      <cdr:nvSpPr>
        <cdr:cNvPr id="5" name="Text Box 1"/>
        <cdr:cNvSpPr txBox="1">
          <a:spLocks xmlns:a="http://schemas.openxmlformats.org/drawingml/2006/main" noChangeArrowheads="1"/>
        </cdr:cNvSpPr>
      </cdr:nvSpPr>
      <cdr:spPr bwMode="auto">
        <a:xfrm xmlns:a="http://schemas.openxmlformats.org/drawingml/2006/main">
          <a:off x="3940927" y="781059"/>
          <a:ext cx="1209261" cy="19303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0.06057</cdr:x>
      <cdr:y>0.6814</cdr:y>
    </cdr:from>
    <cdr:to>
      <cdr:x>0.24508</cdr:x>
      <cdr:y>0.7704</cdr:y>
    </cdr:to>
    <cdr:sp macro="" textlink="">
      <cdr:nvSpPr>
        <cdr:cNvPr id="6" name="Text Box 1"/>
        <cdr:cNvSpPr txBox="1">
          <a:spLocks xmlns:a="http://schemas.openxmlformats.org/drawingml/2006/main" noChangeArrowheads="1"/>
        </cdr:cNvSpPr>
      </cdr:nvSpPr>
      <cdr:spPr bwMode="auto">
        <a:xfrm xmlns:a="http://schemas.openxmlformats.org/drawingml/2006/main">
          <a:off x="359702" y="1993829"/>
          <a:ext cx="1095719" cy="2604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75000"/>
                </a:schemeClr>
              </a:solidFill>
              <a:latin typeface="Arial" panose="020B0604020202020204" pitchFamily="34" charset="0"/>
              <a:cs typeface="Arial" panose="020B0604020202020204" pitchFamily="34" charset="0"/>
            </a:rPr>
            <a:t>Capacity-weighted</a:t>
          </a:r>
        </a:p>
        <a:p xmlns:a="http://schemas.openxmlformats.org/drawingml/2006/main">
          <a:pPr algn="ctr" rtl="0">
            <a:defRPr sz="1000"/>
          </a:pPr>
          <a:r>
            <a:rPr lang="en-US" sz="1000" b="0" i="0" u="none" strike="noStrike" baseline="0">
              <a:solidFill>
                <a:schemeClr val="accent1">
                  <a:lumMod val="75000"/>
                </a:schemeClr>
              </a:solidFill>
              <a:latin typeface="Arial" panose="020B0604020202020204" pitchFamily="34" charset="0"/>
              <a:cs typeface="Arial" panose="020B0604020202020204" pitchFamily="34" charset="0"/>
            </a:rPr>
            <a:t>average</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0.62746</cdr:x>
      <cdr:y>0.31207</cdr:y>
    </cdr:from>
    <cdr:to>
      <cdr:x>0.66448</cdr:x>
      <cdr:y>0.36415</cdr:y>
    </cdr:to>
    <cdr:cxnSp macro="">
      <cdr:nvCxnSpPr>
        <cdr:cNvPr id="9" name="Straight Connector 8">
          <a:extLst xmlns:a="http://schemas.openxmlformats.org/drawingml/2006/main">
            <a:ext uri="{FF2B5EF4-FFF2-40B4-BE49-F238E27FC236}">
              <a16:creationId xmlns:a16="http://schemas.microsoft.com/office/drawing/2014/main" id="{C782E550-4DB7-4103-B4D5-DF9808FB6A6F}"/>
            </a:ext>
          </a:extLst>
        </cdr:cNvPr>
        <cdr:cNvCxnSpPr/>
      </cdr:nvCxnSpPr>
      <cdr:spPr>
        <a:xfrm xmlns:a="http://schemas.openxmlformats.org/drawingml/2006/main" flipH="1">
          <a:off x="3726181" y="913136"/>
          <a:ext cx="219826" cy="152395"/>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0.20915</cdr:x>
      <cdr:y>0.73915</cdr:y>
    </cdr:from>
    <cdr:to>
      <cdr:x>0.28785</cdr:x>
      <cdr:y>0.76172</cdr:y>
    </cdr:to>
    <cdr:cxnSp macro="">
      <cdr:nvCxnSpPr>
        <cdr:cNvPr id="10" name="Straight Connector 9">
          <a:extLst xmlns:a="http://schemas.openxmlformats.org/drawingml/2006/main">
            <a:ext uri="{FF2B5EF4-FFF2-40B4-BE49-F238E27FC236}">
              <a16:creationId xmlns:a16="http://schemas.microsoft.com/office/drawing/2014/main" id="{DEA5BD27-CF17-40D3-AB78-65BCB1C65888}"/>
            </a:ext>
          </a:extLst>
        </cdr:cNvPr>
        <cdr:cNvCxnSpPr/>
      </cdr:nvCxnSpPr>
      <cdr:spPr>
        <a:xfrm xmlns:a="http://schemas.openxmlformats.org/drawingml/2006/main" flipH="1">
          <a:off x="1242061" y="2162825"/>
          <a:ext cx="467351" cy="66026"/>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1.xml><?xml version="1.0" encoding="utf-8"?>
<xdr:wsDr xmlns:xdr="http://schemas.openxmlformats.org/drawingml/2006/spreadsheetDrawing" xmlns:a="http://schemas.openxmlformats.org/drawingml/2006/main">
  <xdr:twoCellAnchor>
    <xdr:from>
      <xdr:col>0</xdr:col>
      <xdr:colOff>9524</xdr:colOff>
      <xdr:row>2</xdr:row>
      <xdr:rowOff>28575</xdr:rowOff>
    </xdr:from>
    <xdr:to>
      <xdr:col>8</xdr:col>
      <xdr:colOff>584199</xdr:colOff>
      <xdr:row>20</xdr:row>
      <xdr:rowOff>120015</xdr:rowOff>
    </xdr:to>
    <xdr:graphicFrame macro="">
      <xdr:nvGraphicFramePr>
        <xdr:cNvPr id="2" name="Chart 1">
          <a:extLst>
            <a:ext uri="{FF2B5EF4-FFF2-40B4-BE49-F238E27FC236}">
              <a16:creationId xmlns:a16="http://schemas.microsoft.com/office/drawing/2014/main" id="{B3093CD3-3483-4EED-9B9B-B12AD68F39C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c:userShapes xmlns:c="http://schemas.openxmlformats.org/drawingml/2006/chart">
  <cdr:relSizeAnchor xmlns:cdr="http://schemas.openxmlformats.org/drawingml/2006/chartDrawing">
    <cdr:from>
      <cdr:x>0</cdr:x>
      <cdr:y>0</cdr:y>
    </cdr:from>
    <cdr:to>
      <cdr:x>0.64231</cdr:x>
      <cdr:y>0.08574</cdr:y>
    </cdr:to>
    <cdr:sp macro="" textlink="">
      <cdr:nvSpPr>
        <cdr:cNvPr id="2" name="TextBox 1"/>
        <cdr:cNvSpPr txBox="1"/>
      </cdr:nvSpPr>
      <cdr:spPr>
        <a:xfrm xmlns:a="http://schemas.openxmlformats.org/drawingml/2006/main">
          <a:off x="0" y="0"/>
          <a:ext cx="3817620" cy="26611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rtl="0"/>
          <a:r>
            <a:rPr lang="en-US" sz="1000" b="0" i="0" baseline="0">
              <a:effectLst/>
              <a:latin typeface="Arial" panose="020B0604020202020204" pitchFamily="34" charset="0"/>
              <a:ea typeface="+mn-ea"/>
              <a:cs typeface="Arial" panose="020B0604020202020204" pitchFamily="34" charset="0"/>
            </a:rPr>
            <a:t>Average Annual O&amp;M Cost, 2000−2022 (2022 $/kW-yr)</a:t>
          </a:r>
          <a:endParaRPr lang="en-US" sz="1000" b="0">
            <a:effectLst/>
            <a:latin typeface="Arial" panose="020B0604020202020204" pitchFamily="34" charset="0"/>
            <a:cs typeface="Arial" panose="020B0604020202020204" pitchFamily="34" charset="0"/>
          </a:endParaRPr>
        </a:p>
        <a:p xmlns:a="http://schemas.openxmlformats.org/drawingml/2006/main">
          <a:endParaRPr lang="en-US" sz="1000" b="0">
            <a:latin typeface="Arial" panose="020B0604020202020204" pitchFamily="34" charset="0"/>
            <a:cs typeface="Arial" panose="020B0604020202020204" pitchFamily="34" charset="0"/>
          </a:endParaRPr>
        </a:p>
      </cdr:txBody>
    </cdr:sp>
  </cdr:relSizeAnchor>
</c:userShapes>
</file>

<file path=xl/drawings/drawing83.xml><?xml version="1.0" encoding="utf-8"?>
<xdr:wsDr xmlns:xdr="http://schemas.openxmlformats.org/drawingml/2006/spreadsheetDrawing" xmlns:a="http://schemas.openxmlformats.org/drawingml/2006/main">
  <xdr:twoCellAnchor>
    <xdr:from>
      <xdr:col>0</xdr:col>
      <xdr:colOff>0</xdr:colOff>
      <xdr:row>1</xdr:row>
      <xdr:rowOff>142240</xdr:rowOff>
    </xdr:from>
    <xdr:to>
      <xdr:col>8</xdr:col>
      <xdr:colOff>95250</xdr:colOff>
      <xdr:row>20</xdr:row>
      <xdr:rowOff>139699</xdr:rowOff>
    </xdr:to>
    <xdr:graphicFrame macro="">
      <xdr:nvGraphicFramePr>
        <xdr:cNvPr id="2" name="Chart 1">
          <a:extLst>
            <a:ext uri="{FF2B5EF4-FFF2-40B4-BE49-F238E27FC236}">
              <a16:creationId xmlns:a16="http://schemas.microsoft.com/office/drawing/2014/main" id="{539F3EE8-9554-4BD6-83A7-F5988314B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0.82051</cdr:x>
      <cdr:y>0</cdr:y>
    </cdr:from>
    <cdr:to>
      <cdr:x>1</cdr:x>
      <cdr:y>0.13095</cdr:y>
    </cdr:to>
    <cdr:sp macro="" textlink="">
      <cdr:nvSpPr>
        <cdr:cNvPr id="128002" name="Text Box 2"/>
        <cdr:cNvSpPr txBox="1">
          <a:spLocks xmlns:a="http://schemas.openxmlformats.org/drawingml/2006/main" noChangeArrowheads="1"/>
        </cdr:cNvSpPr>
      </cdr:nvSpPr>
      <cdr:spPr bwMode="auto">
        <a:xfrm xmlns:a="http://schemas.openxmlformats.org/drawingml/2006/main">
          <a:off x="4777789" y="0"/>
          <a:ext cx="1045161" cy="403127"/>
        </a:xfrm>
        <a:prstGeom xmlns:a="http://schemas.openxmlformats.org/drawingml/2006/main" prst="rect">
          <a:avLst/>
        </a:prstGeom>
        <a:solidFill xmlns:a="http://schemas.openxmlformats.org/drawingml/2006/main">
          <a:schemeClr val="bg1"/>
        </a:solidFill>
        <a:ln xmlns:a="http://schemas.openxmlformats.org/drawingml/2006/main" w="9525">
          <a:noFill/>
          <a:miter lim="800000"/>
          <a:headEnd/>
          <a:tailEnd/>
        </a:ln>
      </cdr:spPr>
      <cdr:txBody>
        <a:bodyPr xmlns:a="http://schemas.openxmlformats.org/drawingml/2006/main" vertOverflow="clip" wrap="square" lIns="45720" tIns="45720" rIns="91440" bIns="45720" anchor="b"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Commercial Operation Date:</a:t>
          </a:r>
        </a:p>
      </cdr:txBody>
    </cdr:sp>
  </cdr:relSizeAnchor>
  <cdr:relSizeAnchor xmlns:cdr="http://schemas.openxmlformats.org/drawingml/2006/chartDrawing">
    <cdr:from>
      <cdr:x>0</cdr:x>
      <cdr:y>0</cdr:y>
    </cdr:from>
    <cdr:to>
      <cdr:x>0.40224</cdr:x>
      <cdr:y>0.07149</cdr:y>
    </cdr:to>
    <cdr:sp macro="" textlink="">
      <cdr:nvSpPr>
        <cdr:cNvPr id="2" name="TextBox 1"/>
        <cdr:cNvSpPr txBox="1"/>
      </cdr:nvSpPr>
      <cdr:spPr>
        <a:xfrm xmlns:a="http://schemas.openxmlformats.org/drawingml/2006/main">
          <a:off x="0" y="0"/>
          <a:ext cx="2390775" cy="2287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Median Annual O&amp;M Cost (2022 $/kW-year)</a:t>
          </a:r>
          <a:endParaRPr lang="en-US" sz="1000" b="0">
            <a:effectLst/>
            <a:latin typeface="Arial" panose="020B0604020202020204" pitchFamily="34" charset="0"/>
            <a:cs typeface="Arial" panose="020B0604020202020204" pitchFamily="34" charset="0"/>
          </a:endParaRPr>
        </a:p>
        <a:p xmlns:a="http://schemas.openxmlformats.org/drawingml/2006/main">
          <a:pPr algn="l"/>
          <a:endParaRPr lang="en-US" sz="1000" b="0">
            <a:latin typeface="Arial" panose="020B0604020202020204" pitchFamily="34" charset="0"/>
            <a:cs typeface="Arial" panose="020B0604020202020204" pitchFamily="34" charset="0"/>
          </a:endParaRPr>
        </a:p>
      </cdr:txBody>
    </cdr:sp>
  </cdr:relSizeAnchor>
</c:userShapes>
</file>

<file path=xl/drawings/drawing85.xml><?xml version="1.0" encoding="utf-8"?>
<xdr:wsDr xmlns:xdr="http://schemas.openxmlformats.org/drawingml/2006/spreadsheetDrawing" xmlns:a="http://schemas.openxmlformats.org/drawingml/2006/main">
  <xdr:twoCellAnchor>
    <xdr:from>
      <xdr:col>0</xdr:col>
      <xdr:colOff>0</xdr:colOff>
      <xdr:row>2</xdr:row>
      <xdr:rowOff>10654</xdr:rowOff>
    </xdr:from>
    <xdr:to>
      <xdr:col>9</xdr:col>
      <xdr:colOff>177800</xdr:colOff>
      <xdr:row>21</xdr:row>
      <xdr:rowOff>36054</xdr:rowOff>
    </xdr:to>
    <xdr:graphicFrame macro="">
      <xdr:nvGraphicFramePr>
        <xdr:cNvPr id="2" name="Chart 6">
          <a:extLst>
            <a:ext uri="{FF2B5EF4-FFF2-40B4-BE49-F238E27FC236}">
              <a16:creationId xmlns:a16="http://schemas.microsoft.com/office/drawing/2014/main" id="{8783B5E1-8243-4CE7-BEE6-BBB199816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158749</xdr:rowOff>
    </xdr:from>
    <xdr:to>
      <xdr:col>18</xdr:col>
      <xdr:colOff>502920</xdr:colOff>
      <xdr:row>21</xdr:row>
      <xdr:rowOff>25399</xdr:rowOff>
    </xdr:to>
    <xdr:graphicFrame macro="">
      <xdr:nvGraphicFramePr>
        <xdr:cNvPr id="3" name="Chart 6">
          <a:extLst>
            <a:ext uri="{FF2B5EF4-FFF2-40B4-BE49-F238E27FC236}">
              <a16:creationId xmlns:a16="http://schemas.microsoft.com/office/drawing/2014/main" id="{20E060BE-80C1-4DF3-ACE5-F97142E2D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4760</xdr:colOff>
      <xdr:row>1</xdr:row>
      <xdr:rowOff>158749</xdr:rowOff>
    </xdr:from>
    <xdr:to>
      <xdr:col>28</xdr:col>
      <xdr:colOff>538160</xdr:colOff>
      <xdr:row>21</xdr:row>
      <xdr:rowOff>25399</xdr:rowOff>
    </xdr:to>
    <xdr:graphicFrame macro="">
      <xdr:nvGraphicFramePr>
        <xdr:cNvPr id="4" name="Chart 6">
          <a:extLst>
            <a:ext uri="{FF2B5EF4-FFF2-40B4-BE49-F238E27FC236}">
              <a16:creationId xmlns:a16="http://schemas.microsoft.com/office/drawing/2014/main" id="{93880D6E-7E8B-4988-AC57-5642B7750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1</xdr:row>
      <xdr:rowOff>158749</xdr:rowOff>
    </xdr:from>
    <xdr:to>
      <xdr:col>40</xdr:col>
      <xdr:colOff>50800</xdr:colOff>
      <xdr:row>21</xdr:row>
      <xdr:rowOff>25399</xdr:rowOff>
    </xdr:to>
    <xdr:graphicFrame macro="">
      <xdr:nvGraphicFramePr>
        <xdr:cNvPr id="5" name="Chart 6">
          <a:extLst>
            <a:ext uri="{FF2B5EF4-FFF2-40B4-BE49-F238E27FC236}">
              <a16:creationId xmlns:a16="http://schemas.microsoft.com/office/drawing/2014/main" id="{CDDBD215-958A-47FA-8826-BF47FEA10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5080</xdr:colOff>
      <xdr:row>3</xdr:row>
      <xdr:rowOff>10160</xdr:rowOff>
    </xdr:from>
    <xdr:to>
      <xdr:col>51</xdr:col>
      <xdr:colOff>431800</xdr:colOff>
      <xdr:row>22</xdr:row>
      <xdr:rowOff>30480</xdr:rowOff>
    </xdr:to>
    <xdr:grpSp>
      <xdr:nvGrpSpPr>
        <xdr:cNvPr id="6" name="Group 5">
          <a:extLst>
            <a:ext uri="{FF2B5EF4-FFF2-40B4-BE49-F238E27FC236}">
              <a16:creationId xmlns:a16="http://schemas.microsoft.com/office/drawing/2014/main" id="{822104F7-15EE-467E-864B-090FCCFF54CB}"/>
            </a:ext>
          </a:extLst>
        </xdr:cNvPr>
        <xdr:cNvGrpSpPr/>
      </xdr:nvGrpSpPr>
      <xdr:grpSpPr>
        <a:xfrm>
          <a:off x="25933400" y="538480"/>
          <a:ext cx="5933440" cy="3302000"/>
          <a:chOff x="26111200" y="345440"/>
          <a:chExt cx="5932487" cy="2949258"/>
        </a:xfrm>
      </xdr:grpSpPr>
      <xdr:graphicFrame macro="">
        <xdr:nvGraphicFramePr>
          <xdr:cNvPr id="7" name="Chart 6">
            <a:extLst>
              <a:ext uri="{FF2B5EF4-FFF2-40B4-BE49-F238E27FC236}">
                <a16:creationId xmlns:a16="http://schemas.microsoft.com/office/drawing/2014/main" id="{CE741D43-655A-9C7A-EFAD-61EB1D2B7BC5}"/>
              </a:ext>
            </a:extLst>
          </xdr:cNvPr>
          <xdr:cNvGraphicFramePr>
            <a:graphicFrameLocks/>
          </xdr:cNvGraphicFramePr>
        </xdr:nvGraphicFramePr>
        <xdr:xfrm>
          <a:off x="26111200" y="345440"/>
          <a:ext cx="5932487" cy="294925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94A1D2A4-20B2-2141-53DE-6F971D359D0B}"/>
              </a:ext>
            </a:extLst>
          </xdr:cNvPr>
          <xdr:cNvGraphicFramePr/>
        </xdr:nvGraphicFramePr>
        <xdr:xfrm>
          <a:off x="26187400" y="543560"/>
          <a:ext cx="5745480" cy="25857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53</xdr:col>
      <xdr:colOff>10160</xdr:colOff>
      <xdr:row>2</xdr:row>
      <xdr:rowOff>96519</xdr:rowOff>
    </xdr:from>
    <xdr:to>
      <xdr:col>62</xdr:col>
      <xdr:colOff>543560</xdr:colOff>
      <xdr:row>21</xdr:row>
      <xdr:rowOff>121919</xdr:rowOff>
    </xdr:to>
    <xdr:grpSp>
      <xdr:nvGrpSpPr>
        <xdr:cNvPr id="9" name="Group 8">
          <a:extLst>
            <a:ext uri="{FF2B5EF4-FFF2-40B4-BE49-F238E27FC236}">
              <a16:creationId xmlns:a16="http://schemas.microsoft.com/office/drawing/2014/main" id="{A2738BA0-C916-4973-ABF9-4FB4FF75058F}"/>
            </a:ext>
          </a:extLst>
        </xdr:cNvPr>
        <xdr:cNvGrpSpPr/>
      </xdr:nvGrpSpPr>
      <xdr:grpSpPr>
        <a:xfrm>
          <a:off x="32623760" y="452119"/>
          <a:ext cx="5938520" cy="3307080"/>
          <a:chOff x="32679640" y="299719"/>
          <a:chExt cx="6035040" cy="3017520"/>
        </a:xfrm>
      </xdr:grpSpPr>
      <xdr:graphicFrame macro="">
        <xdr:nvGraphicFramePr>
          <xdr:cNvPr id="10" name="Chart 6">
            <a:extLst>
              <a:ext uri="{FF2B5EF4-FFF2-40B4-BE49-F238E27FC236}">
                <a16:creationId xmlns:a16="http://schemas.microsoft.com/office/drawing/2014/main" id="{A5D6666C-F8EC-1639-5D97-22149CF89B7C}"/>
              </a:ext>
            </a:extLst>
          </xdr:cNvPr>
          <xdr:cNvGraphicFramePr>
            <a:graphicFrameLocks/>
          </xdr:cNvGraphicFramePr>
        </xdr:nvGraphicFramePr>
        <xdr:xfrm>
          <a:off x="32679640" y="299719"/>
          <a:ext cx="6035040" cy="301752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1" name="Chart 10">
            <a:extLst>
              <a:ext uri="{FF2B5EF4-FFF2-40B4-BE49-F238E27FC236}">
                <a16:creationId xmlns:a16="http://schemas.microsoft.com/office/drawing/2014/main" id="{CA60CFEC-802B-6092-C734-FE0727BA327D}"/>
              </a:ext>
            </a:extLst>
          </xdr:cNvPr>
          <xdr:cNvGraphicFramePr>
            <a:graphicFrameLocks/>
          </xdr:cNvGraphicFramePr>
        </xdr:nvGraphicFramePr>
        <xdr:xfrm>
          <a:off x="32715200" y="508000"/>
          <a:ext cx="5852160" cy="2667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drawings/drawing86.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8.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9.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1.xml><?xml version="1.0" encoding="utf-8"?>
<c:userShapes xmlns:c="http://schemas.openxmlformats.org/drawingml/2006/chart">
  <cdr:relSizeAnchor xmlns:cdr="http://schemas.openxmlformats.org/drawingml/2006/chartDrawing">
    <cdr:from>
      <cdr:x>0.50125</cdr:x>
      <cdr:y>0.19989</cdr:y>
    </cdr:from>
    <cdr:to>
      <cdr:x>0.99634</cdr:x>
      <cdr:y>0.36694</cdr:y>
    </cdr:to>
    <cdr:sp macro="" textlink="">
      <cdr:nvSpPr>
        <cdr:cNvPr id="2" name="TextBox 1">
          <a:extLst xmlns:a="http://schemas.openxmlformats.org/drawingml/2006/main">
            <a:ext uri="{FF2B5EF4-FFF2-40B4-BE49-F238E27FC236}">
              <a16:creationId xmlns:a16="http://schemas.microsoft.com/office/drawing/2014/main" id="{A63493B8-4860-2E45-5A5D-7668343ABC25}"/>
            </a:ext>
          </a:extLst>
        </cdr:cNvPr>
        <cdr:cNvSpPr txBox="1"/>
      </cdr:nvSpPr>
      <cdr:spPr>
        <a:xfrm xmlns:a="http://schemas.openxmlformats.org/drawingml/2006/main">
          <a:off x="2885297" y="528814"/>
          <a:ext cx="2849880" cy="44196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 line shows average LBNL PPA price; dashed red line shows average LevelTen PPA price.</a:t>
          </a:r>
        </a:p>
      </cdr:txBody>
    </cdr:sp>
  </cdr:relSizeAnchor>
</c:userShapes>
</file>

<file path=xl/drawings/drawing92.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0.5842</cdr:x>
      <cdr:y>0.30476</cdr:y>
    </cdr:from>
    <cdr:to>
      <cdr:x>0.74045</cdr:x>
      <cdr:y>0.64762</cdr:y>
    </cdr:to>
    <cdr:sp macro="" textlink="">
      <cdr:nvSpPr>
        <cdr:cNvPr id="2" name="TextBox 1"/>
        <cdr:cNvSpPr txBox="1"/>
      </cdr:nvSpPr>
      <cdr:spPr>
        <a:xfrm xmlns:a="http://schemas.openxmlformats.org/drawingml/2006/main">
          <a:off x="3418840" y="8128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0.32181</cdr:x>
      <cdr:y>0.06286</cdr:y>
    </cdr:from>
    <cdr:to>
      <cdr:x>0.83681</cdr:x>
      <cdr:y>0.25524</cdr:y>
    </cdr:to>
    <cdr:sp macro="" textlink="">
      <cdr:nvSpPr>
        <cdr:cNvPr id="3" name="TextBox 2"/>
        <cdr:cNvSpPr txBox="1"/>
      </cdr:nvSpPr>
      <cdr:spPr>
        <a:xfrm xmlns:a="http://schemas.openxmlformats.org/drawingml/2006/main">
          <a:off x="1854739" y="167641"/>
          <a:ext cx="2968208" cy="51308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a:t>
          </a:r>
          <a:r>
            <a:rPr lang="en-US" sz="1100" baseline="0"/>
            <a:t> line shows average LBNL PPA price; </a:t>
          </a:r>
          <a:r>
            <a:rPr lang="en-US" sz="1100"/>
            <a:t>dashed red line shows average LevelTen PPA price.</a:t>
          </a:r>
        </a:p>
      </cdr:txBody>
    </cdr:sp>
  </cdr:relSizeAnchor>
</c:userShapes>
</file>

<file path=xl/drawings/drawing94.xml><?xml version="1.0" encoding="utf-8"?>
<xdr:wsDr xmlns:xdr="http://schemas.openxmlformats.org/drawingml/2006/spreadsheetDrawing" xmlns:a="http://schemas.openxmlformats.org/drawingml/2006/main">
  <xdr:twoCellAnchor>
    <xdr:from>
      <xdr:col>0</xdr:col>
      <xdr:colOff>0</xdr:colOff>
      <xdr:row>1</xdr:row>
      <xdr:rowOff>132080</xdr:rowOff>
    </xdr:from>
    <xdr:to>
      <xdr:col>9</xdr:col>
      <xdr:colOff>177800</xdr:colOff>
      <xdr:row>20</xdr:row>
      <xdr:rowOff>152400</xdr:rowOff>
    </xdr:to>
    <xdr:graphicFrame macro="">
      <xdr:nvGraphicFramePr>
        <xdr:cNvPr id="2" name="Chart 6">
          <a:extLst>
            <a:ext uri="{FF2B5EF4-FFF2-40B4-BE49-F238E27FC236}">
              <a16:creationId xmlns:a16="http://schemas.microsoft.com/office/drawing/2014/main" id="{3A11E7C6-6239-40EE-9A5D-CAC90642C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158749</xdr:rowOff>
    </xdr:from>
    <xdr:to>
      <xdr:col>18</xdr:col>
      <xdr:colOff>502920</xdr:colOff>
      <xdr:row>21</xdr:row>
      <xdr:rowOff>25399</xdr:rowOff>
    </xdr:to>
    <xdr:graphicFrame macro="">
      <xdr:nvGraphicFramePr>
        <xdr:cNvPr id="3" name="Chart 6">
          <a:extLst>
            <a:ext uri="{FF2B5EF4-FFF2-40B4-BE49-F238E27FC236}">
              <a16:creationId xmlns:a16="http://schemas.microsoft.com/office/drawing/2014/main" id="{E4CAAE46-CBC5-42D4-921A-8F348D8EE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4760</xdr:colOff>
      <xdr:row>1</xdr:row>
      <xdr:rowOff>158749</xdr:rowOff>
    </xdr:from>
    <xdr:to>
      <xdr:col>28</xdr:col>
      <xdr:colOff>538160</xdr:colOff>
      <xdr:row>21</xdr:row>
      <xdr:rowOff>25399</xdr:rowOff>
    </xdr:to>
    <xdr:graphicFrame macro="">
      <xdr:nvGraphicFramePr>
        <xdr:cNvPr id="4" name="Chart 6">
          <a:extLst>
            <a:ext uri="{FF2B5EF4-FFF2-40B4-BE49-F238E27FC236}">
              <a16:creationId xmlns:a16="http://schemas.microsoft.com/office/drawing/2014/main" id="{94E73683-334E-4EEF-A628-089D8B8B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1</xdr:row>
      <xdr:rowOff>158749</xdr:rowOff>
    </xdr:from>
    <xdr:to>
      <xdr:col>40</xdr:col>
      <xdr:colOff>50800</xdr:colOff>
      <xdr:row>21</xdr:row>
      <xdr:rowOff>25399</xdr:rowOff>
    </xdr:to>
    <xdr:graphicFrame macro="">
      <xdr:nvGraphicFramePr>
        <xdr:cNvPr id="5" name="Chart 6">
          <a:extLst>
            <a:ext uri="{FF2B5EF4-FFF2-40B4-BE49-F238E27FC236}">
              <a16:creationId xmlns:a16="http://schemas.microsoft.com/office/drawing/2014/main" id="{2AB3DD60-B882-4B9C-81C6-4F80D01CA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5080</xdr:colOff>
      <xdr:row>3</xdr:row>
      <xdr:rowOff>10160</xdr:rowOff>
    </xdr:from>
    <xdr:to>
      <xdr:col>51</xdr:col>
      <xdr:colOff>431800</xdr:colOff>
      <xdr:row>22</xdr:row>
      <xdr:rowOff>30480</xdr:rowOff>
    </xdr:to>
    <xdr:grpSp>
      <xdr:nvGrpSpPr>
        <xdr:cNvPr id="6" name="Group 5">
          <a:extLst>
            <a:ext uri="{FF2B5EF4-FFF2-40B4-BE49-F238E27FC236}">
              <a16:creationId xmlns:a16="http://schemas.microsoft.com/office/drawing/2014/main" id="{E173D487-3CC4-41E7-A3E4-755926B8705B}"/>
            </a:ext>
          </a:extLst>
        </xdr:cNvPr>
        <xdr:cNvGrpSpPr/>
      </xdr:nvGrpSpPr>
      <xdr:grpSpPr>
        <a:xfrm>
          <a:off x="25933400" y="538480"/>
          <a:ext cx="5933440" cy="3302000"/>
          <a:chOff x="26111200" y="345440"/>
          <a:chExt cx="5932487" cy="2949258"/>
        </a:xfrm>
      </xdr:grpSpPr>
      <xdr:graphicFrame macro="">
        <xdr:nvGraphicFramePr>
          <xdr:cNvPr id="7" name="Chart 6">
            <a:extLst>
              <a:ext uri="{FF2B5EF4-FFF2-40B4-BE49-F238E27FC236}">
                <a16:creationId xmlns:a16="http://schemas.microsoft.com/office/drawing/2014/main" id="{BFFCFAF3-D0E1-3FCD-331B-F1A7B152618D}"/>
              </a:ext>
            </a:extLst>
          </xdr:cNvPr>
          <xdr:cNvGraphicFramePr>
            <a:graphicFrameLocks/>
          </xdr:cNvGraphicFramePr>
        </xdr:nvGraphicFramePr>
        <xdr:xfrm>
          <a:off x="26111200" y="345440"/>
          <a:ext cx="5932487" cy="294925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A9C662C0-6829-49A2-3F5A-2201D7F83B99}"/>
              </a:ext>
            </a:extLst>
          </xdr:cNvPr>
          <xdr:cNvGraphicFramePr/>
        </xdr:nvGraphicFramePr>
        <xdr:xfrm>
          <a:off x="26187400" y="543560"/>
          <a:ext cx="5745480" cy="25857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53</xdr:col>
      <xdr:colOff>10160</xdr:colOff>
      <xdr:row>2</xdr:row>
      <xdr:rowOff>96519</xdr:rowOff>
    </xdr:from>
    <xdr:to>
      <xdr:col>62</xdr:col>
      <xdr:colOff>543560</xdr:colOff>
      <xdr:row>21</xdr:row>
      <xdr:rowOff>121919</xdr:rowOff>
    </xdr:to>
    <xdr:grpSp>
      <xdr:nvGrpSpPr>
        <xdr:cNvPr id="9" name="Group 8">
          <a:extLst>
            <a:ext uri="{FF2B5EF4-FFF2-40B4-BE49-F238E27FC236}">
              <a16:creationId xmlns:a16="http://schemas.microsoft.com/office/drawing/2014/main" id="{9BA0D923-76C7-427D-87AE-684B01391E77}"/>
            </a:ext>
          </a:extLst>
        </xdr:cNvPr>
        <xdr:cNvGrpSpPr/>
      </xdr:nvGrpSpPr>
      <xdr:grpSpPr>
        <a:xfrm>
          <a:off x="32623760" y="452119"/>
          <a:ext cx="5938520" cy="3307080"/>
          <a:chOff x="32679640" y="299719"/>
          <a:chExt cx="6035040" cy="3017520"/>
        </a:xfrm>
      </xdr:grpSpPr>
      <xdr:graphicFrame macro="">
        <xdr:nvGraphicFramePr>
          <xdr:cNvPr id="10" name="Chart 6">
            <a:extLst>
              <a:ext uri="{FF2B5EF4-FFF2-40B4-BE49-F238E27FC236}">
                <a16:creationId xmlns:a16="http://schemas.microsoft.com/office/drawing/2014/main" id="{E4D57552-96BA-FD87-502F-28DBBC727E3C}"/>
              </a:ext>
            </a:extLst>
          </xdr:cNvPr>
          <xdr:cNvGraphicFramePr>
            <a:graphicFrameLocks/>
          </xdr:cNvGraphicFramePr>
        </xdr:nvGraphicFramePr>
        <xdr:xfrm>
          <a:off x="32679640" y="299719"/>
          <a:ext cx="6035040" cy="301752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1" name="Chart 10">
            <a:extLst>
              <a:ext uri="{FF2B5EF4-FFF2-40B4-BE49-F238E27FC236}">
                <a16:creationId xmlns:a16="http://schemas.microsoft.com/office/drawing/2014/main" id="{24E9FCEF-75A2-7717-1A92-F8ECACA4A496}"/>
              </a:ext>
            </a:extLst>
          </xdr:cNvPr>
          <xdr:cNvGraphicFramePr>
            <a:graphicFrameLocks/>
          </xdr:cNvGraphicFramePr>
        </xdr:nvGraphicFramePr>
        <xdr:xfrm>
          <a:off x="32715200" y="508000"/>
          <a:ext cx="5852160" cy="2667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drawings/drawing95.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7.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8.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100.xml><?xml version="1.0" encoding="utf-8"?>
<c:userShapes xmlns:c="http://schemas.openxmlformats.org/drawingml/2006/chart">
  <cdr:relSizeAnchor xmlns:cdr="http://schemas.openxmlformats.org/drawingml/2006/chartDrawing">
    <cdr:from>
      <cdr:x>0.52019</cdr:x>
      <cdr:y>0.20825</cdr:y>
    </cdr:from>
    <cdr:to>
      <cdr:x>1</cdr:x>
      <cdr:y>0.37132</cdr:y>
    </cdr:to>
    <cdr:sp macro="" textlink="">
      <cdr:nvSpPr>
        <cdr:cNvPr id="2" name="TextBox 1">
          <a:extLst xmlns:a="http://schemas.openxmlformats.org/drawingml/2006/main">
            <a:ext uri="{FF2B5EF4-FFF2-40B4-BE49-F238E27FC236}">
              <a16:creationId xmlns:a16="http://schemas.microsoft.com/office/drawing/2014/main" id="{42EDB1BF-289B-9334-3B15-1940EECEF29D}"/>
            </a:ext>
          </a:extLst>
        </cdr:cNvPr>
        <cdr:cNvSpPr txBox="1"/>
      </cdr:nvSpPr>
      <cdr:spPr>
        <a:xfrm xmlns:a="http://schemas.openxmlformats.org/drawingml/2006/main">
          <a:off x="3073196" y="538480"/>
          <a:ext cx="2834640" cy="42164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 line shows average LBNL PPA price;</a:t>
          </a:r>
          <a:r>
            <a:rPr lang="en-US" sz="1100" baseline="0"/>
            <a:t> </a:t>
          </a:r>
          <a:r>
            <a:rPr lang="en-US" sz="1100"/>
            <a:t>dashed red</a:t>
          </a:r>
          <a:r>
            <a:rPr lang="en-US" sz="1100" baseline="0"/>
            <a:t> line shows average LevelTen PPA price.</a:t>
          </a:r>
          <a:endParaRPr lang="en-US" sz="1100"/>
        </a:p>
      </cdr:txBody>
    </cdr:sp>
  </cdr:relSizeAnchor>
</c:userShapes>
</file>

<file path=xl/drawings/drawing101.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0.5842</cdr:x>
      <cdr:y>0.30476</cdr:y>
    </cdr:from>
    <cdr:to>
      <cdr:x>0.74045</cdr:x>
      <cdr:y>0.64762</cdr:y>
    </cdr:to>
    <cdr:sp macro="" textlink="">
      <cdr:nvSpPr>
        <cdr:cNvPr id="2" name="TextBox 1"/>
        <cdr:cNvSpPr txBox="1"/>
      </cdr:nvSpPr>
      <cdr:spPr>
        <a:xfrm xmlns:a="http://schemas.openxmlformats.org/drawingml/2006/main">
          <a:off x="3418840" y="8128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0.34467</cdr:x>
      <cdr:y>0.07619</cdr:y>
    </cdr:from>
    <cdr:to>
      <cdr:x>0.83156</cdr:x>
      <cdr:y>0.25333</cdr:y>
    </cdr:to>
    <cdr:sp macro="" textlink="">
      <cdr:nvSpPr>
        <cdr:cNvPr id="3" name="TextBox 2"/>
        <cdr:cNvSpPr txBox="1"/>
      </cdr:nvSpPr>
      <cdr:spPr>
        <a:xfrm xmlns:a="http://schemas.openxmlformats.org/drawingml/2006/main">
          <a:off x="2001788" y="203203"/>
          <a:ext cx="2827777" cy="472432"/>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a:t>
          </a:r>
          <a:r>
            <a:rPr lang="en-US" sz="1100" baseline="0"/>
            <a:t> line shows average LBNL PPA price; </a:t>
          </a:r>
          <a:r>
            <a:rPr lang="en-US" sz="1100"/>
            <a:t>dashed red line shows average LevelTen PPA price.</a:t>
          </a:r>
        </a:p>
      </cdr:txBody>
    </cdr:sp>
  </cdr:relSizeAnchor>
</c:userShapes>
</file>

<file path=xl/drawings/drawing103.xml><?xml version="1.0" encoding="utf-8"?>
<xdr:wsDr xmlns:xdr="http://schemas.openxmlformats.org/drawingml/2006/spreadsheetDrawing" xmlns:a="http://schemas.openxmlformats.org/drawingml/2006/main">
  <xdr:twoCellAnchor>
    <xdr:from>
      <xdr:col>0</xdr:col>
      <xdr:colOff>0</xdr:colOff>
      <xdr:row>1</xdr:row>
      <xdr:rowOff>156207</xdr:rowOff>
    </xdr:from>
    <xdr:to>
      <xdr:col>8</xdr:col>
      <xdr:colOff>198120</xdr:colOff>
      <xdr:row>21</xdr:row>
      <xdr:rowOff>24127</xdr:rowOff>
    </xdr:to>
    <xdr:graphicFrame macro="">
      <xdr:nvGraphicFramePr>
        <xdr:cNvPr id="2" name="Chart 8">
          <a:extLst>
            <a:ext uri="{FF2B5EF4-FFF2-40B4-BE49-F238E27FC236}">
              <a16:creationId xmlns:a16="http://schemas.microsoft.com/office/drawing/2014/main" id="{F0CA4388-B3A5-4A7B-95A4-C4DE50D41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0.35335</cdr:x>
      <cdr:y>0.93565</cdr:y>
    </cdr:from>
    <cdr:to>
      <cdr:x>0.67153</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100966" y="2785110"/>
          <a:ext cx="1891914" cy="1915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18288" rIns="18288" bIns="18288"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PPA Execution Year</a:t>
          </a:r>
        </a:p>
      </cdr:txBody>
    </cdr:sp>
  </cdr:relSizeAnchor>
  <cdr:relSizeAnchor xmlns:cdr="http://schemas.openxmlformats.org/drawingml/2006/chartDrawing">
    <cdr:from>
      <cdr:x>0</cdr:x>
      <cdr:y>0</cdr:y>
    </cdr:from>
    <cdr:to>
      <cdr:x>0.4306</cdr:x>
      <cdr:y>0.05504</cdr:y>
    </cdr:to>
    <cdr:sp macro="" textlink="">
      <cdr:nvSpPr>
        <cdr:cNvPr id="2" name="TextBox 1"/>
        <cdr:cNvSpPr txBox="1"/>
      </cdr:nvSpPr>
      <cdr:spPr>
        <a:xfrm xmlns:a="http://schemas.openxmlformats.org/drawingml/2006/main">
          <a:off x="0" y="0"/>
          <a:ext cx="2560320" cy="16383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Levelized PPA Price (2022 $/MWh)</a:t>
          </a:r>
        </a:p>
      </cdr:txBody>
    </cdr:sp>
  </cdr:relSizeAnchor>
  <cdr:relSizeAnchor xmlns:cdr="http://schemas.openxmlformats.org/drawingml/2006/chartDrawing">
    <cdr:from>
      <cdr:x>0.36426</cdr:x>
      <cdr:y>0.70978</cdr:y>
    </cdr:from>
    <cdr:to>
      <cdr:x>0.49147</cdr:x>
      <cdr:y>0.76366</cdr:y>
    </cdr:to>
    <cdr:sp macro="" textlink="">
      <cdr:nvSpPr>
        <cdr:cNvPr id="4" name="TextBox 1"/>
        <cdr:cNvSpPr txBox="1"/>
      </cdr:nvSpPr>
      <cdr:spPr>
        <a:xfrm xmlns:a="http://schemas.openxmlformats.org/drawingml/2006/main">
          <a:off x="2168704" y="2111721"/>
          <a:ext cx="757375" cy="160311"/>
        </a:xfrm>
        <a:prstGeom xmlns:a="http://schemas.openxmlformats.org/drawingml/2006/main" prst="rect">
          <a:avLst/>
        </a:prstGeom>
        <a:solidFill xmlns:a="http://schemas.openxmlformats.org/drawingml/2006/main">
          <a:schemeClr val="tx2">
            <a:lumMod val="20000"/>
            <a:lumOff val="80000"/>
            <a:alpha val="7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tx2"/>
              </a:solidFill>
              <a:latin typeface="Arial" panose="020B0604020202020204" pitchFamily="34" charset="0"/>
              <a:cs typeface="Arial" panose="020B0604020202020204" pitchFamily="34" charset="0"/>
            </a:rPr>
            <a:t>Nationwide</a:t>
          </a:r>
        </a:p>
      </cdr:txBody>
    </cdr:sp>
  </cdr:relSizeAnchor>
  <cdr:relSizeAnchor xmlns:cdr="http://schemas.openxmlformats.org/drawingml/2006/chartDrawing">
    <cdr:from>
      <cdr:x>0.48597</cdr:x>
      <cdr:y>0.14661</cdr:y>
    </cdr:from>
    <cdr:to>
      <cdr:x>0.56803</cdr:x>
      <cdr:y>0.20641</cdr:y>
    </cdr:to>
    <cdr:sp macro="" textlink="">
      <cdr:nvSpPr>
        <cdr:cNvPr id="6" name="TextBox 1"/>
        <cdr:cNvSpPr txBox="1"/>
      </cdr:nvSpPr>
      <cdr:spPr>
        <a:xfrm xmlns:a="http://schemas.openxmlformats.org/drawingml/2006/main">
          <a:off x="2927939" y="436191"/>
          <a:ext cx="494402" cy="177916"/>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4"/>
              </a:solidFill>
              <a:latin typeface="Arial" panose="020B0604020202020204" pitchFamily="34" charset="0"/>
              <a:cs typeface="Arial" panose="020B0604020202020204" pitchFamily="34" charset="0"/>
            </a:rPr>
            <a:t>West</a:t>
          </a:r>
        </a:p>
      </cdr:txBody>
    </cdr:sp>
  </cdr:relSizeAnchor>
  <cdr:relSizeAnchor xmlns:cdr="http://schemas.openxmlformats.org/drawingml/2006/chartDrawing">
    <cdr:from>
      <cdr:x>0.64143</cdr:x>
      <cdr:y>0.66945</cdr:y>
    </cdr:from>
    <cdr:to>
      <cdr:x>0.72362</cdr:x>
      <cdr:y>0.73044</cdr:y>
    </cdr:to>
    <cdr:sp macro="" textlink="">
      <cdr:nvSpPr>
        <cdr:cNvPr id="7" name="TextBox 1"/>
        <cdr:cNvSpPr txBox="1"/>
      </cdr:nvSpPr>
      <cdr:spPr>
        <a:xfrm xmlns:a="http://schemas.openxmlformats.org/drawingml/2006/main">
          <a:off x="3864534" y="1991744"/>
          <a:ext cx="495185" cy="181457"/>
        </a:xfrm>
        <a:prstGeom xmlns:a="http://schemas.openxmlformats.org/drawingml/2006/main" prst="rect">
          <a:avLst/>
        </a:prstGeom>
        <a:solidFill xmlns:a="http://schemas.openxmlformats.org/drawingml/2006/main">
          <a:schemeClr val="bg2">
            <a:lumMod val="90000"/>
            <a:alpha val="7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0.12132</cdr:x>
      <cdr:y>0.1474</cdr:y>
    </cdr:from>
    <cdr:to>
      <cdr:x>0.20846</cdr:x>
      <cdr:y>0.205</cdr:y>
    </cdr:to>
    <cdr:sp macro="" textlink="">
      <cdr:nvSpPr>
        <cdr:cNvPr id="9" name="TextBox 1"/>
        <cdr:cNvSpPr txBox="1"/>
      </cdr:nvSpPr>
      <cdr:spPr>
        <a:xfrm xmlns:a="http://schemas.openxmlformats.org/drawingml/2006/main">
          <a:off x="730960" y="438533"/>
          <a:ext cx="525009" cy="171371"/>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East</a:t>
          </a:r>
        </a:p>
      </cdr:txBody>
    </cdr:sp>
  </cdr:relSizeAnchor>
</c:userShapes>
</file>

<file path=xl/drawings/drawing105.xml><?xml version="1.0" encoding="utf-8"?>
<xdr:wsDr xmlns:xdr="http://schemas.openxmlformats.org/drawingml/2006/spreadsheetDrawing" xmlns:a="http://schemas.openxmlformats.org/drawingml/2006/main">
  <xdr:twoCellAnchor>
    <xdr:from>
      <xdr:col>9</xdr:col>
      <xdr:colOff>20320</xdr:colOff>
      <xdr:row>1</xdr:row>
      <xdr:rowOff>116840</xdr:rowOff>
    </xdr:from>
    <xdr:to>
      <xdr:col>17</xdr:col>
      <xdr:colOff>762000</xdr:colOff>
      <xdr:row>19</xdr:row>
      <xdr:rowOff>25400</xdr:rowOff>
    </xdr:to>
    <xdr:graphicFrame macro="">
      <xdr:nvGraphicFramePr>
        <xdr:cNvPr id="2" name="Chart 1">
          <a:extLst>
            <a:ext uri="{FF2B5EF4-FFF2-40B4-BE49-F238E27FC236}">
              <a16:creationId xmlns:a16="http://schemas.microsoft.com/office/drawing/2014/main" id="{38A91EE5-6C85-4CA9-8531-75297BC92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10160</xdr:colOff>
      <xdr:row>1</xdr:row>
      <xdr:rowOff>121920</xdr:rowOff>
    </xdr:from>
    <xdr:to>
      <xdr:col>8</xdr:col>
      <xdr:colOff>233680</xdr:colOff>
      <xdr:row>19</xdr:row>
      <xdr:rowOff>30480</xdr:rowOff>
    </xdr:to>
    <xdr:graphicFrame macro="">
      <xdr:nvGraphicFramePr>
        <xdr:cNvPr id="3" name="Chart 2">
          <a:extLst>
            <a:ext uri="{FF2B5EF4-FFF2-40B4-BE49-F238E27FC236}">
              <a16:creationId xmlns:a16="http://schemas.microsoft.com/office/drawing/2014/main" id="{AE9655CF-1E7F-4602-86AF-0339B2C52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6.xml><?xml version="1.0" encoding="utf-8"?>
<c:userShapes xmlns:c="http://schemas.openxmlformats.org/drawingml/2006/chart">
  <cdr:relSizeAnchor xmlns:cdr="http://schemas.openxmlformats.org/drawingml/2006/chartDrawing">
    <cdr:from>
      <cdr:x>0.7812</cdr:x>
      <cdr:y>0.05874</cdr:y>
    </cdr:from>
    <cdr:to>
      <cdr:x>0.88034</cdr:x>
      <cdr:y>0.12064</cdr:y>
    </cdr:to>
    <cdr:sp macro="" textlink="">
      <cdr:nvSpPr>
        <cdr:cNvPr id="5" name="TextBox 4"/>
        <cdr:cNvSpPr txBox="1"/>
      </cdr:nvSpPr>
      <cdr:spPr>
        <a:xfrm xmlns:a="http://schemas.openxmlformats.org/drawingml/2006/main">
          <a:off x="4643114" y="187983"/>
          <a:ext cx="589286" cy="19809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4"/>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0.75299</cdr:x>
      <cdr:y>0.24921</cdr:y>
    </cdr:from>
    <cdr:to>
      <cdr:x>0.83078</cdr:x>
      <cdr:y>0.32222</cdr:y>
    </cdr:to>
    <cdr:sp macro="" textlink="">
      <cdr:nvSpPr>
        <cdr:cNvPr id="6" name="TextBox 1"/>
        <cdr:cNvSpPr txBox="1"/>
      </cdr:nvSpPr>
      <cdr:spPr>
        <a:xfrm xmlns:a="http://schemas.openxmlformats.org/drawingml/2006/main">
          <a:off x="4475480" y="797579"/>
          <a:ext cx="462322" cy="2336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0.9188</cdr:x>
      <cdr:y>0.16191</cdr:y>
    </cdr:from>
    <cdr:to>
      <cdr:x>1</cdr:x>
      <cdr:y>0.23492</cdr:y>
    </cdr:to>
    <cdr:sp macro="" textlink="">
      <cdr:nvSpPr>
        <cdr:cNvPr id="7" name="TextBox 1"/>
        <cdr:cNvSpPr txBox="1"/>
      </cdr:nvSpPr>
      <cdr:spPr>
        <a:xfrm xmlns:a="http://schemas.openxmlformats.org/drawingml/2006/main">
          <a:off x="5460980" y="518176"/>
          <a:ext cx="482620" cy="2336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0.82735</cdr:x>
      <cdr:y>0.55239</cdr:y>
    </cdr:from>
    <cdr:to>
      <cdr:x>0.91368</cdr:x>
      <cdr:y>0.61111</cdr:y>
    </cdr:to>
    <cdr:sp macro="" textlink="">
      <cdr:nvSpPr>
        <cdr:cNvPr id="8" name="TextBox 1"/>
        <cdr:cNvSpPr txBox="1"/>
      </cdr:nvSpPr>
      <cdr:spPr>
        <a:xfrm xmlns:a="http://schemas.openxmlformats.org/drawingml/2006/main">
          <a:off x="4917439" y="1767855"/>
          <a:ext cx="513113" cy="1879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0.8752</cdr:x>
      <cdr:y>0.37778</cdr:y>
    </cdr:from>
    <cdr:to>
      <cdr:x>0.97179</cdr:x>
      <cdr:y>0.44127</cdr:y>
    </cdr:to>
    <cdr:sp macro="" textlink="">
      <cdr:nvSpPr>
        <cdr:cNvPr id="9" name="TextBox 1"/>
        <cdr:cNvSpPr txBox="1"/>
      </cdr:nvSpPr>
      <cdr:spPr>
        <a:xfrm xmlns:a="http://schemas.openxmlformats.org/drawingml/2006/main">
          <a:off x="5201868" y="1209056"/>
          <a:ext cx="574092" cy="20319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1">
                  <a:lumMod val="65000"/>
                </a:schemeClr>
              </a:solidFill>
              <a:latin typeface="Arial" panose="020B0604020202020204" pitchFamily="34" charset="0"/>
              <a:cs typeface="Arial" panose="020B0604020202020204" pitchFamily="34" charset="0"/>
            </a:rPr>
            <a:t>ERCOT</a:t>
          </a:r>
        </a:p>
      </cdr:txBody>
    </cdr:sp>
  </cdr:relSizeAnchor>
</c:userShapes>
</file>

<file path=xl/drawings/drawing107.xml><?xml version="1.0" encoding="utf-8"?>
<c:userShapes xmlns:c="http://schemas.openxmlformats.org/drawingml/2006/chart">
  <cdr:relSizeAnchor xmlns:cdr="http://schemas.openxmlformats.org/drawingml/2006/chartDrawing">
    <cdr:from>
      <cdr:x>0.7839</cdr:x>
      <cdr:y>0.15239</cdr:y>
    </cdr:from>
    <cdr:to>
      <cdr:x>0.89587</cdr:x>
      <cdr:y>0.22698</cdr:y>
    </cdr:to>
    <cdr:sp macro="" textlink="">
      <cdr:nvSpPr>
        <cdr:cNvPr id="5" name="TextBox 4"/>
        <cdr:cNvSpPr txBox="1"/>
      </cdr:nvSpPr>
      <cdr:spPr>
        <a:xfrm xmlns:a="http://schemas.openxmlformats.org/drawingml/2006/main">
          <a:off x="4667130" y="487693"/>
          <a:ext cx="666636" cy="2387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4"/>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0.82664</cdr:x>
      <cdr:y>0.3277</cdr:y>
    </cdr:from>
    <cdr:to>
      <cdr:x>0.90956</cdr:x>
      <cdr:y>0.39524</cdr:y>
    </cdr:to>
    <cdr:sp macro="" textlink="">
      <cdr:nvSpPr>
        <cdr:cNvPr id="6" name="TextBox 1"/>
        <cdr:cNvSpPr txBox="1"/>
      </cdr:nvSpPr>
      <cdr:spPr>
        <a:xfrm xmlns:a="http://schemas.openxmlformats.org/drawingml/2006/main">
          <a:off x="4921622" y="1048772"/>
          <a:ext cx="493658" cy="2161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0.91213</cdr:x>
      <cdr:y>0.25851</cdr:y>
    </cdr:from>
    <cdr:to>
      <cdr:x>1</cdr:x>
      <cdr:y>0.32222</cdr:y>
    </cdr:to>
    <cdr:sp macro="" textlink="">
      <cdr:nvSpPr>
        <cdr:cNvPr id="7" name="TextBox 1"/>
        <cdr:cNvSpPr txBox="1"/>
      </cdr:nvSpPr>
      <cdr:spPr>
        <a:xfrm xmlns:a="http://schemas.openxmlformats.org/drawingml/2006/main">
          <a:off x="5412069" y="827346"/>
          <a:ext cx="521371" cy="20389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0.8794</cdr:x>
      <cdr:y>0.56349</cdr:y>
    </cdr:from>
    <cdr:to>
      <cdr:x>0.95548</cdr:x>
      <cdr:y>0.6254</cdr:y>
    </cdr:to>
    <cdr:sp macro="" textlink="">
      <cdr:nvSpPr>
        <cdr:cNvPr id="8" name="TextBox 1"/>
        <cdr:cNvSpPr txBox="1"/>
      </cdr:nvSpPr>
      <cdr:spPr>
        <a:xfrm xmlns:a="http://schemas.openxmlformats.org/drawingml/2006/main">
          <a:off x="5217875" y="1803399"/>
          <a:ext cx="451416" cy="19813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0.88973</cdr:x>
      <cdr:y>0.43486</cdr:y>
    </cdr:from>
    <cdr:to>
      <cdr:x>1</cdr:x>
      <cdr:y>0.49841</cdr:y>
    </cdr:to>
    <cdr:sp macro="" textlink="">
      <cdr:nvSpPr>
        <cdr:cNvPr id="9" name="TextBox 1"/>
        <cdr:cNvSpPr txBox="1"/>
      </cdr:nvSpPr>
      <cdr:spPr>
        <a:xfrm xmlns:a="http://schemas.openxmlformats.org/drawingml/2006/main">
          <a:off x="5279160" y="1391739"/>
          <a:ext cx="654280" cy="2033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1">
                  <a:lumMod val="65000"/>
                </a:schemeClr>
              </a:solidFill>
              <a:latin typeface="Arial" panose="020B0604020202020204" pitchFamily="34" charset="0"/>
              <a:cs typeface="Arial" panose="020B0604020202020204" pitchFamily="34" charset="0"/>
            </a:rPr>
            <a:t>ERCOT</a:t>
          </a:r>
        </a:p>
      </cdr:txBody>
    </cdr:sp>
  </cdr:relSizeAnchor>
</c:userShapes>
</file>

<file path=xl/drawings/drawing108.xml><?xml version="1.0" encoding="utf-8"?>
<xdr:wsDr xmlns:xdr="http://schemas.openxmlformats.org/drawingml/2006/spreadsheetDrawing" xmlns:a="http://schemas.openxmlformats.org/drawingml/2006/main">
  <xdr:twoCellAnchor>
    <xdr:from>
      <xdr:col>20</xdr:col>
      <xdr:colOff>577215</xdr:colOff>
      <xdr:row>1</xdr:row>
      <xdr:rowOff>89534</xdr:rowOff>
    </xdr:from>
    <xdr:to>
      <xdr:col>31</xdr:col>
      <xdr:colOff>24765</xdr:colOff>
      <xdr:row>20</xdr:row>
      <xdr:rowOff>32384</xdr:rowOff>
    </xdr:to>
    <xdr:graphicFrame macro="">
      <xdr:nvGraphicFramePr>
        <xdr:cNvPr id="2" name="Chart 8">
          <a:extLst>
            <a:ext uri="{FF2B5EF4-FFF2-40B4-BE49-F238E27FC236}">
              <a16:creationId xmlns:a16="http://schemas.microsoft.com/office/drawing/2014/main" id="{DAA230C7-E90F-495D-B6ED-21A44D727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552448</xdr:colOff>
      <xdr:row>1</xdr:row>
      <xdr:rowOff>123825</xdr:rowOff>
    </xdr:from>
    <xdr:to>
      <xdr:col>20</xdr:col>
      <xdr:colOff>242885</xdr:colOff>
      <xdr:row>20</xdr:row>
      <xdr:rowOff>66675</xdr:rowOff>
    </xdr:to>
    <xdr:graphicFrame macro="">
      <xdr:nvGraphicFramePr>
        <xdr:cNvPr id="3" name="Chart 8">
          <a:extLst>
            <a:ext uri="{FF2B5EF4-FFF2-40B4-BE49-F238E27FC236}">
              <a16:creationId xmlns:a16="http://schemas.microsoft.com/office/drawing/2014/main" id="{31AB975D-BB5A-47CC-9D92-050D44D0E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123825</xdr:rowOff>
    </xdr:from>
    <xdr:to>
      <xdr:col>8</xdr:col>
      <xdr:colOff>528638</xdr:colOff>
      <xdr:row>20</xdr:row>
      <xdr:rowOff>59055</xdr:rowOff>
    </xdr:to>
    <xdr:grpSp>
      <xdr:nvGrpSpPr>
        <xdr:cNvPr id="4" name="Group 3">
          <a:extLst>
            <a:ext uri="{FF2B5EF4-FFF2-40B4-BE49-F238E27FC236}">
              <a16:creationId xmlns:a16="http://schemas.microsoft.com/office/drawing/2014/main" id="{1E8CB29D-CC56-4E3C-B9D1-0EF7A85E9B41}"/>
            </a:ext>
          </a:extLst>
        </xdr:cNvPr>
        <xdr:cNvGrpSpPr/>
      </xdr:nvGrpSpPr>
      <xdr:grpSpPr>
        <a:xfrm>
          <a:off x="0" y="304800"/>
          <a:ext cx="6024563" cy="3192780"/>
          <a:chOff x="15473362" y="338138"/>
          <a:chExt cx="6072188" cy="2941385"/>
        </a:xfrm>
      </xdr:grpSpPr>
      <xdr:graphicFrame macro="">
        <xdr:nvGraphicFramePr>
          <xdr:cNvPr id="5" name="Chart 8">
            <a:extLst>
              <a:ext uri="{FF2B5EF4-FFF2-40B4-BE49-F238E27FC236}">
                <a16:creationId xmlns:a16="http://schemas.microsoft.com/office/drawing/2014/main" id="{86DE8A47-1E8A-D4C5-D1D1-D91ED9EA18A0}"/>
              </a:ext>
            </a:extLst>
          </xdr:cNvPr>
          <xdr:cNvGraphicFramePr>
            <a:graphicFrameLocks/>
          </xdr:cNvGraphicFramePr>
        </xdr:nvGraphicFramePr>
        <xdr:xfrm>
          <a:off x="15492412" y="338138"/>
          <a:ext cx="5960222" cy="294138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BDD1021A-BEB0-5CCA-79E8-C5B04B2E384E}"/>
              </a:ext>
            </a:extLst>
          </xdr:cNvPr>
          <xdr:cNvGraphicFramePr>
            <a:graphicFrameLocks/>
          </xdr:cNvGraphicFramePr>
        </xdr:nvGraphicFramePr>
        <xdr:xfrm>
          <a:off x="15473362" y="533400"/>
          <a:ext cx="6072188" cy="231933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109.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(2022 $/MWh)</a:t>
          </a:r>
        </a:p>
      </cdr:txBody>
    </cdr:sp>
  </cdr:relSizeAnchor>
  <cdr:relSizeAnchor xmlns:cdr="http://schemas.openxmlformats.org/drawingml/2006/chartDrawing">
    <cdr:from>
      <cdr:x>0.57676</cdr:x>
      <cdr:y>0.10798</cdr:y>
    </cdr:from>
    <cdr:to>
      <cdr:x>0.99343</cdr:x>
      <cdr:y>0.17627</cdr:y>
    </cdr:to>
    <cdr:sp macro="" textlink="">
      <cdr:nvSpPr>
        <cdr:cNvPr id="3" name="TextBox 1">
          <a:extLst xmlns:a="http://schemas.openxmlformats.org/drawingml/2006/main">
            <a:ext uri="{FF2B5EF4-FFF2-40B4-BE49-F238E27FC236}">
              <a16:creationId xmlns:a16="http://schemas.microsoft.com/office/drawing/2014/main" id="{54874A73-9BA9-8D76-07EC-06A4F4116880}"/>
            </a:ext>
          </a:extLst>
        </cdr:cNvPr>
        <cdr:cNvSpPr txBox="1"/>
      </cdr:nvSpPr>
      <cdr:spPr>
        <a:xfrm xmlns:a="http://schemas.openxmlformats.org/drawingml/2006/main">
          <a:off x="3428046" y="345578"/>
          <a:ext cx="2476520" cy="218555"/>
        </a:xfrm>
        <a:prstGeom xmlns:a="http://schemas.openxmlformats.org/drawingml/2006/main" prst="rect">
          <a:avLst/>
        </a:prstGeom>
      </cdr:spPr>
      <cdr:txBody>
        <a:bodyPr xmlns:a="http://schemas.openxmlformats.org/drawingml/2006/main" vert="horz" wrap="square" lIns="18288" tIns="18288" rIns="18288" bIns="18288"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effectLst/>
              <a:latin typeface="+mn-lt"/>
              <a:ea typeface="+mn-ea"/>
              <a:cs typeface="+mn-cs"/>
            </a:rPr>
            <a:t>Orange shading</a:t>
          </a:r>
          <a:r>
            <a:rPr lang="en-US" sz="1100" baseline="0">
              <a:effectLst/>
              <a:latin typeface="+mn-lt"/>
              <a:ea typeface="+mn-ea"/>
              <a:cs typeface="+mn-cs"/>
            </a:rPr>
            <a:t> </a:t>
          </a:r>
          <a:r>
            <a:rPr lang="en-US" sz="1100">
              <a:effectLst/>
              <a:latin typeface="+mn-lt"/>
              <a:ea typeface="+mn-ea"/>
              <a:cs typeface="+mn-cs"/>
            </a:rPr>
            <a:t>means that LCOE can</a:t>
          </a:r>
          <a:r>
            <a:rPr lang="en-US" sz="1100" baseline="0">
              <a:effectLst/>
              <a:latin typeface="+mn-lt"/>
              <a:ea typeface="+mn-ea"/>
              <a:cs typeface="+mn-cs"/>
            </a:rPr>
            <a:t> be estimated for </a:t>
          </a:r>
          <a:r>
            <a:rPr lang="en-US" sz="1100">
              <a:effectLst/>
              <a:latin typeface="+mn-lt"/>
              <a:ea typeface="+mn-ea"/>
              <a:cs typeface="+mn-cs"/>
            </a:rPr>
            <a:t>&lt;50% of projects in year.</a:t>
          </a:r>
          <a:endParaRPr lang="en-US">
            <a:effectLst/>
          </a:endParaRPr>
        </a:p>
      </cdr:txBody>
    </cdr:sp>
  </cdr:relSizeAnchor>
</c:userShapes>
</file>

<file path=xl/drawings/drawing110.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(2022 $/MWh)</a:t>
          </a:r>
        </a:p>
      </cdr:txBody>
    </cdr:sp>
  </cdr:relSizeAnchor>
  <cdr:relSizeAnchor xmlns:cdr="http://schemas.openxmlformats.org/drawingml/2006/chartDrawing">
    <cdr:from>
      <cdr:x>0.4375</cdr:x>
      <cdr:y>0.72195</cdr:y>
    </cdr:from>
    <cdr:to>
      <cdr:x>0.88595</cdr:x>
      <cdr:y>0.78814</cdr:y>
    </cdr:to>
    <cdr:sp macro="" textlink="">
      <cdr:nvSpPr>
        <cdr:cNvPr id="3" name="TextBox 1">
          <a:extLst xmlns:a="http://schemas.openxmlformats.org/drawingml/2006/main">
            <a:ext uri="{FF2B5EF4-FFF2-40B4-BE49-F238E27FC236}">
              <a16:creationId xmlns:a16="http://schemas.microsoft.com/office/drawing/2014/main" id="{51839E64-9BA5-0394-7E7F-732818C444C4}"/>
            </a:ext>
          </a:extLst>
        </cdr:cNvPr>
        <cdr:cNvSpPr txBox="1"/>
      </cdr:nvSpPr>
      <cdr:spPr>
        <a:xfrm xmlns:a="http://schemas.openxmlformats.org/drawingml/2006/main">
          <a:off x="2600327" y="2114552"/>
          <a:ext cx="2665419" cy="193866"/>
        </a:xfrm>
        <a:prstGeom xmlns:a="http://schemas.openxmlformats.org/drawingml/2006/main" prst="rect">
          <a:avLst/>
        </a:prstGeom>
        <a:solidFill xmlns:a="http://schemas.openxmlformats.org/drawingml/2006/main">
          <a:schemeClr val="bg1">
            <a:alpha val="45000"/>
          </a:schemeClr>
        </a:solidFill>
      </cdr:spPr>
      <cdr:txBody>
        <a:bodyPr xmlns:a="http://schemas.openxmlformats.org/drawingml/2006/main" vert="horz" wrap="square" lIns="18288" tIns="18288" rIns="18288" bIns="18288"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lumMod val="75000"/>
                </a:schemeClr>
              </a:solidFill>
              <a:latin typeface="Arial" panose="020B0604020202020204" pitchFamily="34" charset="0"/>
              <a:cs typeface="Arial" panose="020B0604020202020204" pitchFamily="34" charset="0"/>
            </a:rPr>
            <a:t>Orange shading means &lt;50% sample size.</a:t>
          </a:r>
          <a:r>
            <a:rPr lang="en-US" sz="1000" b="1" baseline="0">
              <a:solidFill>
                <a:schemeClr val="accent6">
                  <a:lumMod val="75000"/>
                </a:schemeClr>
              </a:solidFill>
              <a:latin typeface="Arial" panose="020B0604020202020204" pitchFamily="34" charset="0"/>
              <a:cs typeface="Arial" panose="020B0604020202020204" pitchFamily="34" charset="0"/>
            </a:rPr>
            <a:t> </a:t>
          </a:r>
          <a:endParaRPr lang="en-US" sz="1000" b="1">
            <a:solidFill>
              <a:schemeClr val="accent6">
                <a:lumMod val="75000"/>
              </a:schemeClr>
            </a:solidFill>
            <a:latin typeface="Arial" panose="020B0604020202020204" pitchFamily="34" charset="0"/>
            <a:cs typeface="Arial" panose="020B0604020202020204" pitchFamily="34" charset="0"/>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0.50017</cdr:x>
      <cdr:y>0.06265</cdr:y>
    </cdr:to>
    <cdr:sp macro="" textlink="">
      <cdr:nvSpPr>
        <cdr:cNvPr id="2" name="TextBox 1"/>
        <cdr:cNvSpPr txBox="1"/>
      </cdr:nvSpPr>
      <cdr:spPr>
        <a:xfrm xmlns:a="http://schemas.openxmlformats.org/drawingml/2006/main">
          <a:off x="0" y="0"/>
          <a:ext cx="2962395" cy="200025"/>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and Plant-Level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LCOE (2022 $/MWh)</a:t>
          </a:r>
        </a:p>
      </cdr:txBody>
    </cdr:sp>
  </cdr:relSizeAnchor>
</c:userShapes>
</file>

<file path=xl/drawings/drawing112.xml><?xml version="1.0" encoding="utf-8"?>
<c:userShapes xmlns:c="http://schemas.openxmlformats.org/drawingml/2006/chart">
  <cdr:relSizeAnchor xmlns:cdr="http://schemas.openxmlformats.org/drawingml/2006/chartDrawing">
    <cdr:from>
      <cdr:x>0.58024</cdr:x>
      <cdr:y>0.0736</cdr:y>
    </cdr:from>
    <cdr:to>
      <cdr:x>0.99527</cdr:x>
      <cdr:y>0.25632</cdr:y>
    </cdr:to>
    <cdr:sp macro="" textlink="">
      <cdr:nvSpPr>
        <cdr:cNvPr id="2" name="TextBox 1">
          <a:extLst xmlns:a="http://schemas.openxmlformats.org/drawingml/2006/main">
            <a:ext uri="{FF2B5EF4-FFF2-40B4-BE49-F238E27FC236}">
              <a16:creationId xmlns:a16="http://schemas.microsoft.com/office/drawing/2014/main" id="{47A62BD7-CBE9-3C2E-E2C6-5CBACB1448E1}"/>
            </a:ext>
          </a:extLst>
        </cdr:cNvPr>
        <cdr:cNvSpPr txBox="1"/>
      </cdr:nvSpPr>
      <cdr:spPr>
        <a:xfrm xmlns:a="http://schemas.openxmlformats.org/drawingml/2006/main">
          <a:off x="3495675" y="185303"/>
          <a:ext cx="2500410" cy="459996"/>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US" sz="1100"/>
            <a:t>Orange shading</a:t>
          </a:r>
          <a:r>
            <a:rPr lang="en-US" sz="1100" baseline="0"/>
            <a:t> </a:t>
          </a:r>
          <a:r>
            <a:rPr lang="en-US" sz="1100"/>
            <a:t>means that LCOE can</a:t>
          </a:r>
          <a:r>
            <a:rPr lang="en-US" sz="1100" baseline="0"/>
            <a:t> be estimated for </a:t>
          </a:r>
          <a:r>
            <a:rPr lang="en-US" sz="1100"/>
            <a:t>&lt;50% of projects in year.</a:t>
          </a:r>
        </a:p>
      </cdr:txBody>
    </cdr:sp>
  </cdr:relSizeAnchor>
</c:userShapes>
</file>

<file path=xl/drawings/drawing113.xml><?xml version="1.0" encoding="utf-8"?>
<xdr:wsDr xmlns:xdr="http://schemas.openxmlformats.org/drawingml/2006/spreadsheetDrawing" xmlns:a="http://schemas.openxmlformats.org/drawingml/2006/main">
  <xdr:twoCellAnchor>
    <xdr:from>
      <xdr:col>0</xdr:col>
      <xdr:colOff>0</xdr:colOff>
      <xdr:row>1</xdr:row>
      <xdr:rowOff>47624</xdr:rowOff>
    </xdr:from>
    <xdr:to>
      <xdr:col>7</xdr:col>
      <xdr:colOff>604520</xdr:colOff>
      <xdr:row>20</xdr:row>
      <xdr:rowOff>42545</xdr:rowOff>
    </xdr:to>
    <xdr:grpSp>
      <xdr:nvGrpSpPr>
        <xdr:cNvPr id="2" name="Group 1">
          <a:extLst>
            <a:ext uri="{FF2B5EF4-FFF2-40B4-BE49-F238E27FC236}">
              <a16:creationId xmlns:a16="http://schemas.microsoft.com/office/drawing/2014/main" id="{419A784F-8728-4DAA-8057-F33BB2169F35}"/>
            </a:ext>
          </a:extLst>
        </xdr:cNvPr>
        <xdr:cNvGrpSpPr/>
      </xdr:nvGrpSpPr>
      <xdr:grpSpPr>
        <a:xfrm>
          <a:off x="0" y="230504"/>
          <a:ext cx="6029960" cy="3286761"/>
          <a:chOff x="0" y="228599"/>
          <a:chExt cx="5943599" cy="3323275"/>
        </a:xfrm>
      </xdr:grpSpPr>
      <xdr:graphicFrame macro="">
        <xdr:nvGraphicFramePr>
          <xdr:cNvPr id="3" name="Chart 2">
            <a:extLst>
              <a:ext uri="{FF2B5EF4-FFF2-40B4-BE49-F238E27FC236}">
                <a16:creationId xmlns:a16="http://schemas.microsoft.com/office/drawing/2014/main" id="{A2458ED0-EE3A-2DE0-C723-6FB6737D0A5E}"/>
              </a:ext>
            </a:extLst>
          </xdr:cNvPr>
          <xdr:cNvGraphicFramePr>
            <a:graphicFrameLocks/>
          </xdr:cNvGraphicFramePr>
        </xdr:nvGraphicFramePr>
        <xdr:xfrm>
          <a:off x="0" y="351474"/>
          <a:ext cx="594359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3D416DFC-8C96-71B7-747F-9E6860CFF38A}"/>
              </a:ext>
            </a:extLst>
          </xdr:cNvPr>
          <xdr:cNvGraphicFramePr>
            <a:graphicFrameLocks/>
          </xdr:cNvGraphicFramePr>
        </xdr:nvGraphicFramePr>
        <xdr:xfrm>
          <a:off x="89454" y="228599"/>
          <a:ext cx="5825571" cy="325403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114.xml><?xml version="1.0" encoding="utf-8"?>
<c:userShapes xmlns:c="http://schemas.openxmlformats.org/drawingml/2006/chart">
  <cdr:relSizeAnchor xmlns:cdr="http://schemas.openxmlformats.org/drawingml/2006/chartDrawing">
    <cdr:from>
      <cdr:x>0</cdr:x>
      <cdr:y>0.00832</cdr:y>
    </cdr:from>
    <cdr:to>
      <cdr:x>0.52797</cdr:x>
      <cdr:y>0.06809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24595"/>
          <a:ext cx="3085268" cy="1767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LCOE of 2021 and 2022 Plants (2022 $/MWh)</a:t>
          </a:r>
          <a:endParaRPr lang="en-US" sz="1000" b="0">
            <a:latin typeface="Arial" panose="020B0604020202020204" pitchFamily="34" charset="0"/>
            <a:cs typeface="Arial" panose="020B0604020202020204" pitchFamily="34" charset="0"/>
          </a:endParaRPr>
        </a:p>
      </cdr:txBody>
    </cdr:sp>
  </cdr:relSizeAnchor>
</c:userShapes>
</file>

<file path=xl/drawings/drawing115.xml><?xml version="1.0" encoding="utf-8"?>
<xdr:wsDr xmlns:xdr="http://schemas.openxmlformats.org/drawingml/2006/spreadsheetDrawing" xmlns:a="http://schemas.openxmlformats.org/drawingml/2006/main">
  <xdr:twoCellAnchor editAs="oneCell">
    <xdr:from>
      <xdr:col>0</xdr:col>
      <xdr:colOff>30479</xdr:colOff>
      <xdr:row>1</xdr:row>
      <xdr:rowOff>81280</xdr:rowOff>
    </xdr:from>
    <xdr:to>
      <xdr:col>10</xdr:col>
      <xdr:colOff>169940</xdr:colOff>
      <xdr:row>20</xdr:row>
      <xdr:rowOff>0</xdr:rowOff>
    </xdr:to>
    <xdr:pic>
      <xdr:nvPicPr>
        <xdr:cNvPr id="2" name="Picture 1">
          <a:extLst>
            <a:ext uri="{FF2B5EF4-FFF2-40B4-BE49-F238E27FC236}">
              <a16:creationId xmlns:a16="http://schemas.microsoft.com/office/drawing/2014/main" id="{6B1F2C9B-4022-4FB1-AD68-1F8D8CECA605}"/>
            </a:ext>
          </a:extLst>
        </xdr:cNvPr>
        <xdr:cNvPicPr>
          <a:picLocks noChangeAspect="1"/>
        </xdr:cNvPicPr>
      </xdr:nvPicPr>
      <xdr:blipFill>
        <a:blip xmlns:r="http://schemas.openxmlformats.org/officeDocument/2006/relationships" r:embed="rId1"/>
        <a:stretch>
          <a:fillRect/>
        </a:stretch>
      </xdr:blipFill>
      <xdr:spPr>
        <a:xfrm>
          <a:off x="30479" y="264160"/>
          <a:ext cx="6337061" cy="3393440"/>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20320</xdr:colOff>
      <xdr:row>2</xdr:row>
      <xdr:rowOff>60959</xdr:rowOff>
    </xdr:from>
    <xdr:to>
      <xdr:col>7</xdr:col>
      <xdr:colOff>514349</xdr:colOff>
      <xdr:row>20</xdr:row>
      <xdr:rowOff>156845</xdr:rowOff>
    </xdr:to>
    <xdr:grpSp>
      <xdr:nvGrpSpPr>
        <xdr:cNvPr id="2" name="Group 1">
          <a:extLst>
            <a:ext uri="{FF2B5EF4-FFF2-40B4-BE49-F238E27FC236}">
              <a16:creationId xmlns:a16="http://schemas.microsoft.com/office/drawing/2014/main" id="{92FFABF6-8E63-47EB-9E24-0A7FFD878732}"/>
            </a:ext>
          </a:extLst>
        </xdr:cNvPr>
        <xdr:cNvGrpSpPr/>
      </xdr:nvGrpSpPr>
      <xdr:grpSpPr>
        <a:xfrm>
          <a:off x="20320" y="416559"/>
          <a:ext cx="5990589" cy="3204846"/>
          <a:chOff x="1" y="328613"/>
          <a:chExt cx="5941692" cy="3209923"/>
        </a:xfrm>
      </xdr:grpSpPr>
      <xdr:grpSp>
        <xdr:nvGrpSpPr>
          <xdr:cNvPr id="3" name="Group 2">
            <a:extLst>
              <a:ext uri="{FF2B5EF4-FFF2-40B4-BE49-F238E27FC236}">
                <a16:creationId xmlns:a16="http://schemas.microsoft.com/office/drawing/2014/main" id="{519B7B7F-3981-9AE2-6FCC-757D52FD20DF}"/>
              </a:ext>
            </a:extLst>
          </xdr:cNvPr>
          <xdr:cNvGrpSpPr/>
        </xdr:nvGrpSpPr>
        <xdr:grpSpPr>
          <a:xfrm>
            <a:off x="1" y="328613"/>
            <a:ext cx="5941692" cy="3209923"/>
            <a:chOff x="15335250" y="3951439"/>
            <a:chExt cx="6059283" cy="3158076"/>
          </a:xfrm>
          <a:solidFill>
            <a:schemeClr val="bg1"/>
          </a:solidFill>
        </xdr:grpSpPr>
        <xdr:graphicFrame macro="">
          <xdr:nvGraphicFramePr>
            <xdr:cNvPr id="7" name="Chart 6">
              <a:extLst>
                <a:ext uri="{FF2B5EF4-FFF2-40B4-BE49-F238E27FC236}">
                  <a16:creationId xmlns:a16="http://schemas.microsoft.com/office/drawing/2014/main" id="{A070D966-A4CF-5672-0A1D-66BD92A18678}"/>
                </a:ext>
              </a:extLst>
            </xdr:cNvPr>
            <xdr:cNvGraphicFramePr>
              <a:graphicFrameLocks/>
            </xdr:cNvGraphicFramePr>
          </xdr:nvGraphicFramePr>
          <xdr:xfrm>
            <a:off x="15335250" y="4000555"/>
            <a:ext cx="6059283" cy="310896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CC2821E6-C921-78F9-A961-D378BED404BF}"/>
                </a:ext>
              </a:extLst>
            </xdr:cNvPr>
            <xdr:cNvGraphicFramePr>
              <a:graphicFrameLocks/>
            </xdr:cNvGraphicFramePr>
          </xdr:nvGraphicFramePr>
          <xdr:xfrm>
            <a:off x="15442063" y="3951439"/>
            <a:ext cx="5797106" cy="3148705"/>
          </xdr:xfrm>
          <a:graphic>
            <a:graphicData uri="http://schemas.openxmlformats.org/drawingml/2006/chart">
              <c:chart xmlns:c="http://schemas.openxmlformats.org/drawingml/2006/chart" xmlns:r="http://schemas.openxmlformats.org/officeDocument/2006/relationships" r:id="rId2"/>
            </a:graphicData>
          </a:graphic>
        </xdr:graphicFrame>
      </xdr:grpSp>
      <xdr:cxnSp macro="">
        <xdr:nvCxnSpPr>
          <xdr:cNvPr id="4" name="Straight Connector 3">
            <a:extLst>
              <a:ext uri="{FF2B5EF4-FFF2-40B4-BE49-F238E27FC236}">
                <a16:creationId xmlns:a16="http://schemas.microsoft.com/office/drawing/2014/main" id="{4027AECF-B488-0160-CE9D-E6E1F647809E}"/>
              </a:ext>
            </a:extLst>
          </xdr:cNvPr>
          <xdr:cNvCxnSpPr/>
        </xdr:nvCxnSpPr>
        <xdr:spPr>
          <a:xfrm flipH="1" flipV="1">
            <a:off x="5281140" y="1728933"/>
            <a:ext cx="244812" cy="846938"/>
          </a:xfrm>
          <a:prstGeom prst="line">
            <a:avLst/>
          </a:prstGeom>
          <a:ln w="63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3B9061F1-C8B0-A135-7D75-2AF9C44CD441}"/>
              </a:ext>
            </a:extLst>
          </xdr:cNvPr>
          <xdr:cNvCxnSpPr/>
        </xdr:nvCxnSpPr>
        <xdr:spPr>
          <a:xfrm flipH="1">
            <a:off x="768749" y="2692597"/>
            <a:ext cx="218501" cy="120848"/>
          </a:xfrm>
          <a:prstGeom prst="line">
            <a:avLst/>
          </a:prstGeom>
          <a:ln w="63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 name="Straight Connector 5">
            <a:extLst>
              <a:ext uri="{FF2B5EF4-FFF2-40B4-BE49-F238E27FC236}">
                <a16:creationId xmlns:a16="http://schemas.microsoft.com/office/drawing/2014/main" id="{0AA1A703-4ECC-05E6-DC6B-FE4997445995}"/>
              </a:ext>
            </a:extLst>
          </xdr:cNvPr>
          <xdr:cNvCxnSpPr/>
        </xdr:nvCxnSpPr>
        <xdr:spPr>
          <a:xfrm flipH="1">
            <a:off x="1248557" y="792289"/>
            <a:ext cx="306747" cy="266758"/>
          </a:xfrm>
          <a:prstGeom prst="line">
            <a:avLst/>
          </a:prstGeom>
          <a:ln w="63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0</xdr:colOff>
      <xdr:row>2</xdr:row>
      <xdr:rowOff>0</xdr:rowOff>
    </xdr:from>
    <xdr:to>
      <xdr:col>18</xdr:col>
      <xdr:colOff>72389</xdr:colOff>
      <xdr:row>20</xdr:row>
      <xdr:rowOff>111126</xdr:rowOff>
    </xdr:to>
    <xdr:grpSp>
      <xdr:nvGrpSpPr>
        <xdr:cNvPr id="9" name="Group 8">
          <a:extLst>
            <a:ext uri="{FF2B5EF4-FFF2-40B4-BE49-F238E27FC236}">
              <a16:creationId xmlns:a16="http://schemas.microsoft.com/office/drawing/2014/main" id="{0E98A3A7-6C7D-4856-BBBF-69BAFD145826}"/>
            </a:ext>
          </a:extLst>
        </xdr:cNvPr>
        <xdr:cNvGrpSpPr/>
      </xdr:nvGrpSpPr>
      <xdr:grpSpPr>
        <a:xfrm>
          <a:off x="6817360" y="355600"/>
          <a:ext cx="6107429" cy="3220086"/>
          <a:chOff x="0" y="328614"/>
          <a:chExt cx="5941692" cy="3209923"/>
        </a:xfrm>
      </xdr:grpSpPr>
      <xdr:grpSp>
        <xdr:nvGrpSpPr>
          <xdr:cNvPr id="10" name="Group 9">
            <a:extLst>
              <a:ext uri="{FF2B5EF4-FFF2-40B4-BE49-F238E27FC236}">
                <a16:creationId xmlns:a16="http://schemas.microsoft.com/office/drawing/2014/main" id="{21D23E47-FA9F-1E8D-176F-DFCD3CA21D55}"/>
              </a:ext>
            </a:extLst>
          </xdr:cNvPr>
          <xdr:cNvGrpSpPr/>
        </xdr:nvGrpSpPr>
        <xdr:grpSpPr>
          <a:xfrm>
            <a:off x="0" y="328614"/>
            <a:ext cx="5941692" cy="3209923"/>
            <a:chOff x="15335249" y="3951440"/>
            <a:chExt cx="6059283" cy="3158076"/>
          </a:xfrm>
          <a:solidFill>
            <a:schemeClr val="bg1"/>
          </a:solidFill>
        </xdr:grpSpPr>
        <xdr:graphicFrame macro="">
          <xdr:nvGraphicFramePr>
            <xdr:cNvPr id="13" name="Chart 12">
              <a:extLst>
                <a:ext uri="{FF2B5EF4-FFF2-40B4-BE49-F238E27FC236}">
                  <a16:creationId xmlns:a16="http://schemas.microsoft.com/office/drawing/2014/main" id="{305AAD6C-3663-1E3A-0F5B-4362CA917C96}"/>
                </a:ext>
              </a:extLst>
            </xdr:cNvPr>
            <xdr:cNvGraphicFramePr>
              <a:graphicFrameLocks/>
            </xdr:cNvGraphicFramePr>
          </xdr:nvGraphicFramePr>
          <xdr:xfrm>
            <a:off x="15335249" y="4000556"/>
            <a:ext cx="6059283" cy="31089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A48777B9-C936-2409-EC4A-DCC10EAB579C}"/>
                </a:ext>
              </a:extLst>
            </xdr:cNvPr>
            <xdr:cNvGraphicFramePr>
              <a:graphicFrameLocks/>
            </xdr:cNvGraphicFramePr>
          </xdr:nvGraphicFramePr>
          <xdr:xfrm>
            <a:off x="15442064" y="3951440"/>
            <a:ext cx="5797106" cy="3148704"/>
          </xdr:xfrm>
          <a:graphic>
            <a:graphicData uri="http://schemas.openxmlformats.org/drawingml/2006/chart">
              <c:chart xmlns:c="http://schemas.openxmlformats.org/drawingml/2006/chart" xmlns:r="http://schemas.openxmlformats.org/officeDocument/2006/relationships" r:id="rId4"/>
            </a:graphicData>
          </a:graphic>
        </xdr:graphicFrame>
      </xdr:grpSp>
      <xdr:cxnSp macro="">
        <xdr:nvCxnSpPr>
          <xdr:cNvPr id="11" name="Straight Connector 10">
            <a:extLst>
              <a:ext uri="{FF2B5EF4-FFF2-40B4-BE49-F238E27FC236}">
                <a16:creationId xmlns:a16="http://schemas.microsoft.com/office/drawing/2014/main" id="{F7DDEE8D-3163-F21E-9B13-00BB4793D574}"/>
              </a:ext>
            </a:extLst>
          </xdr:cNvPr>
          <xdr:cNvCxnSpPr/>
        </xdr:nvCxnSpPr>
        <xdr:spPr>
          <a:xfrm flipH="1">
            <a:off x="768749" y="2692597"/>
            <a:ext cx="218501" cy="120848"/>
          </a:xfrm>
          <a:prstGeom prst="line">
            <a:avLst/>
          </a:prstGeom>
          <a:ln w="63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6BE38CFA-268E-8542-1219-E1C278DE66BD}"/>
              </a:ext>
            </a:extLst>
          </xdr:cNvPr>
          <xdr:cNvCxnSpPr/>
        </xdr:nvCxnSpPr>
        <xdr:spPr>
          <a:xfrm flipH="1">
            <a:off x="1206199" y="775941"/>
            <a:ext cx="306747" cy="266758"/>
          </a:xfrm>
          <a:prstGeom prst="line">
            <a:avLst/>
          </a:prstGeom>
          <a:ln w="63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7.xml><?xml version="1.0" encoding="utf-8"?>
<c:userShapes xmlns:c="http://schemas.openxmlformats.org/drawingml/2006/chart">
  <cdr:relSizeAnchor xmlns:cdr="http://schemas.openxmlformats.org/drawingml/2006/chartDrawing">
    <cdr:from>
      <cdr:x>0</cdr:x>
      <cdr:y>0</cdr:y>
    </cdr:from>
    <cdr:to>
      <cdr:x>0.45237</cdr:x>
      <cdr:y>0.05183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644140" cy="1497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and Gas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118.xml><?xml version="1.0" encoding="utf-8"?>
<c:userShapes xmlns:c="http://schemas.openxmlformats.org/drawingml/2006/chart">
  <cdr:relSizeAnchor xmlns:cdr="http://schemas.openxmlformats.org/drawingml/2006/chartDrawing">
    <cdr:from>
      <cdr:x>0.5547</cdr:x>
      <cdr:y>0.36323</cdr:y>
    </cdr:from>
    <cdr:to>
      <cdr:x>0.99671</cdr:x>
      <cdr:y>0.42895</cdr:y>
    </cdr:to>
    <cdr:sp macro="" textlink="">
      <cdr:nvSpPr>
        <cdr:cNvPr id="7" name="TextBox 1"/>
        <cdr:cNvSpPr txBox="1"/>
      </cdr:nvSpPr>
      <cdr:spPr>
        <a:xfrm xmlns:a="http://schemas.openxmlformats.org/drawingml/2006/main">
          <a:off x="3206158" y="1066801"/>
          <a:ext cx="2554812" cy="193040"/>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tx1"/>
              </a:solidFill>
              <a:latin typeface="Arial" panose="020B0604020202020204" pitchFamily="34" charset="0"/>
              <a:cs typeface="Arial" panose="020B0604020202020204" pitchFamily="34" charset="0"/>
            </a:rPr>
            <a:t>Levelized 20-year EIA gas price projections</a:t>
          </a:r>
        </a:p>
      </cdr:txBody>
    </cdr:sp>
  </cdr:relSizeAnchor>
  <cdr:relSizeAnchor xmlns:cdr="http://schemas.openxmlformats.org/drawingml/2006/chartDrawing">
    <cdr:from>
      <cdr:x>0.23811</cdr:x>
      <cdr:y>0.11241</cdr:y>
    </cdr:from>
    <cdr:to>
      <cdr:x>0.42826</cdr:x>
      <cdr:y>0.17121</cdr:y>
    </cdr:to>
    <cdr:sp macro="" textlink="">
      <cdr:nvSpPr>
        <cdr:cNvPr id="3" name="TextBox 1"/>
        <cdr:cNvSpPr txBox="1"/>
      </cdr:nvSpPr>
      <cdr:spPr>
        <a:xfrm xmlns:a="http://schemas.openxmlformats.org/drawingml/2006/main">
          <a:off x="1370469" y="328451"/>
          <a:ext cx="1094444" cy="171803"/>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6">
                  <a:lumMod val="75000"/>
                </a:schemeClr>
              </a:solidFill>
              <a:latin typeface="Arial" panose="020B0604020202020204" pitchFamily="34" charset="0"/>
              <a:cs typeface="Arial" panose="020B0604020202020204" pitchFamily="34" charset="0"/>
            </a:rPr>
            <a:t>PV PPA prices</a:t>
          </a:r>
        </a:p>
      </cdr:txBody>
    </cdr:sp>
  </cdr:relSizeAnchor>
  <cdr:relSizeAnchor xmlns:cdr="http://schemas.openxmlformats.org/drawingml/2006/chartDrawing">
    <cdr:from>
      <cdr:x>0.04467</cdr:x>
      <cdr:y>0.77727</cdr:y>
    </cdr:from>
    <cdr:to>
      <cdr:x>0.24899</cdr:x>
      <cdr:y>0.84748</cdr:y>
    </cdr:to>
    <cdr:sp macro="" textlink="">
      <cdr:nvSpPr>
        <cdr:cNvPr id="4" name="TextBox 1"/>
        <cdr:cNvSpPr txBox="1"/>
      </cdr:nvSpPr>
      <cdr:spPr>
        <a:xfrm xmlns:a="http://schemas.openxmlformats.org/drawingml/2006/main">
          <a:off x="258190" y="2282859"/>
          <a:ext cx="1180967" cy="206208"/>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1">
                  <a:lumMod val="75000"/>
                </a:schemeClr>
              </a:solidFill>
              <a:latin typeface="Arial" panose="020B0604020202020204" pitchFamily="34" charset="0"/>
              <a:cs typeface="Arial" panose="020B0604020202020204" pitchFamily="34" charset="0"/>
            </a:rPr>
            <a:t>Wind PPA prices</a:t>
          </a:r>
        </a:p>
      </cdr:txBody>
    </cdr:sp>
  </cdr:relSizeAnchor>
</c:userShapes>
</file>

<file path=xl/drawings/drawing119.xml><?xml version="1.0" encoding="utf-8"?>
<c:userShapes xmlns:c="http://schemas.openxmlformats.org/drawingml/2006/chart">
  <cdr:relSizeAnchor xmlns:cdr="http://schemas.openxmlformats.org/drawingml/2006/chartDrawing">
    <cdr:from>
      <cdr:x>0</cdr:x>
      <cdr:y>0</cdr:y>
    </cdr:from>
    <cdr:to>
      <cdr:x>0.45237</cdr:x>
      <cdr:y>0.05183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644140" cy="1497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0.23333</cdr:x>
      <cdr:y>0.10897</cdr:y>
    </cdr:from>
    <cdr:to>
      <cdr:x>0.42348</cdr:x>
      <cdr:y>0.16777</cdr:y>
    </cdr:to>
    <cdr:sp macro="" textlink="">
      <cdr:nvSpPr>
        <cdr:cNvPr id="3" name="TextBox 1"/>
        <cdr:cNvSpPr txBox="1"/>
      </cdr:nvSpPr>
      <cdr:spPr>
        <a:xfrm xmlns:a="http://schemas.openxmlformats.org/drawingml/2006/main">
          <a:off x="1366814" y="320052"/>
          <a:ext cx="1113851" cy="172697"/>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6">
                  <a:lumMod val="75000"/>
                </a:schemeClr>
              </a:solidFill>
              <a:latin typeface="Arial" panose="020B0604020202020204" pitchFamily="34" charset="0"/>
              <a:cs typeface="Arial" panose="020B0604020202020204" pitchFamily="34" charset="0"/>
            </a:rPr>
            <a:t>PV PPA prices</a:t>
          </a:r>
        </a:p>
      </cdr:txBody>
    </cdr:sp>
  </cdr:relSizeAnchor>
  <cdr:relSizeAnchor xmlns:cdr="http://schemas.openxmlformats.org/drawingml/2006/chartDrawing">
    <cdr:from>
      <cdr:x>0.04467</cdr:x>
      <cdr:y>0.77727</cdr:y>
    </cdr:from>
    <cdr:to>
      <cdr:x>0.24899</cdr:x>
      <cdr:y>0.84748</cdr:y>
    </cdr:to>
    <cdr:sp macro="" textlink="">
      <cdr:nvSpPr>
        <cdr:cNvPr id="4" name="TextBox 1"/>
        <cdr:cNvSpPr txBox="1"/>
      </cdr:nvSpPr>
      <cdr:spPr>
        <a:xfrm xmlns:a="http://schemas.openxmlformats.org/drawingml/2006/main">
          <a:off x="258190" y="2282859"/>
          <a:ext cx="1180967" cy="206208"/>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1">
                  <a:lumMod val="75000"/>
                </a:schemeClr>
              </a:solidFill>
              <a:latin typeface="Arial" panose="020B0604020202020204" pitchFamily="34" charset="0"/>
              <a:cs typeface="Arial" panose="020B0604020202020204" pitchFamily="34" charset="0"/>
            </a:rPr>
            <a:t>Wind PPA prices</a:t>
          </a:r>
        </a:p>
      </cdr:txBody>
    </cdr:sp>
  </cdr:relSizeAnchor>
</c:userShapes>
</file>

<file path=xl/drawings/drawing121.xml><?xml version="1.0" encoding="utf-8"?>
<xdr:wsDr xmlns:xdr="http://schemas.openxmlformats.org/drawingml/2006/spreadsheetDrawing" xmlns:a="http://schemas.openxmlformats.org/drawingml/2006/main">
  <xdr:twoCellAnchor>
    <xdr:from>
      <xdr:col>0</xdr:col>
      <xdr:colOff>0</xdr:colOff>
      <xdr:row>1</xdr:row>
      <xdr:rowOff>156209</xdr:rowOff>
    </xdr:from>
    <xdr:to>
      <xdr:col>11</xdr:col>
      <xdr:colOff>325120</xdr:colOff>
      <xdr:row>21</xdr:row>
      <xdr:rowOff>24129</xdr:rowOff>
    </xdr:to>
    <xdr:graphicFrame macro="">
      <xdr:nvGraphicFramePr>
        <xdr:cNvPr id="2" name="Chart 1">
          <a:extLst>
            <a:ext uri="{FF2B5EF4-FFF2-40B4-BE49-F238E27FC236}">
              <a16:creationId xmlns:a16="http://schemas.microsoft.com/office/drawing/2014/main" id="{2AF6FE7B-B299-4187-B1BE-B48D368BE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cdr:x>
      <cdr:y>0</cdr:y>
    </cdr:from>
    <cdr:to>
      <cdr:x>0.14539</cdr:x>
      <cdr:y>0.0607</cdr:y>
    </cdr:to>
    <cdr:sp macro="" textlink="">
      <cdr:nvSpPr>
        <cdr:cNvPr id="2" name="TextBox 1"/>
        <cdr:cNvSpPr txBox="1"/>
      </cdr:nvSpPr>
      <cdr:spPr>
        <a:xfrm xmlns:a="http://schemas.openxmlformats.org/drawingml/2006/main">
          <a:off x="0" y="0"/>
          <a:ext cx="812800" cy="179070"/>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2022 $/MWh</a:t>
          </a:r>
        </a:p>
      </cdr:txBody>
    </cdr:sp>
  </cdr:relSizeAnchor>
  <cdr:relSizeAnchor xmlns:cdr="http://schemas.openxmlformats.org/drawingml/2006/chartDrawing">
    <cdr:from>
      <cdr:x>0.08006</cdr:x>
      <cdr:y>0.78786</cdr:y>
    </cdr:from>
    <cdr:to>
      <cdr:x>0.65302</cdr:x>
      <cdr:y>0.88549</cdr:y>
    </cdr:to>
    <cdr:sp macro="" textlink="">
      <cdr:nvSpPr>
        <cdr:cNvPr id="9" name="TextBox 1"/>
        <cdr:cNvSpPr txBox="1"/>
      </cdr:nvSpPr>
      <cdr:spPr>
        <a:xfrm xmlns:a="http://schemas.openxmlformats.org/drawingml/2006/main">
          <a:off x="447198" y="2324339"/>
          <a:ext cx="3200242" cy="288052"/>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AEO2023 reference</a:t>
          </a:r>
          <a:r>
            <a:rPr lang="en-US" sz="1000" baseline="0">
              <a:solidFill>
                <a:schemeClr val="accent1">
                  <a:lumMod val="50000"/>
                </a:schemeClr>
              </a:solidFill>
              <a:latin typeface="Arial" panose="020B0604020202020204" pitchFamily="34" charset="0"/>
              <a:cs typeface="Arial" panose="020B0604020202020204" pitchFamily="34" charset="0"/>
            </a:rPr>
            <a:t> case natural gas fuel cost projection (with full range of projections)</a:t>
          </a:r>
          <a:endParaRPr lang="en-US" sz="100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0.17337</cdr:x>
      <cdr:y>0.24474</cdr:y>
    </cdr:from>
    <cdr:to>
      <cdr:x>0.58663</cdr:x>
      <cdr:y>0.33965</cdr:y>
    </cdr:to>
    <cdr:sp macro="" textlink="">
      <cdr:nvSpPr>
        <cdr:cNvPr id="13" name="TextBox 1"/>
        <cdr:cNvSpPr txBox="1"/>
      </cdr:nvSpPr>
      <cdr:spPr>
        <a:xfrm xmlns:a="http://schemas.openxmlformats.org/drawingml/2006/main">
          <a:off x="968351" y="722035"/>
          <a:ext cx="2308249" cy="2799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50000"/>
                </a:schemeClr>
              </a:solidFill>
              <a:latin typeface="Arial" panose="020B0604020202020204" pitchFamily="34" charset="0"/>
              <a:cs typeface="Arial" panose="020B0604020202020204" pitchFamily="34" charset="0"/>
            </a:rPr>
            <a:t>Median</a:t>
          </a:r>
          <a:r>
            <a:rPr lang="en-US" sz="1000" baseline="0">
              <a:solidFill>
                <a:schemeClr val="accent3">
                  <a:lumMod val="50000"/>
                </a:schemeClr>
              </a:solidFill>
              <a:latin typeface="Arial" panose="020B0604020202020204" pitchFamily="34" charset="0"/>
              <a:cs typeface="Arial" panose="020B0604020202020204" pitchFamily="34" charset="0"/>
            </a:rPr>
            <a:t> wind PPA price</a:t>
          </a:r>
        </a:p>
        <a:p xmlns:a="http://schemas.openxmlformats.org/drawingml/2006/main">
          <a:pPr algn="ctr"/>
          <a:r>
            <a:rPr lang="en-US" sz="1000" baseline="0">
              <a:solidFill>
                <a:schemeClr val="accent3">
                  <a:lumMod val="50000"/>
                </a:schemeClr>
              </a:solidFill>
              <a:latin typeface="Arial" panose="020B0604020202020204" pitchFamily="34" charset="0"/>
              <a:cs typeface="Arial" panose="020B0604020202020204" pitchFamily="34" charset="0"/>
            </a:rPr>
            <a:t>(with 10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and 90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percentile range)</a:t>
          </a:r>
          <a:endParaRPr lang="en-US" sz="100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0.17917</cdr:x>
      <cdr:y>0.58416</cdr:y>
    </cdr:from>
    <cdr:to>
      <cdr:x>0.24193</cdr:x>
      <cdr:y>0.77357</cdr:y>
    </cdr:to>
    <cdr:cxnSp macro="">
      <cdr:nvCxnSpPr>
        <cdr:cNvPr id="14" name="Straight Connector 13">
          <a:extLst xmlns:a="http://schemas.openxmlformats.org/drawingml/2006/main">
            <a:ext uri="{FF2B5EF4-FFF2-40B4-BE49-F238E27FC236}">
              <a16:creationId xmlns:a16="http://schemas.microsoft.com/office/drawing/2014/main" id="{8CE9BB5C-6153-B04F-9171-35A5DDC4D8E4}"/>
            </a:ext>
          </a:extLst>
        </cdr:cNvPr>
        <cdr:cNvCxnSpPr/>
      </cdr:nvCxnSpPr>
      <cdr:spPr>
        <a:xfrm xmlns:a="http://schemas.openxmlformats.org/drawingml/2006/main" flipV="1">
          <a:off x="1000760" y="1723391"/>
          <a:ext cx="350520" cy="558800"/>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0.4502</cdr:x>
      <cdr:y>0.35342</cdr:y>
    </cdr:from>
    <cdr:to>
      <cdr:x>0.53451</cdr:x>
      <cdr:y>0.47684</cdr:y>
    </cdr:to>
    <cdr:cxnSp macro="">
      <cdr:nvCxnSpPr>
        <cdr:cNvPr id="19" name="Straight Connector 18">
          <a:extLst xmlns:a="http://schemas.openxmlformats.org/drawingml/2006/main">
            <a:ext uri="{FF2B5EF4-FFF2-40B4-BE49-F238E27FC236}">
              <a16:creationId xmlns:a16="http://schemas.microsoft.com/office/drawing/2014/main" id="{7C6284F6-6AA0-8B4B-A26D-1A679C95D631}"/>
            </a:ext>
          </a:extLst>
        </cdr:cNvPr>
        <cdr:cNvCxnSpPr/>
      </cdr:nvCxnSpPr>
      <cdr:spPr>
        <a:xfrm xmlns:a="http://schemas.openxmlformats.org/drawingml/2006/main" flipH="1" flipV="1">
          <a:off x="2514600" y="1042671"/>
          <a:ext cx="470874" cy="364112"/>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0.94775</cdr:x>
      <cdr:y>0.45846</cdr:y>
    </cdr:from>
    <cdr:to>
      <cdr:x>1</cdr:x>
      <cdr:y>0.53939</cdr:y>
    </cdr:to>
    <cdr:sp macro="" textlink="">
      <cdr:nvSpPr>
        <cdr:cNvPr id="10" name="TextBox 1"/>
        <cdr:cNvSpPr txBox="1"/>
      </cdr:nvSpPr>
      <cdr:spPr>
        <a:xfrm xmlns:a="http://schemas.openxmlformats.org/drawingml/2006/main">
          <a:off x="5293620" y="1352555"/>
          <a:ext cx="291840" cy="23876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75000"/>
                </a:schemeClr>
              </a:solidFill>
              <a:latin typeface="Arial" panose="020B0604020202020204" pitchFamily="34" charset="0"/>
              <a:cs typeface="Arial" panose="020B0604020202020204" pitchFamily="34" charset="0"/>
            </a:rPr>
            <a:t>Gas</a:t>
          </a:r>
        </a:p>
      </cdr:txBody>
    </cdr:sp>
  </cdr:relSizeAnchor>
  <cdr:relSizeAnchor xmlns:cdr="http://schemas.openxmlformats.org/drawingml/2006/chartDrawing">
    <cdr:from>
      <cdr:x>0.93776</cdr:x>
      <cdr:y>0.50841</cdr:y>
    </cdr:from>
    <cdr:to>
      <cdr:x>1</cdr:x>
      <cdr:y>0.57911</cdr:y>
    </cdr:to>
    <cdr:sp macro="" textlink="">
      <cdr:nvSpPr>
        <cdr:cNvPr id="11" name="TextBox 1"/>
        <cdr:cNvSpPr txBox="1"/>
      </cdr:nvSpPr>
      <cdr:spPr>
        <a:xfrm xmlns:a="http://schemas.openxmlformats.org/drawingml/2006/main">
          <a:off x="5237821" y="1499918"/>
          <a:ext cx="347639" cy="20858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userShapes>
</file>

<file path=xl/drawings/drawing123.xml><?xml version="1.0" encoding="utf-8"?>
<xdr:wsDr xmlns:xdr="http://schemas.openxmlformats.org/drawingml/2006/spreadsheetDrawing" xmlns:a="http://schemas.openxmlformats.org/drawingml/2006/main">
  <xdr:twoCellAnchor editAs="oneCell">
    <xdr:from>
      <xdr:col>0</xdr:col>
      <xdr:colOff>0</xdr:colOff>
      <xdr:row>1</xdr:row>
      <xdr:rowOff>180974</xdr:rowOff>
    </xdr:from>
    <xdr:to>
      <xdr:col>11</xdr:col>
      <xdr:colOff>446914</xdr:colOff>
      <xdr:row>23</xdr:row>
      <xdr:rowOff>133349</xdr:rowOff>
    </xdr:to>
    <xdr:pic>
      <xdr:nvPicPr>
        <xdr:cNvPr id="2" name="Picture 1">
          <a:extLst>
            <a:ext uri="{FF2B5EF4-FFF2-40B4-BE49-F238E27FC236}">
              <a16:creationId xmlns:a16="http://schemas.microsoft.com/office/drawing/2014/main" id="{D6DABA26-1D39-4D91-9EA0-AACBA6BF6A35}"/>
            </a:ext>
          </a:extLst>
        </xdr:cNvPr>
        <xdr:cNvPicPr>
          <a:picLocks noChangeAspect="1"/>
        </xdr:cNvPicPr>
      </xdr:nvPicPr>
      <xdr:blipFill>
        <a:blip xmlns:r="http://schemas.openxmlformats.org/officeDocument/2006/relationships" r:embed="rId1"/>
        <a:stretch>
          <a:fillRect/>
        </a:stretch>
      </xdr:blipFill>
      <xdr:spPr>
        <a:xfrm>
          <a:off x="0" y="361949"/>
          <a:ext cx="7362064" cy="3933825"/>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7</xdr:col>
      <xdr:colOff>870758</xdr:colOff>
      <xdr:row>2</xdr:row>
      <xdr:rowOff>0</xdr:rowOff>
    </xdr:from>
    <xdr:to>
      <xdr:col>17</xdr:col>
      <xdr:colOff>385346</xdr:colOff>
      <xdr:row>21</xdr:row>
      <xdr:rowOff>143933</xdr:rowOff>
    </xdr:to>
    <xdr:pic>
      <xdr:nvPicPr>
        <xdr:cNvPr id="2" name="Picture 1">
          <a:extLst>
            <a:ext uri="{FF2B5EF4-FFF2-40B4-BE49-F238E27FC236}">
              <a16:creationId xmlns:a16="http://schemas.microsoft.com/office/drawing/2014/main" id="{96B342B6-DA15-4C55-B3B0-E3FB1ADECA4B}"/>
            </a:ext>
          </a:extLst>
        </xdr:cNvPr>
        <xdr:cNvPicPr>
          <a:picLocks noChangeAspect="1"/>
        </xdr:cNvPicPr>
      </xdr:nvPicPr>
      <xdr:blipFill>
        <a:blip xmlns:r="http://schemas.openxmlformats.org/officeDocument/2006/relationships" r:embed="rId1"/>
        <a:stretch>
          <a:fillRect/>
        </a:stretch>
      </xdr:blipFill>
      <xdr:spPr>
        <a:xfrm>
          <a:off x="7195358" y="372533"/>
          <a:ext cx="5669855" cy="3666067"/>
        </a:xfrm>
        <a:prstGeom prst="rect">
          <a:avLst/>
        </a:prstGeom>
      </xdr:spPr>
    </xdr:pic>
    <xdr:clientData/>
  </xdr:twoCellAnchor>
  <xdr:twoCellAnchor editAs="oneCell">
    <xdr:from>
      <xdr:col>0</xdr:col>
      <xdr:colOff>0</xdr:colOff>
      <xdr:row>2</xdr:row>
      <xdr:rowOff>0</xdr:rowOff>
    </xdr:from>
    <xdr:to>
      <xdr:col>7</xdr:col>
      <xdr:colOff>773289</xdr:colOff>
      <xdr:row>21</xdr:row>
      <xdr:rowOff>160867</xdr:rowOff>
    </xdr:to>
    <xdr:pic>
      <xdr:nvPicPr>
        <xdr:cNvPr id="3" name="Picture 2">
          <a:extLst>
            <a:ext uri="{FF2B5EF4-FFF2-40B4-BE49-F238E27FC236}">
              <a16:creationId xmlns:a16="http://schemas.microsoft.com/office/drawing/2014/main" id="{4EF90A08-06D8-4CAF-BE8A-312542235CE4}"/>
            </a:ext>
          </a:extLst>
        </xdr:cNvPr>
        <xdr:cNvPicPr>
          <a:picLocks noChangeAspect="1"/>
        </xdr:cNvPicPr>
      </xdr:nvPicPr>
      <xdr:blipFill>
        <a:blip xmlns:r="http://schemas.openxmlformats.org/officeDocument/2006/relationships" r:embed="rId2"/>
        <a:stretch>
          <a:fillRect/>
        </a:stretch>
      </xdr:blipFill>
      <xdr:spPr>
        <a:xfrm>
          <a:off x="0" y="365760"/>
          <a:ext cx="7082649" cy="3620347"/>
        </a:xfrm>
        <a:prstGeom prst="rect">
          <a:avLst/>
        </a:prstGeom>
      </xdr:spPr>
    </xdr:pic>
    <xdr:clientData/>
  </xdr:twoCellAnchor>
  <xdr:twoCellAnchor editAs="oneCell">
    <xdr:from>
      <xdr:col>18</xdr:col>
      <xdr:colOff>59267</xdr:colOff>
      <xdr:row>2</xdr:row>
      <xdr:rowOff>1</xdr:rowOff>
    </xdr:from>
    <xdr:to>
      <xdr:col>29</xdr:col>
      <xdr:colOff>476955</xdr:colOff>
      <xdr:row>21</xdr:row>
      <xdr:rowOff>129669</xdr:rowOff>
    </xdr:to>
    <xdr:pic>
      <xdr:nvPicPr>
        <xdr:cNvPr id="4" name="Picture 3">
          <a:extLst>
            <a:ext uri="{FF2B5EF4-FFF2-40B4-BE49-F238E27FC236}">
              <a16:creationId xmlns:a16="http://schemas.microsoft.com/office/drawing/2014/main" id="{D91E2BD8-D7DD-4D0C-AF8F-5D6E29E63C45}"/>
            </a:ext>
          </a:extLst>
        </xdr:cNvPr>
        <xdr:cNvPicPr>
          <a:picLocks noChangeAspect="1"/>
        </xdr:cNvPicPr>
      </xdr:nvPicPr>
      <xdr:blipFill>
        <a:blip xmlns:r="http://schemas.openxmlformats.org/officeDocument/2006/relationships" r:embed="rId3"/>
        <a:stretch>
          <a:fillRect/>
        </a:stretch>
      </xdr:blipFill>
      <xdr:spPr>
        <a:xfrm>
          <a:off x="13131800" y="372534"/>
          <a:ext cx="6937022" cy="3651802"/>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33</xdr:col>
      <xdr:colOff>0</xdr:colOff>
      <xdr:row>2</xdr:row>
      <xdr:rowOff>0</xdr:rowOff>
    </xdr:from>
    <xdr:to>
      <xdr:col>44</xdr:col>
      <xdr:colOff>5317</xdr:colOff>
      <xdr:row>54</xdr:row>
      <xdr:rowOff>153778</xdr:rowOff>
    </xdr:to>
    <xdr:pic>
      <xdr:nvPicPr>
        <xdr:cNvPr id="2" name="Picture 1">
          <a:extLst>
            <a:ext uri="{FF2B5EF4-FFF2-40B4-BE49-F238E27FC236}">
              <a16:creationId xmlns:a16="http://schemas.microsoft.com/office/drawing/2014/main" id="{CACE4F3D-68A4-464F-95C0-968FCC26C67A}"/>
            </a:ext>
          </a:extLst>
        </xdr:cNvPr>
        <xdr:cNvPicPr>
          <a:picLocks noChangeAspect="1"/>
        </xdr:cNvPicPr>
      </xdr:nvPicPr>
      <xdr:blipFill>
        <a:blip xmlns:r="http://schemas.openxmlformats.org/officeDocument/2006/relationships" r:embed="rId1"/>
        <a:stretch>
          <a:fillRect/>
        </a:stretch>
      </xdr:blipFill>
      <xdr:spPr>
        <a:xfrm>
          <a:off x="22669500" y="365760"/>
          <a:ext cx="6543277" cy="9903991"/>
        </a:xfrm>
        <a:prstGeom prst="rect">
          <a:avLst/>
        </a:prstGeom>
      </xdr:spPr>
    </xdr:pic>
    <xdr:clientData/>
  </xdr:twoCellAnchor>
  <xdr:twoCellAnchor editAs="oneCell">
    <xdr:from>
      <xdr:col>20</xdr:col>
      <xdr:colOff>0</xdr:colOff>
      <xdr:row>2</xdr:row>
      <xdr:rowOff>0</xdr:rowOff>
    </xdr:from>
    <xdr:to>
      <xdr:col>31</xdr:col>
      <xdr:colOff>476955</xdr:colOff>
      <xdr:row>21</xdr:row>
      <xdr:rowOff>132644</xdr:rowOff>
    </xdr:to>
    <xdr:pic>
      <xdr:nvPicPr>
        <xdr:cNvPr id="5" name="Picture 4">
          <a:extLst>
            <a:ext uri="{FF2B5EF4-FFF2-40B4-BE49-F238E27FC236}">
              <a16:creationId xmlns:a16="http://schemas.microsoft.com/office/drawing/2014/main" id="{700A9245-EE08-4DBC-BBA7-EC778152154E}"/>
            </a:ext>
          </a:extLst>
        </xdr:cNvPr>
        <xdr:cNvPicPr>
          <a:picLocks noChangeAspect="1"/>
        </xdr:cNvPicPr>
      </xdr:nvPicPr>
      <xdr:blipFill>
        <a:blip xmlns:r="http://schemas.openxmlformats.org/officeDocument/2006/relationships" r:embed="rId2"/>
        <a:stretch>
          <a:fillRect/>
        </a:stretch>
      </xdr:blipFill>
      <xdr:spPr>
        <a:xfrm>
          <a:off x="14942820" y="365760"/>
          <a:ext cx="7014915" cy="3607364"/>
        </a:xfrm>
        <a:prstGeom prst="rect">
          <a:avLst/>
        </a:prstGeom>
      </xdr:spPr>
    </xdr:pic>
    <xdr:clientData/>
  </xdr:twoCellAnchor>
  <xdr:twoCellAnchor editAs="oneCell">
    <xdr:from>
      <xdr:col>9</xdr:col>
      <xdr:colOff>60960</xdr:colOff>
      <xdr:row>2</xdr:row>
      <xdr:rowOff>10160</xdr:rowOff>
    </xdr:from>
    <xdr:to>
      <xdr:col>19</xdr:col>
      <xdr:colOff>193040</xdr:colOff>
      <xdr:row>21</xdr:row>
      <xdr:rowOff>147320</xdr:rowOff>
    </xdr:to>
    <xdr:pic>
      <xdr:nvPicPr>
        <xdr:cNvPr id="6" name="Picture 5">
          <a:extLst>
            <a:ext uri="{FF2B5EF4-FFF2-40B4-BE49-F238E27FC236}">
              <a16:creationId xmlns:a16="http://schemas.microsoft.com/office/drawing/2014/main" id="{F489F3E9-1B02-299B-9F25-446FC6D87E70}"/>
            </a:ext>
          </a:extLst>
        </xdr:cNvPr>
        <xdr:cNvPicPr>
          <a:picLocks noChangeAspect="1"/>
        </xdr:cNvPicPr>
      </xdr:nvPicPr>
      <xdr:blipFill>
        <a:blip xmlns:r="http://schemas.openxmlformats.org/officeDocument/2006/relationships" r:embed="rId3"/>
        <a:stretch>
          <a:fillRect/>
        </a:stretch>
      </xdr:blipFill>
      <xdr:spPr>
        <a:xfrm>
          <a:off x="7305040" y="375920"/>
          <a:ext cx="7223760" cy="3611880"/>
        </a:xfrm>
        <a:prstGeom prst="rect">
          <a:avLst/>
        </a:prstGeom>
      </xdr:spPr>
    </xdr:pic>
    <xdr:clientData/>
  </xdr:twoCellAnchor>
  <xdr:twoCellAnchor editAs="oneCell">
    <xdr:from>
      <xdr:col>0</xdr:col>
      <xdr:colOff>0</xdr:colOff>
      <xdr:row>1</xdr:row>
      <xdr:rowOff>152400</xdr:rowOff>
    </xdr:from>
    <xdr:to>
      <xdr:col>9</xdr:col>
      <xdr:colOff>30480</xdr:colOff>
      <xdr:row>21</xdr:row>
      <xdr:rowOff>132080</xdr:rowOff>
    </xdr:to>
    <xdr:pic>
      <xdr:nvPicPr>
        <xdr:cNvPr id="7" name="Picture 6">
          <a:extLst>
            <a:ext uri="{FF2B5EF4-FFF2-40B4-BE49-F238E27FC236}">
              <a16:creationId xmlns:a16="http://schemas.microsoft.com/office/drawing/2014/main" id="{F5189CD9-23E4-FC1A-6E80-3C021141BEB1}"/>
            </a:ext>
          </a:extLst>
        </xdr:cNvPr>
        <xdr:cNvPicPr>
          <a:picLocks noChangeAspect="1"/>
        </xdr:cNvPicPr>
      </xdr:nvPicPr>
      <xdr:blipFill>
        <a:blip xmlns:r="http://schemas.openxmlformats.org/officeDocument/2006/relationships" r:embed="rId4"/>
        <a:stretch>
          <a:fillRect/>
        </a:stretch>
      </xdr:blipFill>
      <xdr:spPr>
        <a:xfrm>
          <a:off x="0" y="335280"/>
          <a:ext cx="7274560" cy="3637280"/>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9</xdr:row>
      <xdr:rowOff>50801</xdr:rowOff>
    </xdr:from>
    <xdr:to>
      <xdr:col>5</xdr:col>
      <xdr:colOff>518159</xdr:colOff>
      <xdr:row>28</xdr:row>
      <xdr:rowOff>106712</xdr:rowOff>
    </xdr:to>
    <xdr:pic>
      <xdr:nvPicPr>
        <xdr:cNvPr id="2" name="Picture 1">
          <a:extLst>
            <a:ext uri="{FF2B5EF4-FFF2-40B4-BE49-F238E27FC236}">
              <a16:creationId xmlns:a16="http://schemas.microsoft.com/office/drawing/2014/main" id="{54139287-9BB1-4F91-8C72-ACE93ED6D863}"/>
            </a:ext>
          </a:extLst>
        </xdr:cNvPr>
        <xdr:cNvPicPr>
          <a:picLocks noChangeAspect="1"/>
        </xdr:cNvPicPr>
      </xdr:nvPicPr>
      <xdr:blipFill>
        <a:blip xmlns:r="http://schemas.openxmlformats.org/officeDocument/2006/relationships" r:embed="rId1"/>
        <a:stretch>
          <a:fillRect/>
        </a:stretch>
      </xdr:blipFill>
      <xdr:spPr>
        <a:xfrm>
          <a:off x="0" y="2024381"/>
          <a:ext cx="5516879" cy="3820191"/>
        </a:xfrm>
        <a:prstGeom prst="rect">
          <a:avLst/>
        </a:prstGeom>
      </xdr:spPr>
    </xdr:pic>
    <xdr:clientData/>
  </xdr:twoCellAnchor>
  <xdr:twoCellAnchor>
    <xdr:from>
      <xdr:col>9</xdr:col>
      <xdr:colOff>0</xdr:colOff>
      <xdr:row>10</xdr:row>
      <xdr:rowOff>0</xdr:rowOff>
    </xdr:from>
    <xdr:to>
      <xdr:col>15</xdr:col>
      <xdr:colOff>820928</xdr:colOff>
      <xdr:row>25</xdr:row>
      <xdr:rowOff>152400</xdr:rowOff>
    </xdr:to>
    <xdr:graphicFrame macro="">
      <xdr:nvGraphicFramePr>
        <xdr:cNvPr id="3" name="Chart 2">
          <a:extLst>
            <a:ext uri="{FF2B5EF4-FFF2-40B4-BE49-F238E27FC236}">
              <a16:creationId xmlns:a16="http://schemas.microsoft.com/office/drawing/2014/main" id="{F93604C6-2923-4EAF-BEB1-7494E6278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7.xml><?xml version="1.0" encoding="utf-8"?>
<c:userShapes xmlns:c="http://schemas.openxmlformats.org/drawingml/2006/chart">
  <cdr:relSizeAnchor xmlns:cdr="http://schemas.openxmlformats.org/drawingml/2006/chartDrawing">
    <cdr:from>
      <cdr:x>0</cdr:x>
      <cdr:y>0.00952</cdr:y>
    </cdr:from>
    <cdr:to>
      <cdr:x>0.15385</cdr:x>
      <cdr:y>0.07937</cdr:y>
    </cdr:to>
    <cdr:sp macro="" textlink="">
      <cdr:nvSpPr>
        <cdr:cNvPr id="2" name="TextBox 1"/>
        <cdr:cNvSpPr txBox="1"/>
      </cdr:nvSpPr>
      <cdr:spPr>
        <a:xfrm xmlns:a="http://schemas.openxmlformats.org/drawingml/2006/main">
          <a:off x="0" y="30480"/>
          <a:ext cx="914400" cy="2235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Costs and Benefits (2022 $/MWh)</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cdr:x>
      <cdr:y>0.00952</cdr:y>
    </cdr:from>
    <cdr:to>
      <cdr:x>0.15385</cdr:x>
      <cdr:y>0.07937</cdr:y>
    </cdr:to>
    <cdr:sp macro="" textlink="">
      <cdr:nvSpPr>
        <cdr:cNvPr id="3" name="TextBox 1">
          <a:extLst xmlns:a="http://schemas.openxmlformats.org/drawingml/2006/main">
            <a:ext uri="{FF2B5EF4-FFF2-40B4-BE49-F238E27FC236}">
              <a16:creationId xmlns:a16="http://schemas.microsoft.com/office/drawing/2014/main" id="{EA201E44-CA38-F46B-42BC-022D243EE8A5}"/>
            </a:ext>
          </a:extLst>
        </cdr:cNvPr>
        <cdr:cNvSpPr txBox="1"/>
      </cdr:nvSpPr>
      <cdr:spPr>
        <a:xfrm xmlns:a="http://schemas.openxmlformats.org/drawingml/2006/main">
          <a:off x="0" y="30480"/>
          <a:ext cx="914400" cy="2235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Costs and Benefits (2022 $/MWh)</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userShapes>
</file>

<file path=xl/drawings/drawing128.xml><?xml version="1.0" encoding="utf-8"?>
<xdr:wsDr xmlns:xdr="http://schemas.openxmlformats.org/drawingml/2006/spreadsheetDrawing" xmlns:a="http://schemas.openxmlformats.org/drawingml/2006/main">
  <xdr:twoCellAnchor>
    <xdr:from>
      <xdr:col>0</xdr:col>
      <xdr:colOff>27940</xdr:colOff>
      <xdr:row>1</xdr:row>
      <xdr:rowOff>170179</xdr:rowOff>
    </xdr:from>
    <xdr:to>
      <xdr:col>7</xdr:col>
      <xdr:colOff>109220</xdr:colOff>
      <xdr:row>19</xdr:row>
      <xdr:rowOff>78739</xdr:rowOff>
    </xdr:to>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20320</xdr:colOff>
      <xdr:row>2</xdr:row>
      <xdr:rowOff>10160</xdr:rowOff>
    </xdr:from>
    <xdr:to>
      <xdr:col>6</xdr:col>
      <xdr:colOff>680720</xdr:colOff>
      <xdr:row>19</xdr:row>
      <xdr:rowOff>101600</xdr:rowOff>
    </xdr:to>
    <xdr:grpSp>
      <xdr:nvGrpSpPr>
        <xdr:cNvPr id="3" name="Group 2">
          <a:extLst>
            <a:ext uri="{FF2B5EF4-FFF2-40B4-BE49-F238E27FC236}">
              <a16:creationId xmlns:a16="http://schemas.microsoft.com/office/drawing/2014/main" id="{00000000-0008-0000-3F00-000003000000}"/>
            </a:ext>
          </a:extLst>
        </xdr:cNvPr>
        <xdr:cNvGrpSpPr/>
      </xdr:nvGrpSpPr>
      <xdr:grpSpPr>
        <a:xfrm>
          <a:off x="20320" y="375920"/>
          <a:ext cx="5943600" cy="3200400"/>
          <a:chOff x="20320" y="375920"/>
          <a:chExt cx="5943600" cy="3200400"/>
        </a:xfrm>
      </xdr:grpSpPr>
      <xdr:graphicFrame macro="">
        <xdr:nvGraphicFramePr>
          <xdr:cNvPr id="2" name="Chart 8">
            <a:extLst>
              <a:ext uri="{FF2B5EF4-FFF2-40B4-BE49-F238E27FC236}">
                <a16:creationId xmlns:a16="http://schemas.microsoft.com/office/drawing/2014/main" id="{00000000-0008-0000-3F00-000002000000}"/>
              </a:ext>
            </a:extLst>
          </xdr:cNvPr>
          <xdr:cNvGraphicFramePr>
            <a:graphicFrameLocks/>
          </xdr:cNvGraphicFramePr>
        </xdr:nvGraphicFramePr>
        <xdr:xfrm>
          <a:off x="20320" y="37592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TextBox 4">
            <a:extLst>
              <a:ext uri="{FF2B5EF4-FFF2-40B4-BE49-F238E27FC236}">
                <a16:creationId xmlns:a16="http://schemas.microsoft.com/office/drawing/2014/main" id="{00000000-0008-0000-3F00-000005000000}"/>
              </a:ext>
            </a:extLst>
          </xdr:cNvPr>
          <xdr:cNvSpPr txBox="1"/>
        </xdr:nvSpPr>
        <xdr:spPr>
          <a:xfrm>
            <a:off x="4497706" y="719455"/>
            <a:ext cx="1260859"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US" sz="1000" baseline="0">
                <a:latin typeface="Arial" panose="020B0604020202020204" pitchFamily="34" charset="0"/>
                <a:cs typeface="Arial" panose="020B0604020202020204" pitchFamily="34" charset="0"/>
              </a:rPr>
              <a:t>Analyst projections</a:t>
            </a:r>
          </a:p>
          <a:p>
            <a:pPr algn="r"/>
            <a:r>
              <a:rPr lang="en-US" sz="1000" baseline="0">
                <a:latin typeface="Arial" panose="020B0604020202020204" pitchFamily="34" charset="0"/>
                <a:cs typeface="Arial" panose="020B0604020202020204" pitchFamily="34" charset="0"/>
              </a:rPr>
              <a:t>(bar = average)</a:t>
            </a:r>
            <a:endParaRPr lang="en-US" sz="1000">
              <a:latin typeface="Arial" panose="020B0604020202020204" pitchFamily="34" charset="0"/>
              <a:cs typeface="Arial" panose="020B0604020202020204" pitchFamily="34" charset="0"/>
            </a:endParaRPr>
          </a:p>
        </xdr:txBody>
      </xdr:sp>
      <xdr:cxnSp macro="">
        <xdr:nvCxnSpPr>
          <xdr:cNvPr id="6" name="Straight Arrow Connector 5">
            <a:extLst>
              <a:ext uri="{FF2B5EF4-FFF2-40B4-BE49-F238E27FC236}">
                <a16:creationId xmlns:a16="http://schemas.microsoft.com/office/drawing/2014/main" id="{00000000-0008-0000-3F00-000006000000}"/>
              </a:ext>
            </a:extLst>
          </xdr:cNvPr>
          <xdr:cNvCxnSpPr/>
        </xdr:nvCxnSpPr>
        <xdr:spPr>
          <a:xfrm flipH="1">
            <a:off x="5110480" y="1072515"/>
            <a:ext cx="42545" cy="431165"/>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 name="Straight Arrow Connector 6">
            <a:extLst>
              <a:ext uri="{FF2B5EF4-FFF2-40B4-BE49-F238E27FC236}">
                <a16:creationId xmlns:a16="http://schemas.microsoft.com/office/drawing/2014/main" id="{00000000-0008-0000-3F00-000007000000}"/>
              </a:ext>
            </a:extLst>
          </xdr:cNvPr>
          <xdr:cNvCxnSpPr/>
        </xdr:nvCxnSpPr>
        <xdr:spPr>
          <a:xfrm>
            <a:off x="5147945" y="1082675"/>
            <a:ext cx="348615" cy="288925"/>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0.xml><?xml version="1.0" encoding="utf-8"?>
<c:userShapes xmlns:c="http://schemas.openxmlformats.org/drawingml/2006/chart">
  <cdr:relSizeAnchor xmlns:cdr="http://schemas.openxmlformats.org/drawingml/2006/chartDrawing">
    <cdr:from>
      <cdr:x>1.67746E-7</cdr:x>
      <cdr:y>0.01463</cdr:y>
    </cdr:from>
    <cdr:to>
      <cdr:x>0.2369</cdr:x>
      <cdr:y>0.08012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1" y="48234"/>
          <a:ext cx="1412239" cy="21592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0" bIns="2286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Annual</a:t>
          </a:r>
          <a:r>
            <a:rPr lang="en-US" sz="1000" b="0" i="0" u="none" strike="noStrike" baseline="0">
              <a:solidFill>
                <a:srgbClr val="000000"/>
              </a:solidFill>
              <a:latin typeface="Arial" panose="020B0604020202020204" pitchFamily="34" charset="0"/>
              <a:cs typeface="Arial" panose="020B0604020202020204" pitchFamily="34" charset="0"/>
            </a:rPr>
            <a:t> Capacity (GW)</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TMR\imports%20exports\2020\wind_related_import_figures_2020_wk_vers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rive\WTMR\imports%20exports\2020\WTMR_domestic_content_ryans_magic_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HTS codes &amp; changes"/>
      <sheetName val="component analysis 2018-2019"/>
      <sheetName val="import_totals_figure"/>
      <sheetName val="import_share_fig_delivered"/>
      <sheetName val="imports_by_continent"/>
      <sheetName val="imports_windrelated_real"/>
      <sheetName val="imports_windrelated_real_min"/>
      <sheetName val="imports_windrelated_real_max"/>
      <sheetName val="imports_by_country"/>
      <sheetName val="imports_exports_map"/>
      <sheetName val="imports_gensets_twrs_ctry"/>
      <sheetName val="imports_wndspecfc_by_ctry"/>
      <sheetName val="imports_units"/>
      <sheetName val="exports_alltowers_by_country"/>
      <sheetName val="exports_windgensets_by_cou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HTS codes &amp; changes"/>
      <sheetName val="component analysis 2019-2020"/>
      <sheetName val="import_totals_figure"/>
      <sheetName val="import_share_fig_delivered"/>
      <sheetName val="imports_by_continent"/>
      <sheetName val="imports_windrelated_real"/>
      <sheetName val="imports_windrelated_real_min"/>
      <sheetName val="imports_windrelated_real_max"/>
      <sheetName val="exports_windgensets_by_country"/>
      <sheetName val="exports_alltowers_by_country"/>
      <sheetName val="imports_by_country"/>
      <sheetName val="imports_exports_map"/>
      <sheetName val="imports_gensets_twrs_ctry"/>
      <sheetName val="imports_wndspecfc_by_ctry"/>
      <sheetName val="imports_uni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26.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27.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2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30.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3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33.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3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36.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249977111117893"/>
  </sheetPr>
  <dimension ref="A1:W50"/>
  <sheetViews>
    <sheetView tabSelected="1" topLeftCell="A17" zoomScale="75" zoomScaleNormal="75" workbookViewId="0">
      <selection activeCell="X20" sqref="X20"/>
    </sheetView>
  </sheetViews>
  <sheetFormatPr defaultColWidth="8.6640625" defaultRowHeight="13.2"/>
  <cols>
    <col min="1" max="4" width="8.6640625" style="516"/>
    <col min="5" max="5" width="18.109375" style="516" customWidth="1"/>
    <col min="6" max="19" width="9.109375" style="516" customWidth="1"/>
    <col min="20" max="16384" width="8.6640625" style="516"/>
  </cols>
  <sheetData>
    <row r="1" spans="1:23">
      <c r="A1" s="702"/>
      <c r="B1" s="703"/>
      <c r="C1" s="703"/>
      <c r="D1" s="703"/>
      <c r="E1" s="703"/>
      <c r="F1" s="703"/>
      <c r="G1" s="703"/>
      <c r="H1" s="703"/>
      <c r="I1" s="703"/>
      <c r="J1" s="703"/>
      <c r="K1" s="703"/>
      <c r="L1" s="703"/>
      <c r="M1" s="703"/>
      <c r="N1" s="703"/>
      <c r="O1" s="703"/>
      <c r="P1" s="703"/>
      <c r="Q1" s="703"/>
      <c r="R1" s="703"/>
      <c r="S1" s="704"/>
    </row>
    <row r="2" spans="1:23">
      <c r="A2" s="705"/>
      <c r="B2" s="706"/>
      <c r="C2" s="706"/>
      <c r="D2" s="706"/>
      <c r="E2" s="706"/>
      <c r="F2" s="706"/>
      <c r="G2" s="706"/>
      <c r="H2" s="706"/>
      <c r="I2" s="706"/>
      <c r="J2" s="706"/>
      <c r="K2" s="706"/>
      <c r="L2" s="706"/>
      <c r="M2" s="706"/>
      <c r="N2" s="706"/>
      <c r="O2" s="706"/>
      <c r="P2" s="706"/>
      <c r="Q2" s="706"/>
      <c r="R2" s="706"/>
      <c r="S2" s="707"/>
    </row>
    <row r="3" spans="1:23">
      <c r="A3" s="705"/>
      <c r="B3" s="706"/>
      <c r="C3" s="706"/>
      <c r="D3" s="706"/>
      <c r="E3" s="706"/>
      <c r="F3" s="706"/>
      <c r="G3" s="706"/>
      <c r="H3" s="706"/>
      <c r="I3" s="706"/>
      <c r="J3" s="706"/>
      <c r="K3" s="706"/>
      <c r="L3" s="706"/>
      <c r="M3" s="706"/>
      <c r="N3" s="706"/>
      <c r="O3" s="706"/>
      <c r="P3" s="706"/>
      <c r="Q3" s="706"/>
      <c r="R3" s="706"/>
      <c r="S3" s="707"/>
    </row>
    <row r="4" spans="1:23">
      <c r="A4" s="705"/>
      <c r="B4" s="706"/>
      <c r="C4" s="706"/>
      <c r="D4" s="706"/>
      <c r="E4" s="706"/>
      <c r="F4" s="706"/>
      <c r="G4" s="706"/>
      <c r="H4" s="706"/>
      <c r="I4" s="706"/>
      <c r="J4" s="706"/>
      <c r="K4" s="706"/>
      <c r="L4" s="706"/>
      <c r="M4" s="706"/>
      <c r="N4" s="706"/>
      <c r="O4" s="706"/>
      <c r="P4" s="706"/>
      <c r="Q4" s="706"/>
      <c r="R4" s="706"/>
      <c r="S4" s="707"/>
    </row>
    <row r="5" spans="1:23">
      <c r="A5" s="705"/>
      <c r="B5" s="706"/>
      <c r="C5" s="706"/>
      <c r="D5" s="706"/>
      <c r="E5" s="706"/>
      <c r="F5" s="706"/>
      <c r="G5" s="706"/>
      <c r="H5" s="706"/>
      <c r="I5" s="706"/>
      <c r="J5" s="706"/>
      <c r="K5" s="706"/>
      <c r="L5" s="706"/>
      <c r="M5" s="706"/>
      <c r="N5" s="706"/>
      <c r="O5" s="706"/>
      <c r="P5" s="706"/>
      <c r="Q5" s="706"/>
      <c r="R5" s="706"/>
      <c r="S5" s="707"/>
    </row>
    <row r="6" spans="1:23">
      <c r="A6" s="705"/>
      <c r="B6" s="706"/>
      <c r="C6" s="706"/>
      <c r="D6" s="706"/>
      <c r="E6" s="706"/>
      <c r="F6" s="706"/>
      <c r="G6" s="706"/>
      <c r="H6" s="706"/>
      <c r="I6" s="706"/>
      <c r="J6" s="706"/>
      <c r="K6" s="706"/>
      <c r="L6" s="706"/>
      <c r="M6" s="706"/>
      <c r="N6" s="706"/>
      <c r="O6" s="706"/>
      <c r="P6" s="706"/>
      <c r="Q6" s="706"/>
      <c r="R6" s="706"/>
      <c r="S6" s="707"/>
    </row>
    <row r="7" spans="1:23">
      <c r="A7" s="705"/>
      <c r="B7" s="706"/>
      <c r="C7" s="706"/>
      <c r="D7" s="706"/>
      <c r="E7" s="706"/>
      <c r="F7" s="706"/>
      <c r="G7" s="706"/>
      <c r="H7" s="706"/>
      <c r="I7" s="706"/>
      <c r="J7" s="706"/>
      <c r="K7" s="706"/>
      <c r="L7" s="706"/>
      <c r="M7" s="706"/>
      <c r="N7" s="706"/>
      <c r="O7" s="706"/>
      <c r="P7" s="706"/>
      <c r="Q7" s="706"/>
      <c r="R7" s="706"/>
      <c r="S7" s="707"/>
    </row>
    <row r="8" spans="1:23">
      <c r="A8" s="705"/>
      <c r="B8" s="706"/>
      <c r="C8" s="706"/>
      <c r="D8" s="706"/>
      <c r="E8" s="706"/>
      <c r="F8" s="706"/>
      <c r="G8" s="706"/>
      <c r="H8" s="706"/>
      <c r="I8" s="706"/>
      <c r="J8" s="706"/>
      <c r="K8" s="706"/>
      <c r="L8" s="706"/>
      <c r="M8" s="706"/>
      <c r="N8" s="706"/>
      <c r="O8" s="706"/>
      <c r="P8" s="706"/>
      <c r="Q8" s="706"/>
      <c r="R8" s="706"/>
      <c r="S8" s="707"/>
    </row>
    <row r="9" spans="1:23">
      <c r="A9" s="705"/>
      <c r="B9" s="706"/>
      <c r="C9" s="706"/>
      <c r="D9" s="706"/>
      <c r="E9" s="706"/>
      <c r="F9" s="706"/>
      <c r="G9" s="706"/>
      <c r="H9" s="706"/>
      <c r="I9" s="706"/>
      <c r="J9" s="706"/>
      <c r="K9" s="706"/>
      <c r="L9" s="706"/>
      <c r="M9" s="706"/>
      <c r="N9" s="706"/>
      <c r="O9" s="706"/>
      <c r="P9" s="706"/>
      <c r="Q9" s="706"/>
      <c r="R9" s="706"/>
      <c r="S9" s="707"/>
    </row>
    <row r="10" spans="1:23">
      <c r="A10" s="705"/>
      <c r="B10" s="706"/>
      <c r="C10" s="706"/>
      <c r="D10" s="706"/>
      <c r="E10" s="706"/>
      <c r="F10" s="706"/>
      <c r="G10" s="706"/>
      <c r="H10" s="706"/>
      <c r="I10" s="706"/>
      <c r="J10" s="706"/>
      <c r="K10" s="706"/>
      <c r="L10" s="706"/>
      <c r="M10" s="706"/>
      <c r="N10" s="706"/>
      <c r="O10" s="706"/>
      <c r="P10" s="706"/>
      <c r="Q10" s="706"/>
      <c r="R10" s="706"/>
      <c r="S10" s="707"/>
    </row>
    <row r="11" spans="1:23">
      <c r="A11" s="686"/>
      <c r="S11" s="687"/>
    </row>
    <row r="12" spans="1:23" ht="50.4">
      <c r="A12" s="686"/>
      <c r="F12" s="798" t="s">
        <v>658</v>
      </c>
      <c r="S12" s="687"/>
    </row>
    <row r="13" spans="1:23" ht="42.6">
      <c r="A13" s="686"/>
      <c r="F13" s="692" t="s">
        <v>754</v>
      </c>
      <c r="S13" s="687"/>
      <c r="W13" s="566"/>
    </row>
    <row r="14" spans="1:23">
      <c r="A14" s="686"/>
      <c r="S14" s="687"/>
    </row>
    <row r="15" spans="1:23">
      <c r="A15" s="686"/>
      <c r="S15" s="687"/>
    </row>
    <row r="16" spans="1:23">
      <c r="A16" s="686"/>
      <c r="S16" s="687"/>
    </row>
    <row r="17" spans="1:19" ht="26.4">
      <c r="A17" s="686"/>
      <c r="F17" s="561" t="s">
        <v>559</v>
      </c>
      <c r="S17" s="687"/>
    </row>
    <row r="18" spans="1:19" ht="22.8">
      <c r="A18" s="686"/>
      <c r="F18" s="561" t="s">
        <v>893</v>
      </c>
      <c r="S18" s="687"/>
    </row>
    <row r="19" spans="1:19" ht="17.850000000000001" customHeight="1">
      <c r="A19" s="686"/>
      <c r="F19" s="546"/>
      <c r="S19" s="687"/>
    </row>
    <row r="20" spans="1:19" ht="24">
      <c r="A20" s="686"/>
      <c r="F20" s="546" t="s">
        <v>548</v>
      </c>
      <c r="S20" s="687"/>
    </row>
    <row r="21" spans="1:19" ht="17.399999999999999">
      <c r="A21" s="686"/>
      <c r="F21" s="547" t="s">
        <v>549</v>
      </c>
      <c r="S21" s="687"/>
    </row>
    <row r="22" spans="1:19">
      <c r="A22" s="686"/>
      <c r="S22" s="687"/>
    </row>
    <row r="23" spans="1:19" ht="24" customHeight="1">
      <c r="A23" s="686"/>
      <c r="F23" s="685" t="s">
        <v>755</v>
      </c>
      <c r="S23" s="687"/>
    </row>
    <row r="24" spans="1:19" ht="18" customHeight="1">
      <c r="A24" s="686"/>
      <c r="S24" s="687"/>
    </row>
    <row r="25" spans="1:19" ht="15.6" customHeight="1">
      <c r="A25" s="686"/>
      <c r="S25" s="687"/>
    </row>
    <row r="26" spans="1:19" ht="15.6" customHeight="1">
      <c r="A26" s="686"/>
      <c r="F26" s="693" t="s">
        <v>552</v>
      </c>
      <c r="G26" s="548"/>
      <c r="H26" s="548"/>
      <c r="I26" s="548"/>
      <c r="J26" s="548"/>
      <c r="K26" s="548"/>
      <c r="L26" s="548"/>
      <c r="M26" s="548"/>
      <c r="N26" s="548"/>
      <c r="O26" s="548"/>
      <c r="P26" s="549"/>
      <c r="Q26" s="549"/>
      <c r="S26" s="687"/>
    </row>
    <row r="27" spans="1:19" ht="15.6" customHeight="1">
      <c r="A27" s="686"/>
      <c r="F27" s="694"/>
      <c r="G27" s="548"/>
      <c r="H27" s="548"/>
      <c r="I27" s="548"/>
      <c r="J27" s="548"/>
      <c r="K27" s="548"/>
      <c r="L27" s="548"/>
      <c r="M27" s="548"/>
      <c r="N27" s="548"/>
      <c r="O27" s="548"/>
      <c r="P27" s="549"/>
      <c r="Q27" s="549"/>
      <c r="S27" s="687"/>
    </row>
    <row r="28" spans="1:19" ht="17.399999999999999">
      <c r="A28" s="686"/>
      <c r="F28" s="695" t="s">
        <v>553</v>
      </c>
      <c r="S28" s="687"/>
    </row>
    <row r="29" spans="1:19">
      <c r="A29" s="805" t="s">
        <v>942</v>
      </c>
      <c r="F29" s="694"/>
      <c r="S29" s="687"/>
    </row>
    <row r="30" spans="1:19">
      <c r="A30" s="805"/>
      <c r="S30" s="687"/>
    </row>
    <row r="31" spans="1:19">
      <c r="A31" s="686"/>
      <c r="S31" s="687"/>
    </row>
    <row r="32" spans="1:19" s="549" customFormat="1" ht="17.100000000000001" customHeight="1">
      <c r="A32" s="1174" t="s">
        <v>554</v>
      </c>
      <c r="B32" s="1175"/>
      <c r="C32" s="1175"/>
      <c r="D32" s="1175"/>
      <c r="E32" s="1175"/>
      <c r="F32" s="1175"/>
      <c r="G32" s="1175"/>
      <c r="H32" s="1175"/>
      <c r="I32" s="1175"/>
      <c r="J32" s="1175"/>
      <c r="K32" s="1175"/>
      <c r="L32" s="1175"/>
      <c r="M32" s="1175"/>
      <c r="N32" s="1175"/>
      <c r="O32" s="1175"/>
      <c r="P32" s="1175"/>
      <c r="Q32" s="1175"/>
      <c r="R32" s="1175"/>
      <c r="S32" s="1176"/>
    </row>
    <row r="33" spans="1:19" s="549" customFormat="1" ht="30.6" customHeight="1">
      <c r="A33" s="1177" t="s">
        <v>682</v>
      </c>
      <c r="B33" s="1178"/>
      <c r="C33" s="1178"/>
      <c r="D33" s="1178"/>
      <c r="E33" s="1178"/>
      <c r="F33" s="1178"/>
      <c r="G33" s="1178"/>
      <c r="H33" s="1178"/>
      <c r="I33" s="1178"/>
      <c r="J33" s="1178"/>
      <c r="K33" s="1178"/>
      <c r="L33" s="1178"/>
      <c r="M33" s="1178"/>
      <c r="N33" s="1178"/>
      <c r="O33" s="1178"/>
      <c r="P33" s="1178"/>
      <c r="Q33" s="1178"/>
      <c r="R33" s="1178"/>
      <c r="S33" s="1179"/>
    </row>
    <row r="34" spans="1:19">
      <c r="A34" s="696"/>
      <c r="B34" s="694"/>
      <c r="C34" s="694"/>
      <c r="D34" s="694"/>
      <c r="E34" s="694"/>
      <c r="F34" s="694"/>
      <c r="G34" s="694"/>
      <c r="H34" s="694"/>
      <c r="I34" s="694"/>
      <c r="J34" s="694"/>
      <c r="K34" s="694"/>
      <c r="L34" s="694"/>
      <c r="M34" s="694"/>
      <c r="N34" s="694"/>
      <c r="O34" s="694"/>
      <c r="P34" s="694"/>
      <c r="Q34" s="694"/>
      <c r="R34" s="694"/>
      <c r="S34" s="697"/>
    </row>
    <row r="35" spans="1:19" ht="15.6">
      <c r="A35" s="698" t="s">
        <v>555</v>
      </c>
      <c r="B35" s="694"/>
      <c r="C35" s="694"/>
      <c r="D35" s="694"/>
      <c r="E35" s="694"/>
      <c r="F35" s="694"/>
      <c r="G35" s="694"/>
      <c r="H35" s="694"/>
      <c r="I35" s="694"/>
      <c r="J35" s="694"/>
      <c r="K35" s="694"/>
      <c r="L35" s="694"/>
      <c r="M35" s="694"/>
      <c r="N35" s="694"/>
      <c r="O35" s="694"/>
      <c r="P35" s="694"/>
      <c r="Q35" s="694"/>
      <c r="R35" s="694"/>
      <c r="S35" s="697"/>
    </row>
    <row r="36" spans="1:19" ht="13.8">
      <c r="A36" s="699" t="s">
        <v>576</v>
      </c>
      <c r="B36" s="694"/>
      <c r="C36" s="694"/>
      <c r="D36" s="694"/>
      <c r="E36" s="694"/>
      <c r="F36" s="694"/>
      <c r="G36" s="694"/>
      <c r="H36" s="694"/>
      <c r="I36" s="694"/>
      <c r="J36" s="694"/>
      <c r="K36" s="694"/>
      <c r="L36" s="694"/>
      <c r="M36" s="694"/>
      <c r="N36" s="694"/>
      <c r="O36" s="694"/>
      <c r="P36" s="694"/>
      <c r="Q36" s="694"/>
      <c r="R36" s="694"/>
      <c r="S36" s="697"/>
    </row>
    <row r="37" spans="1:19" ht="13.8">
      <c r="A37" s="688" t="s">
        <v>577</v>
      </c>
      <c r="B37" s="694"/>
      <c r="C37" s="694"/>
      <c r="D37" s="694"/>
      <c r="E37" s="694"/>
      <c r="F37" s="694"/>
      <c r="G37" s="694"/>
      <c r="H37" s="694"/>
      <c r="I37" s="694"/>
      <c r="J37" s="694"/>
      <c r="K37" s="694"/>
      <c r="L37" s="694"/>
      <c r="M37" s="694"/>
      <c r="N37" s="694"/>
      <c r="O37" s="694"/>
      <c r="P37" s="694"/>
      <c r="Q37" s="694"/>
      <c r="R37" s="694"/>
      <c r="S37" s="697"/>
    </row>
    <row r="38" spans="1:19" ht="13.8">
      <c r="A38" s="688" t="s">
        <v>578</v>
      </c>
      <c r="B38" s="694"/>
      <c r="C38" s="694"/>
      <c r="D38" s="694"/>
      <c r="E38" s="694"/>
      <c r="F38" s="694"/>
      <c r="G38" s="694"/>
      <c r="H38" s="694"/>
      <c r="I38" s="694"/>
      <c r="J38" s="694"/>
      <c r="K38" s="694"/>
      <c r="L38" s="694"/>
      <c r="M38" s="694"/>
      <c r="N38" s="694"/>
      <c r="O38" s="694"/>
      <c r="P38" s="694"/>
      <c r="Q38" s="694"/>
      <c r="R38" s="694"/>
      <c r="S38" s="697"/>
    </row>
    <row r="39" spans="1:19" ht="13.8">
      <c r="A39" s="688" t="s">
        <v>579</v>
      </c>
      <c r="B39" s="694"/>
      <c r="C39" s="694"/>
      <c r="D39" s="694"/>
      <c r="E39" s="694"/>
      <c r="F39" s="694"/>
      <c r="G39" s="694"/>
      <c r="H39" s="694"/>
      <c r="I39" s="694"/>
      <c r="J39" s="694"/>
      <c r="K39" s="694"/>
      <c r="L39" s="694"/>
      <c r="M39" s="694"/>
      <c r="N39" s="694"/>
      <c r="O39" s="694"/>
      <c r="P39" s="694"/>
      <c r="Q39" s="694"/>
      <c r="R39" s="694"/>
      <c r="S39" s="697"/>
    </row>
    <row r="40" spans="1:19" ht="13.8">
      <c r="A40" s="688" t="s">
        <v>580</v>
      </c>
      <c r="B40" s="694"/>
      <c r="C40" s="694"/>
      <c r="D40" s="694"/>
      <c r="E40" s="694"/>
      <c r="F40" s="694"/>
      <c r="G40" s="694"/>
      <c r="H40" s="694"/>
      <c r="I40" s="694"/>
      <c r="J40" s="694"/>
      <c r="K40" s="694"/>
      <c r="L40" s="694"/>
      <c r="M40" s="694"/>
      <c r="N40" s="694"/>
      <c r="O40" s="694"/>
      <c r="P40" s="694"/>
      <c r="Q40" s="694"/>
      <c r="R40" s="694"/>
      <c r="S40" s="697"/>
    </row>
    <row r="41" spans="1:19" ht="13.8">
      <c r="A41" s="688" t="s">
        <v>581</v>
      </c>
      <c r="B41" s="694"/>
      <c r="C41" s="694"/>
      <c r="D41" s="694"/>
      <c r="E41" s="694"/>
      <c r="F41" s="694"/>
      <c r="G41" s="694"/>
      <c r="H41" s="694"/>
      <c r="I41" s="694"/>
      <c r="J41" s="694"/>
      <c r="K41" s="694"/>
      <c r="L41" s="694"/>
      <c r="M41" s="694"/>
      <c r="N41" s="694"/>
      <c r="O41" s="694"/>
      <c r="P41" s="694"/>
      <c r="Q41" s="694"/>
      <c r="R41" s="694"/>
      <c r="S41" s="697"/>
    </row>
    <row r="42" spans="1:19" ht="13.8">
      <c r="A42" s="688" t="s">
        <v>636</v>
      </c>
      <c r="B42" s="694"/>
      <c r="C42" s="694"/>
      <c r="D42" s="694"/>
      <c r="E42" s="694"/>
      <c r="F42" s="694"/>
      <c r="G42" s="694"/>
      <c r="H42" s="694"/>
      <c r="I42" s="694"/>
      <c r="J42" s="694"/>
      <c r="K42" s="694"/>
      <c r="L42" s="694"/>
      <c r="M42" s="694"/>
      <c r="N42" s="694"/>
      <c r="O42" s="694"/>
      <c r="P42" s="694"/>
      <c r="Q42" s="694"/>
      <c r="R42" s="694"/>
      <c r="S42" s="697"/>
    </row>
    <row r="43" spans="1:19" ht="13.8">
      <c r="A43" s="688" t="s">
        <v>583</v>
      </c>
      <c r="B43" s="694"/>
      <c r="C43" s="694"/>
      <c r="D43" s="694"/>
      <c r="E43" s="694"/>
      <c r="F43" s="694"/>
      <c r="G43" s="694"/>
      <c r="H43" s="694"/>
      <c r="I43" s="694"/>
      <c r="J43" s="694"/>
      <c r="K43" s="694"/>
      <c r="L43" s="694"/>
      <c r="M43" s="694"/>
      <c r="N43" s="694"/>
      <c r="O43" s="694"/>
      <c r="P43" s="694"/>
      <c r="Q43" s="694"/>
      <c r="R43" s="694"/>
      <c r="S43" s="697"/>
    </row>
    <row r="44" spans="1:19" ht="13.8">
      <c r="A44" s="699"/>
      <c r="B44" s="694"/>
      <c r="C44" s="694"/>
      <c r="D44" s="694"/>
      <c r="E44" s="694"/>
      <c r="F44" s="694"/>
      <c r="G44" s="694"/>
      <c r="H44" s="694"/>
      <c r="I44" s="694"/>
      <c r="J44" s="694"/>
      <c r="K44" s="694"/>
      <c r="L44" s="694"/>
      <c r="M44" s="694"/>
      <c r="N44" s="694"/>
      <c r="O44" s="694"/>
      <c r="P44" s="694"/>
      <c r="Q44" s="694"/>
      <c r="R44" s="694"/>
      <c r="S44" s="697"/>
    </row>
    <row r="45" spans="1:19" ht="15.6">
      <c r="A45" s="700" t="s">
        <v>551</v>
      </c>
      <c r="B45" s="694"/>
      <c r="C45" s="694"/>
      <c r="D45" s="694"/>
      <c r="E45" s="694"/>
      <c r="F45" s="694"/>
      <c r="G45" s="694"/>
      <c r="H45" s="694"/>
      <c r="I45" s="694"/>
      <c r="J45" s="694"/>
      <c r="K45" s="694"/>
      <c r="L45" s="694"/>
      <c r="M45" s="694"/>
      <c r="N45" s="694"/>
      <c r="O45" s="694"/>
      <c r="P45" s="694"/>
      <c r="Q45" s="694"/>
      <c r="R45" s="694"/>
      <c r="S45" s="697"/>
    </row>
    <row r="46" spans="1:19" ht="30.6" customHeight="1">
      <c r="A46" s="1171" t="s">
        <v>584</v>
      </c>
      <c r="B46" s="1172"/>
      <c r="C46" s="1172"/>
      <c r="D46" s="1172"/>
      <c r="E46" s="1172"/>
      <c r="F46" s="1172"/>
      <c r="G46" s="1172"/>
      <c r="H46" s="1172"/>
      <c r="I46" s="1172"/>
      <c r="J46" s="1172"/>
      <c r="K46" s="1172"/>
      <c r="L46" s="1172"/>
      <c r="M46" s="1172"/>
      <c r="N46" s="1172"/>
      <c r="O46" s="1172"/>
      <c r="P46" s="1172"/>
      <c r="Q46" s="1172"/>
      <c r="R46" s="1172"/>
      <c r="S46" s="1173"/>
    </row>
    <row r="47" spans="1:19">
      <c r="A47" s="701"/>
      <c r="B47" s="694"/>
      <c r="C47" s="694"/>
      <c r="D47" s="694"/>
      <c r="E47" s="694"/>
      <c r="F47" s="694"/>
      <c r="G47" s="694"/>
      <c r="H47" s="694"/>
      <c r="I47" s="694"/>
      <c r="J47" s="694"/>
      <c r="K47" s="694"/>
      <c r="L47" s="694"/>
      <c r="M47" s="694"/>
      <c r="N47" s="694"/>
      <c r="O47" s="694"/>
      <c r="P47" s="694"/>
      <c r="Q47" s="694"/>
      <c r="R47" s="694"/>
      <c r="S47" s="697"/>
    </row>
    <row r="48" spans="1:19" ht="15.6">
      <c r="A48" s="700" t="s">
        <v>550</v>
      </c>
      <c r="B48" s="694"/>
      <c r="C48" s="694"/>
      <c r="D48" s="694"/>
      <c r="E48" s="694"/>
      <c r="F48" s="694"/>
      <c r="G48" s="694"/>
      <c r="H48" s="694"/>
      <c r="I48" s="694"/>
      <c r="J48" s="694"/>
      <c r="K48" s="694"/>
      <c r="L48" s="694"/>
      <c r="M48" s="694"/>
      <c r="N48" s="694"/>
      <c r="O48" s="694"/>
      <c r="P48" s="694"/>
      <c r="Q48" s="694"/>
      <c r="R48" s="694"/>
      <c r="S48" s="697"/>
    </row>
    <row r="49" spans="1:19" ht="69.599999999999994" customHeight="1">
      <c r="A49" s="1168" t="s">
        <v>629</v>
      </c>
      <c r="B49" s="1169"/>
      <c r="C49" s="1169"/>
      <c r="D49" s="1169"/>
      <c r="E49" s="1169"/>
      <c r="F49" s="1169"/>
      <c r="G49" s="1169"/>
      <c r="H49" s="1169"/>
      <c r="I49" s="1169"/>
      <c r="J49" s="1169"/>
      <c r="K49" s="1169"/>
      <c r="L49" s="1169"/>
      <c r="M49" s="1169"/>
      <c r="N49" s="1169"/>
      <c r="O49" s="1169"/>
      <c r="P49" s="1169"/>
      <c r="Q49" s="1169"/>
      <c r="R49" s="1169"/>
      <c r="S49" s="1170"/>
    </row>
    <row r="50" spans="1:19" ht="13.8" thickBot="1">
      <c r="A50" s="689"/>
      <c r="B50" s="690"/>
      <c r="C50" s="690"/>
      <c r="D50" s="690"/>
      <c r="E50" s="690"/>
      <c r="F50" s="690"/>
      <c r="G50" s="690"/>
      <c r="H50" s="690"/>
      <c r="I50" s="690"/>
      <c r="J50" s="690"/>
      <c r="K50" s="690"/>
      <c r="L50" s="690"/>
      <c r="M50" s="690"/>
      <c r="N50" s="690"/>
      <c r="O50" s="690"/>
      <c r="P50" s="690"/>
      <c r="Q50" s="690"/>
      <c r="R50" s="690"/>
      <c r="S50" s="691"/>
    </row>
  </sheetData>
  <mergeCells count="4">
    <mergeCell ref="A49:S49"/>
    <mergeCell ref="A46:S46"/>
    <mergeCell ref="A32:S32"/>
    <mergeCell ref="A33:S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tint="0.39997558519241921"/>
  </sheetPr>
  <dimension ref="A1:O24"/>
  <sheetViews>
    <sheetView zoomScale="75" zoomScaleNormal="75" workbookViewId="0"/>
  </sheetViews>
  <sheetFormatPr defaultColWidth="8.6640625" defaultRowHeight="13.2"/>
  <sheetData>
    <row r="1" spans="1:12" ht="14.4">
      <c r="A1" s="56" t="s">
        <v>717</v>
      </c>
    </row>
    <row r="4" spans="1:12">
      <c r="L4" s="51"/>
    </row>
    <row r="17" spans="1:15" ht="14.4">
      <c r="O17" s="540"/>
    </row>
    <row r="24" spans="1:15">
      <c r="A24" s="55" t="s">
        <v>393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0">
    <tabColor theme="9" tint="0.39997558519241921"/>
  </sheetPr>
  <dimension ref="A1:O56"/>
  <sheetViews>
    <sheetView zoomScale="80" zoomScaleNormal="80" workbookViewId="0"/>
  </sheetViews>
  <sheetFormatPr defaultColWidth="8.77734375" defaultRowHeight="13.2"/>
  <cols>
    <col min="1" max="1" width="5.33203125" style="3" customWidth="1"/>
    <col min="2" max="2" width="10.109375" style="3" bestFit="1" customWidth="1"/>
    <col min="3" max="5" width="8.77734375" style="3"/>
    <col min="6" max="6" width="10.33203125" style="3" bestFit="1" customWidth="1"/>
    <col min="7" max="10" width="8.77734375" style="3"/>
    <col min="11" max="11" width="13.77734375" style="3" bestFit="1" customWidth="1"/>
    <col min="12" max="12" width="18.109375" style="3" bestFit="1" customWidth="1"/>
    <col min="13" max="13" width="17.88671875" style="3" bestFit="1" customWidth="1"/>
    <col min="14" max="19" width="8.77734375" style="3"/>
    <col min="20" max="21" width="8" style="3" bestFit="1" customWidth="1"/>
    <col min="22" max="22" width="13.77734375" style="3" bestFit="1" customWidth="1"/>
    <col min="23" max="23" width="17.88671875" style="3" bestFit="1" customWidth="1"/>
    <col min="24" max="16384" width="8.77734375" style="3"/>
  </cols>
  <sheetData>
    <row r="1" spans="1:12" ht="14.4">
      <c r="A1" s="1126" t="s">
        <v>258</v>
      </c>
    </row>
    <row r="2" spans="1:12">
      <c r="A2" s="168"/>
    </row>
    <row r="8" spans="1:12">
      <c r="K8" s="169"/>
      <c r="L8" s="169"/>
    </row>
    <row r="22" spans="1:15">
      <c r="A22" s="76" t="s">
        <v>631</v>
      </c>
      <c r="D22" s="33"/>
      <c r="E22" s="33"/>
      <c r="F22" s="33"/>
      <c r="G22" s="33"/>
      <c r="H22" s="33"/>
    </row>
    <row r="23" spans="1:15">
      <c r="D23" s="5"/>
      <c r="E23" s="33"/>
      <c r="F23" s="33"/>
      <c r="G23" s="33"/>
      <c r="H23" s="33"/>
    </row>
    <row r="24" spans="1:15">
      <c r="B24" s="137" t="s">
        <v>259</v>
      </c>
      <c r="C24" s="132" t="s">
        <v>260</v>
      </c>
      <c r="D24" s="137" t="s">
        <v>260</v>
      </c>
      <c r="E24" s="831" t="s">
        <v>260</v>
      </c>
      <c r="F24" s="831" t="s">
        <v>260</v>
      </c>
      <c r="G24" s="831" t="s">
        <v>260</v>
      </c>
      <c r="H24" s="831" t="s">
        <v>260</v>
      </c>
      <c r="I24" s="831" t="s">
        <v>260</v>
      </c>
      <c r="J24" s="831" t="s">
        <v>260</v>
      </c>
      <c r="K24" s="831" t="s">
        <v>260</v>
      </c>
      <c r="L24" s="831" t="s">
        <v>260</v>
      </c>
      <c r="M24" s="70" t="s">
        <v>260</v>
      </c>
    </row>
    <row r="25" spans="1:15">
      <c r="B25" s="130" t="s">
        <v>261</v>
      </c>
      <c r="C25" s="134" t="s">
        <v>261</v>
      </c>
      <c r="D25" s="130" t="s">
        <v>223</v>
      </c>
      <c r="E25" s="5" t="s">
        <v>223</v>
      </c>
      <c r="F25" s="5" t="s">
        <v>223</v>
      </c>
      <c r="G25" s="5" t="s">
        <v>223</v>
      </c>
      <c r="H25" s="5" t="s">
        <v>223</v>
      </c>
      <c r="I25" s="5" t="s">
        <v>223</v>
      </c>
      <c r="J25" s="5" t="s">
        <v>223</v>
      </c>
      <c r="K25" s="5" t="s">
        <v>223</v>
      </c>
      <c r="L25" s="5" t="s">
        <v>223</v>
      </c>
      <c r="M25" s="44" t="s">
        <v>223</v>
      </c>
    </row>
    <row r="26" spans="1:15">
      <c r="B26" s="130" t="s">
        <v>13</v>
      </c>
      <c r="C26" s="134" t="s">
        <v>13</v>
      </c>
      <c r="D26" s="130" t="s">
        <v>546</v>
      </c>
      <c r="E26" s="5" t="s">
        <v>546</v>
      </c>
      <c r="F26" s="5" t="s">
        <v>546</v>
      </c>
      <c r="G26" s="5" t="s">
        <v>546</v>
      </c>
      <c r="H26" s="5" t="s">
        <v>546</v>
      </c>
      <c r="I26" s="5" t="s">
        <v>546</v>
      </c>
      <c r="J26" s="5" t="s">
        <v>546</v>
      </c>
      <c r="K26" s="5" t="s">
        <v>262</v>
      </c>
      <c r="L26" s="5" t="s">
        <v>262</v>
      </c>
      <c r="M26" s="44" t="s">
        <v>262</v>
      </c>
    </row>
    <row r="27" spans="1:15">
      <c r="B27" s="130" t="s">
        <v>223</v>
      </c>
      <c r="C27" s="134" t="s">
        <v>223</v>
      </c>
      <c r="D27" s="130" t="s">
        <v>11</v>
      </c>
      <c r="E27" s="5" t="s">
        <v>2</v>
      </c>
      <c r="F27" s="5" t="s">
        <v>3</v>
      </c>
      <c r="G27" s="5" t="s">
        <v>5</v>
      </c>
      <c r="H27" s="5" t="s">
        <v>1</v>
      </c>
      <c r="I27" s="5" t="s">
        <v>6</v>
      </c>
      <c r="J27" s="5" t="s">
        <v>7</v>
      </c>
      <c r="K27" s="5" t="s">
        <v>415</v>
      </c>
      <c r="L27" s="5" t="s">
        <v>416</v>
      </c>
      <c r="M27" s="44" t="s">
        <v>609</v>
      </c>
    </row>
    <row r="28" spans="1:15">
      <c r="B28" s="130" t="s">
        <v>14</v>
      </c>
      <c r="C28" s="134" t="s">
        <v>14</v>
      </c>
      <c r="D28" s="131" t="s">
        <v>14</v>
      </c>
      <c r="E28" s="31" t="s">
        <v>14</v>
      </c>
      <c r="F28" s="31" t="s">
        <v>14</v>
      </c>
      <c r="G28" s="31" t="s">
        <v>14</v>
      </c>
      <c r="H28" s="31" t="s">
        <v>14</v>
      </c>
      <c r="I28" s="31" t="s">
        <v>14</v>
      </c>
      <c r="J28" s="31" t="s">
        <v>14</v>
      </c>
      <c r="K28" s="31" t="s">
        <v>14</v>
      </c>
      <c r="L28" s="31" t="s">
        <v>14</v>
      </c>
      <c r="M28" s="13" t="s">
        <v>14</v>
      </c>
    </row>
    <row r="29" spans="1:15">
      <c r="A29" s="140">
        <v>1998</v>
      </c>
      <c r="B29" s="858">
        <v>1.512</v>
      </c>
      <c r="C29" s="888">
        <v>0.14232</v>
      </c>
      <c r="D29" s="859">
        <v>0</v>
      </c>
      <c r="E29" s="859">
        <v>0</v>
      </c>
      <c r="F29" s="859">
        <v>2.16E-3</v>
      </c>
      <c r="G29" s="859">
        <v>0.11343</v>
      </c>
      <c r="H29" s="859">
        <v>0</v>
      </c>
      <c r="I29" s="859">
        <v>0</v>
      </c>
      <c r="J29" s="859">
        <v>0</v>
      </c>
      <c r="K29" s="859">
        <v>2.6729999999999997E-2</v>
      </c>
      <c r="L29" s="859">
        <v>0</v>
      </c>
      <c r="M29" s="860">
        <v>0</v>
      </c>
      <c r="O29" s="640"/>
    </row>
    <row r="30" spans="1:15">
      <c r="A30" s="141">
        <v>1999</v>
      </c>
      <c r="B30" s="861">
        <v>2.431</v>
      </c>
      <c r="C30" s="889">
        <v>0.89246999999999999</v>
      </c>
      <c r="D30" s="862">
        <v>0.25441999999999998</v>
      </c>
      <c r="E30" s="862">
        <v>0.14432</v>
      </c>
      <c r="F30" s="862">
        <v>3.5700000000000003E-3</v>
      </c>
      <c r="G30" s="862">
        <v>0.38930999999999999</v>
      </c>
      <c r="H30" s="862">
        <v>0</v>
      </c>
      <c r="I30" s="862">
        <v>0</v>
      </c>
      <c r="J30" s="862">
        <v>0</v>
      </c>
      <c r="K30" s="862">
        <v>9.3074999999999991E-2</v>
      </c>
      <c r="L30" s="862">
        <v>0</v>
      </c>
      <c r="M30" s="863">
        <v>5.7499999999999999E-4</v>
      </c>
      <c r="O30" s="640"/>
    </row>
    <row r="31" spans="1:15">
      <c r="A31" s="141">
        <v>2000</v>
      </c>
      <c r="B31" s="861">
        <v>2.5019999999999998</v>
      </c>
      <c r="C31" s="889">
        <v>7.0955000000000004E-2</v>
      </c>
      <c r="D31" s="862">
        <v>0.01</v>
      </c>
      <c r="E31" s="862">
        <v>0</v>
      </c>
      <c r="F31" s="862">
        <v>0</v>
      </c>
      <c r="G31" s="862">
        <v>1.188E-2</v>
      </c>
      <c r="H31" s="862">
        <v>1.04E-2</v>
      </c>
      <c r="I31" s="862">
        <v>1.8149999999999999E-2</v>
      </c>
      <c r="J31" s="862">
        <v>0</v>
      </c>
      <c r="K31" s="862">
        <v>1.8345000000000004E-2</v>
      </c>
      <c r="L31" s="862">
        <v>1.98E-3</v>
      </c>
      <c r="M31" s="863">
        <v>1E-4</v>
      </c>
      <c r="O31" s="640"/>
    </row>
    <row r="32" spans="1:15">
      <c r="A32" s="141">
        <v>2001</v>
      </c>
      <c r="B32" s="861">
        <v>4.1950000000000003</v>
      </c>
      <c r="C32" s="889">
        <v>1.6919999999999999</v>
      </c>
      <c r="D32" s="862">
        <v>6.6599999999999993E-2</v>
      </c>
      <c r="E32" s="862">
        <v>0.8309200000000001</v>
      </c>
      <c r="F32" s="862">
        <v>0.19642599999999999</v>
      </c>
      <c r="G32" s="862">
        <v>0.14229000000000003</v>
      </c>
      <c r="H32" s="862">
        <v>2.4E-2</v>
      </c>
      <c r="I32" s="862">
        <v>0.03</v>
      </c>
      <c r="J32" s="862">
        <v>6.6E-4</v>
      </c>
      <c r="K32" s="862">
        <v>0.39956000000000003</v>
      </c>
      <c r="L32" s="862">
        <v>0</v>
      </c>
      <c r="M32" s="863">
        <v>0</v>
      </c>
      <c r="O32" s="640"/>
    </row>
    <row r="33" spans="1:15">
      <c r="A33" s="141">
        <v>2002</v>
      </c>
      <c r="B33" s="861">
        <v>4.6029999999999998</v>
      </c>
      <c r="C33" s="889">
        <v>0.40899999999999997</v>
      </c>
      <c r="D33" s="862">
        <v>0.10242</v>
      </c>
      <c r="E33" s="862">
        <v>0</v>
      </c>
      <c r="F33" s="862">
        <v>2.7080000000000003E-3</v>
      </c>
      <c r="G33" s="862">
        <v>0.11573</v>
      </c>
      <c r="H33" s="862">
        <v>6.6000000000000003E-2</v>
      </c>
      <c r="I33" s="862">
        <v>2.5000000000000001E-4</v>
      </c>
      <c r="J33" s="862">
        <v>0</v>
      </c>
      <c r="K33" s="862">
        <v>0.12340000000000001</v>
      </c>
      <c r="L33" s="862">
        <v>0</v>
      </c>
      <c r="M33" s="863">
        <v>1E-4</v>
      </c>
      <c r="O33" s="640"/>
    </row>
    <row r="34" spans="1:15">
      <c r="A34" s="141">
        <v>2003</v>
      </c>
      <c r="B34" s="861">
        <v>6.2679999999999998</v>
      </c>
      <c r="C34" s="889">
        <v>1.665</v>
      </c>
      <c r="D34" s="862">
        <v>0.20250000000000001</v>
      </c>
      <c r="E34" s="862">
        <v>0.19750000000000001</v>
      </c>
      <c r="F34" s="862">
        <v>0.18131999999999998</v>
      </c>
      <c r="G34" s="862">
        <v>0.32762000000000002</v>
      </c>
      <c r="H34" s="862">
        <v>0.14849999999999999</v>
      </c>
      <c r="I34" s="862">
        <v>0</v>
      </c>
      <c r="J34" s="862">
        <v>0</v>
      </c>
      <c r="K34" s="862">
        <v>0.60731600000000008</v>
      </c>
      <c r="L34" s="862">
        <v>1E-4</v>
      </c>
      <c r="M34" s="863">
        <v>0</v>
      </c>
      <c r="O34" s="640"/>
    </row>
    <row r="35" spans="1:15">
      <c r="A35" s="141">
        <v>2004</v>
      </c>
      <c r="B35" s="861">
        <v>6.665</v>
      </c>
      <c r="C35" s="889">
        <v>0.39600000000000002</v>
      </c>
      <c r="D35" s="862">
        <v>9.3530000000000016E-2</v>
      </c>
      <c r="E35" s="862">
        <v>0</v>
      </c>
      <c r="F35" s="862">
        <v>0.06</v>
      </c>
      <c r="G35" s="862">
        <v>0.20461800000000002</v>
      </c>
      <c r="H35" s="862">
        <v>3.5999999999999999E-3</v>
      </c>
      <c r="I35" s="862">
        <v>0</v>
      </c>
      <c r="J35" s="862">
        <v>0</v>
      </c>
      <c r="K35" s="862">
        <v>7.4999999999999997E-3</v>
      </c>
      <c r="L35" s="862">
        <v>2.7E-2</v>
      </c>
      <c r="M35" s="863">
        <v>1.4999999999999999E-4</v>
      </c>
      <c r="O35" s="640"/>
    </row>
    <row r="36" spans="1:15">
      <c r="A36" s="141">
        <v>2005</v>
      </c>
      <c r="B36" s="861">
        <v>9.0459999999999994</v>
      </c>
      <c r="C36" s="889">
        <v>2.3820000000000001</v>
      </c>
      <c r="D36" s="862">
        <v>5.9749999999999998E-2</v>
      </c>
      <c r="E36" s="862">
        <v>0.67176000000000013</v>
      </c>
      <c r="F36" s="862">
        <v>0.64759999999999995</v>
      </c>
      <c r="G36" s="862">
        <v>0.35576000000000002</v>
      </c>
      <c r="H36" s="862">
        <v>6.2145000000000006E-2</v>
      </c>
      <c r="I36" s="862">
        <v>0.13694999999999999</v>
      </c>
      <c r="J36" s="862">
        <v>1E-4</v>
      </c>
      <c r="K36" s="862">
        <v>0.44005</v>
      </c>
      <c r="L36" s="862">
        <v>0</v>
      </c>
      <c r="M36" s="863">
        <v>2.9999999999999997E-4</v>
      </c>
      <c r="O36" s="640"/>
    </row>
    <row r="37" spans="1:15">
      <c r="A37" s="141">
        <v>2006</v>
      </c>
      <c r="B37" s="861">
        <v>11.512</v>
      </c>
      <c r="C37" s="889">
        <v>2.4660000000000002</v>
      </c>
      <c r="D37" s="862">
        <v>0.21199999999999999</v>
      </c>
      <c r="E37" s="862">
        <v>0.73370000000000002</v>
      </c>
      <c r="F37" s="862">
        <v>0.20050000000000001</v>
      </c>
      <c r="G37" s="862">
        <v>0.33038000000000001</v>
      </c>
      <c r="H37" s="862">
        <v>5.0224999999999999E-2</v>
      </c>
      <c r="I37" s="862">
        <v>0.18480000000000002</v>
      </c>
      <c r="J37" s="862">
        <v>1.3470000000000001E-2</v>
      </c>
      <c r="K37" s="862">
        <v>0.68759999999999999</v>
      </c>
      <c r="L37" s="862">
        <v>0</v>
      </c>
      <c r="M37" s="863">
        <v>4.0775000000000006E-2</v>
      </c>
      <c r="O37" s="640"/>
    </row>
    <row r="38" spans="1:15">
      <c r="A38" s="141">
        <v>2007</v>
      </c>
      <c r="B38" s="861">
        <v>16.765000000000001</v>
      </c>
      <c r="C38" s="889">
        <v>5.2530000000000001</v>
      </c>
      <c r="D38" s="862">
        <v>6.3E-2</v>
      </c>
      <c r="E38" s="862">
        <v>1.5366</v>
      </c>
      <c r="F38" s="862">
        <v>0.40720000000000001</v>
      </c>
      <c r="G38" s="862">
        <v>0.86194999999999999</v>
      </c>
      <c r="H38" s="862">
        <v>0.70669999999999999</v>
      </c>
      <c r="I38" s="862">
        <v>5.45E-2</v>
      </c>
      <c r="J38" s="862">
        <v>3.4500000000000003E-2</v>
      </c>
      <c r="K38" s="862">
        <v>1.5670500000000003</v>
      </c>
      <c r="L38" s="862">
        <v>0</v>
      </c>
      <c r="M38" s="863">
        <v>2.1000000000000001E-2</v>
      </c>
      <c r="O38" s="640"/>
    </row>
    <row r="39" spans="1:15">
      <c r="A39" s="141">
        <v>2008</v>
      </c>
      <c r="B39" s="861">
        <v>25.135000000000002</v>
      </c>
      <c r="C39" s="889">
        <v>8.3699999999999992</v>
      </c>
      <c r="D39" s="862">
        <v>8.8999999999999996E-2</v>
      </c>
      <c r="E39" s="862">
        <v>2.5615000000000001</v>
      </c>
      <c r="F39" s="862">
        <v>0.89429999999999987</v>
      </c>
      <c r="G39" s="862">
        <v>3.0618099999999999</v>
      </c>
      <c r="H39" s="862">
        <v>0.53970000000000007</v>
      </c>
      <c r="I39" s="862">
        <v>0.28199999999999997</v>
      </c>
      <c r="J39" s="862">
        <v>2.9799999999999997E-2</v>
      </c>
      <c r="K39" s="862">
        <v>0.90259999999999996</v>
      </c>
      <c r="L39" s="862">
        <v>0</v>
      </c>
      <c r="M39" s="863">
        <v>1.7250000000000002E-3</v>
      </c>
      <c r="O39" s="640"/>
    </row>
    <row r="40" spans="1:15">
      <c r="A40" s="141">
        <v>2009</v>
      </c>
      <c r="B40" s="861">
        <v>35.130000000000003</v>
      </c>
      <c r="C40" s="889">
        <v>9.9969999999999999</v>
      </c>
      <c r="D40" s="862">
        <v>0.16122500000000001</v>
      </c>
      <c r="E40" s="862">
        <v>2.0191599999999998</v>
      </c>
      <c r="F40" s="862">
        <v>1.0690999999999999</v>
      </c>
      <c r="G40" s="862">
        <v>1.7644499999999996</v>
      </c>
      <c r="H40" s="862">
        <v>1.7202579999999998</v>
      </c>
      <c r="I40" s="862">
        <v>0.5675</v>
      </c>
      <c r="J40" s="862">
        <v>0.13764999999999994</v>
      </c>
      <c r="K40" s="862">
        <v>2.5601500000000001</v>
      </c>
      <c r="L40" s="862">
        <v>1E-4</v>
      </c>
      <c r="M40" s="863">
        <v>5.5999999999999999E-3</v>
      </c>
      <c r="O40" s="640"/>
    </row>
    <row r="41" spans="1:15">
      <c r="A41" s="141">
        <v>2010</v>
      </c>
      <c r="B41" s="861">
        <v>40.345999999999997</v>
      </c>
      <c r="C41" s="889">
        <v>5.218</v>
      </c>
      <c r="D41" s="862">
        <v>0.4395</v>
      </c>
      <c r="E41" s="862">
        <v>0.65397000000000005</v>
      </c>
      <c r="F41" s="862">
        <v>0.8298000000000002</v>
      </c>
      <c r="G41" s="862">
        <v>0.88752000000000009</v>
      </c>
      <c r="H41" s="862">
        <v>0.97720000000000029</v>
      </c>
      <c r="I41" s="862">
        <v>2.0000000000000001E-4</v>
      </c>
      <c r="J41" s="862">
        <v>9.8099999999999979E-2</v>
      </c>
      <c r="K41" s="862">
        <v>1.3317000000000001</v>
      </c>
      <c r="L41" s="862">
        <v>0</v>
      </c>
      <c r="M41" s="863">
        <v>2E-3</v>
      </c>
      <c r="O41" s="640"/>
    </row>
    <row r="42" spans="1:15">
      <c r="A42" s="141">
        <v>2011</v>
      </c>
      <c r="B42" s="861">
        <v>46.779000000000003</v>
      </c>
      <c r="C42" s="889">
        <v>6.6040000000000001</v>
      </c>
      <c r="D42" s="862">
        <v>0.92330000000000012</v>
      </c>
      <c r="E42" s="862">
        <v>0.19950000000000001</v>
      </c>
      <c r="F42" s="862">
        <v>1.0231000000000001</v>
      </c>
      <c r="G42" s="862">
        <v>2.0381</v>
      </c>
      <c r="H42" s="862">
        <v>0.56725000000000003</v>
      </c>
      <c r="I42" s="862">
        <v>0.12855</v>
      </c>
      <c r="J42" s="862">
        <v>0.1983</v>
      </c>
      <c r="K42" s="862">
        <v>1.7114500000000001</v>
      </c>
      <c r="L42" s="862">
        <v>0</v>
      </c>
      <c r="M42" s="863">
        <v>0.03</v>
      </c>
      <c r="O42" s="640"/>
    </row>
    <row r="43" spans="1:15">
      <c r="A43" s="141">
        <v>2012</v>
      </c>
      <c r="B43" s="861">
        <v>60.067</v>
      </c>
      <c r="C43" s="889">
        <v>13.34</v>
      </c>
      <c r="D43" s="862">
        <v>1.6581799999999998</v>
      </c>
      <c r="E43" s="862">
        <v>1.5040800000000001</v>
      </c>
      <c r="F43" s="862">
        <v>3.0378499999999997</v>
      </c>
      <c r="G43" s="862">
        <v>2.246855</v>
      </c>
      <c r="H43" s="862">
        <v>1.612355</v>
      </c>
      <c r="I43" s="862">
        <v>0.23669999999999999</v>
      </c>
      <c r="J43" s="862">
        <v>0.31697500000000001</v>
      </c>
      <c r="K43" s="862">
        <v>2.2355750000000003</v>
      </c>
      <c r="L43" s="862">
        <v>0</v>
      </c>
      <c r="M43" s="863">
        <v>0.28710000000000002</v>
      </c>
      <c r="O43" s="640"/>
    </row>
    <row r="44" spans="1:15">
      <c r="A44" s="141">
        <v>2013</v>
      </c>
      <c r="B44" s="861">
        <v>61.137</v>
      </c>
      <c r="C44" s="889">
        <v>1.087</v>
      </c>
      <c r="D44" s="862">
        <v>0.26911000000000002</v>
      </c>
      <c r="E44" s="862">
        <v>0.1411</v>
      </c>
      <c r="F44" s="862">
        <v>0.32855000000000001</v>
      </c>
      <c r="G44" s="862">
        <v>0.22134999999999999</v>
      </c>
      <c r="H44" s="862">
        <v>4.3E-3</v>
      </c>
      <c r="I44" s="862">
        <v>8.4240000000000009E-2</v>
      </c>
      <c r="J44" s="862">
        <v>3.3599999999999997E-3</v>
      </c>
      <c r="K44" s="862">
        <v>3.1800000000000002E-2</v>
      </c>
      <c r="L44" s="862">
        <v>0</v>
      </c>
      <c r="M44" s="863">
        <v>3.5250000000000004E-3</v>
      </c>
      <c r="O44" s="640"/>
    </row>
    <row r="45" spans="1:15">
      <c r="A45" s="141">
        <v>2014</v>
      </c>
      <c r="B45" s="861">
        <v>65.873999999999995</v>
      </c>
      <c r="C45" s="889">
        <v>4.8570000000000002</v>
      </c>
      <c r="D45" s="862">
        <v>0.1069</v>
      </c>
      <c r="E45" s="862">
        <v>1.54939</v>
      </c>
      <c r="F45" s="862">
        <v>1.2412000000000001</v>
      </c>
      <c r="G45" s="862">
        <v>1.1324080000000001</v>
      </c>
      <c r="H45" s="862">
        <v>0.24174999999999999</v>
      </c>
      <c r="I45" s="862">
        <v>2.5920000000000002E-2</v>
      </c>
      <c r="J45" s="862">
        <v>9.1500000000000001E-3</v>
      </c>
      <c r="K45" s="862">
        <v>0.54712000000000016</v>
      </c>
      <c r="L45" s="862">
        <v>0</v>
      </c>
      <c r="M45" s="863">
        <v>0</v>
      </c>
      <c r="O45" s="640"/>
    </row>
    <row r="46" spans="1:15">
      <c r="A46" s="141">
        <v>2015</v>
      </c>
      <c r="B46" s="861">
        <v>73.891000000000005</v>
      </c>
      <c r="C46" s="889">
        <v>8.5990000000000002</v>
      </c>
      <c r="D46" s="862">
        <v>0.19390000000000002</v>
      </c>
      <c r="E46" s="862">
        <v>3.5954800000000002</v>
      </c>
      <c r="F46" s="862">
        <v>2.7406599999999997</v>
      </c>
      <c r="G46" s="862">
        <v>1.08</v>
      </c>
      <c r="H46" s="862">
        <v>0.36210000000000003</v>
      </c>
      <c r="I46" s="862">
        <v>1.1000000000000001E-3</v>
      </c>
      <c r="J46" s="862">
        <v>0.1925</v>
      </c>
      <c r="K46" s="862">
        <v>0.42879999999999996</v>
      </c>
      <c r="L46" s="862">
        <v>0</v>
      </c>
      <c r="M46" s="863">
        <v>0</v>
      </c>
      <c r="O46" s="640"/>
    </row>
    <row r="47" spans="1:15">
      <c r="A47" s="141">
        <v>2016</v>
      </c>
      <c r="B47" s="861">
        <v>82.037000000000006</v>
      </c>
      <c r="C47" s="889">
        <v>8.2329999999999988</v>
      </c>
      <c r="D47" s="862">
        <v>0</v>
      </c>
      <c r="E47" s="862">
        <v>2.6109400000000003</v>
      </c>
      <c r="F47" s="862">
        <v>3.117235</v>
      </c>
      <c r="G47" s="862">
        <v>1.278797</v>
      </c>
      <c r="H47" s="862">
        <v>0.42869999999999997</v>
      </c>
      <c r="I47" s="862">
        <v>7.7700000000000005E-2</v>
      </c>
      <c r="J47" s="862">
        <v>0.3407</v>
      </c>
      <c r="K47" s="862">
        <v>0.34855000000000003</v>
      </c>
      <c r="L47" s="862">
        <v>0</v>
      </c>
      <c r="M47" s="863">
        <v>0</v>
      </c>
      <c r="O47" s="640"/>
    </row>
    <row r="48" spans="1:15">
      <c r="A48" s="141">
        <v>2017</v>
      </c>
      <c r="B48" s="861">
        <v>88.963999999999999</v>
      </c>
      <c r="C48" s="889">
        <v>7.0170000000000003</v>
      </c>
      <c r="D48" s="862">
        <v>4.9700000000000001E-2</v>
      </c>
      <c r="E48" s="862">
        <v>1.946315</v>
      </c>
      <c r="F48" s="862">
        <v>2.363985</v>
      </c>
      <c r="G48" s="862">
        <v>1.0436700000000001</v>
      </c>
      <c r="H48" s="862">
        <v>0.80625000000000002</v>
      </c>
      <c r="I48" s="862">
        <v>1.5E-3</v>
      </c>
      <c r="J48" s="862">
        <v>5.4299999999999994E-2</v>
      </c>
      <c r="K48" s="862">
        <v>0.74750000000000005</v>
      </c>
      <c r="L48" s="862">
        <v>0</v>
      </c>
      <c r="M48" s="863">
        <v>3.3E-3</v>
      </c>
      <c r="O48" s="640"/>
    </row>
    <row r="49" spans="1:15">
      <c r="A49" s="141">
        <v>2018</v>
      </c>
      <c r="B49" s="861">
        <v>96.382999999999996</v>
      </c>
      <c r="C49" s="889">
        <v>7.5880000000000001</v>
      </c>
      <c r="D49" s="862">
        <v>0.32985000000000003</v>
      </c>
      <c r="E49" s="862">
        <v>2.1244000000000001</v>
      </c>
      <c r="F49" s="862">
        <v>1.9669749999999997</v>
      </c>
      <c r="G49" s="862">
        <v>1.6901499999999998</v>
      </c>
      <c r="H49" s="862">
        <v>0.50949999999999995</v>
      </c>
      <c r="I49" s="862">
        <v>0.15840000000000001</v>
      </c>
      <c r="J49" s="862">
        <v>2.2499999999999999E-2</v>
      </c>
      <c r="K49" s="862">
        <v>0.78570999999999991</v>
      </c>
      <c r="L49" s="862">
        <v>0</v>
      </c>
      <c r="M49" s="863">
        <v>8.9999999999999998E-4</v>
      </c>
      <c r="O49" s="640"/>
    </row>
    <row r="50" spans="1:15">
      <c r="A50" s="141">
        <v>2019</v>
      </c>
      <c r="B50" s="861">
        <v>105.59099999999999</v>
      </c>
      <c r="C50" s="889">
        <v>9.1319999999999997</v>
      </c>
      <c r="D50" s="862">
        <v>0.13279999999999997</v>
      </c>
      <c r="E50" s="862">
        <v>3.4553699999999998</v>
      </c>
      <c r="F50" s="862">
        <v>1.2129699999999999</v>
      </c>
      <c r="G50" s="862">
        <v>3.0743049999999998</v>
      </c>
      <c r="H50" s="862">
        <v>0.63985500000000006</v>
      </c>
      <c r="I50" s="862">
        <v>0</v>
      </c>
      <c r="J50" s="862">
        <v>3.8399999999999997E-2</v>
      </c>
      <c r="K50" s="862">
        <v>0.57745000000000002</v>
      </c>
      <c r="L50" s="862">
        <v>0</v>
      </c>
      <c r="M50" s="863">
        <v>8.9999999999999998E-4</v>
      </c>
      <c r="O50" s="640"/>
    </row>
    <row r="51" spans="1:15">
      <c r="A51" s="141">
        <v>2020</v>
      </c>
      <c r="B51" s="861">
        <v>122.464</v>
      </c>
      <c r="C51" s="889">
        <v>17.213000000000001</v>
      </c>
      <c r="D51" s="862">
        <v>0.111</v>
      </c>
      <c r="E51" s="862">
        <v>4.1371749999999992</v>
      </c>
      <c r="F51" s="862">
        <v>3.8824700000000005</v>
      </c>
      <c r="G51" s="862">
        <v>4.1147400000000003</v>
      </c>
      <c r="H51" s="862">
        <v>0.83605999999999991</v>
      </c>
      <c r="I51" s="862">
        <v>0</v>
      </c>
      <c r="J51" s="862">
        <v>7.2599999999999998E-2</v>
      </c>
      <c r="K51" s="862">
        <v>3.5524550000000006</v>
      </c>
      <c r="L51" s="862">
        <v>0.47849999999999998</v>
      </c>
      <c r="M51" s="863">
        <v>2.7600000000000003E-2</v>
      </c>
      <c r="O51" s="640"/>
    </row>
    <row r="52" spans="1:15">
      <c r="A52" s="141">
        <v>2021</v>
      </c>
      <c r="B52" s="861">
        <v>135.886</v>
      </c>
      <c r="C52" s="889">
        <v>13.413</v>
      </c>
      <c r="D52" s="862">
        <v>0.28844999999999998</v>
      </c>
      <c r="E52" s="862">
        <v>3.3430849999999994</v>
      </c>
      <c r="F52" s="862">
        <v>3.9190499999999999</v>
      </c>
      <c r="G52" s="862">
        <v>2.7545399999999995</v>
      </c>
      <c r="H52" s="862">
        <v>0.62570500000000007</v>
      </c>
      <c r="I52" s="862">
        <v>0.20519999999999999</v>
      </c>
      <c r="J52" s="862">
        <v>1.52E-2</v>
      </c>
      <c r="K52" s="862">
        <v>2.2619000000000002</v>
      </c>
      <c r="L52" s="862">
        <v>0</v>
      </c>
      <c r="M52" s="863">
        <v>0</v>
      </c>
      <c r="O52" s="640"/>
    </row>
    <row r="53" spans="1:15">
      <c r="A53" s="241">
        <v>2022</v>
      </c>
      <c r="B53" s="1048">
        <v>144.173</v>
      </c>
      <c r="C53" s="890">
        <v>8.5110819999999983</v>
      </c>
      <c r="D53" s="864">
        <v>7.2339999999999988E-2</v>
      </c>
      <c r="E53" s="864">
        <v>3.3599520000000003</v>
      </c>
      <c r="F53" s="864">
        <v>3.1817299999999995</v>
      </c>
      <c r="G53" s="864">
        <v>0.92202999999999979</v>
      </c>
      <c r="H53" s="864">
        <v>0</v>
      </c>
      <c r="I53" s="864">
        <v>0</v>
      </c>
      <c r="J53" s="864">
        <v>0.02</v>
      </c>
      <c r="K53" s="864">
        <v>0.95502999999999949</v>
      </c>
      <c r="L53" s="864">
        <v>0</v>
      </c>
      <c r="M53" s="865">
        <v>0</v>
      </c>
      <c r="O53" s="640"/>
    </row>
    <row r="54" spans="1:15">
      <c r="B54" s="1049"/>
    </row>
    <row r="55" spans="1:15">
      <c r="B55" s="887"/>
      <c r="C55" s="640"/>
      <c r="D55" s="837"/>
    </row>
    <row r="56" spans="1:15">
      <c r="B56" s="887"/>
    </row>
  </sheetData>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theme="9" tint="0.39997558519241921"/>
  </sheetPr>
  <dimension ref="A1:X37"/>
  <sheetViews>
    <sheetView zoomScale="75" zoomScaleNormal="75" zoomScalePageLayoutView="75" workbookViewId="0">
      <selection activeCell="AD37" sqref="AD37"/>
    </sheetView>
  </sheetViews>
  <sheetFormatPr defaultColWidth="8.5546875" defaultRowHeight="13.2"/>
  <cols>
    <col min="1" max="1" width="28.77734375" style="171" customWidth="1"/>
    <col min="2" max="23" width="6" style="171" customWidth="1"/>
    <col min="24" max="24" width="6.5546875" style="171" customWidth="1"/>
    <col min="25" max="16384" width="8.5546875" style="171"/>
  </cols>
  <sheetData>
    <row r="1" spans="1:23" ht="14.4">
      <c r="A1" s="4" t="s">
        <v>708</v>
      </c>
      <c r="B1" s="4"/>
      <c r="C1" s="4"/>
      <c r="D1" s="3"/>
      <c r="E1" s="3"/>
      <c r="F1" s="3"/>
      <c r="G1" s="3"/>
      <c r="H1" s="3"/>
      <c r="I1" s="3"/>
      <c r="J1" s="3"/>
      <c r="K1" s="3"/>
      <c r="L1" s="3"/>
      <c r="M1" s="3"/>
      <c r="N1" s="3"/>
      <c r="O1" s="3"/>
      <c r="P1" s="3"/>
      <c r="Q1" s="3"/>
      <c r="R1" s="3"/>
      <c r="S1" s="3"/>
      <c r="T1" s="3"/>
      <c r="U1" s="3"/>
      <c r="V1" s="3"/>
      <c r="W1" s="3"/>
    </row>
    <row r="2" spans="1:23" ht="14.4">
      <c r="B2" s="4"/>
      <c r="C2" s="4"/>
      <c r="D2" s="3"/>
      <c r="E2" s="3"/>
      <c r="F2" s="3"/>
      <c r="G2" s="3"/>
      <c r="H2" s="3"/>
      <c r="I2" s="3"/>
      <c r="J2" s="3"/>
      <c r="K2" s="3"/>
      <c r="L2" s="3"/>
      <c r="M2" s="3"/>
      <c r="N2" s="3"/>
      <c r="O2" s="3"/>
      <c r="P2" s="3"/>
      <c r="Q2" s="3"/>
      <c r="R2" s="3"/>
      <c r="S2" s="3"/>
      <c r="T2" s="3"/>
      <c r="U2" s="3"/>
      <c r="V2" s="3"/>
      <c r="W2" s="3"/>
    </row>
    <row r="3" spans="1:23" ht="14.4">
      <c r="A3" s="4"/>
      <c r="B3" s="4"/>
      <c r="C3" s="4"/>
      <c r="D3" s="3"/>
      <c r="E3" s="3"/>
      <c r="F3" s="3"/>
      <c r="G3" s="3"/>
      <c r="H3" s="3"/>
      <c r="I3" s="3"/>
      <c r="J3" s="3"/>
      <c r="K3" s="3"/>
      <c r="L3" s="3"/>
      <c r="M3" s="3"/>
      <c r="N3" s="3"/>
      <c r="O3" s="3"/>
      <c r="P3" s="3"/>
      <c r="Q3" s="3"/>
      <c r="R3" s="3"/>
      <c r="S3" s="3"/>
      <c r="T3" s="3"/>
      <c r="U3" s="3"/>
      <c r="V3" s="3"/>
      <c r="W3" s="3"/>
    </row>
    <row r="4" spans="1:23" ht="14.4">
      <c r="A4" s="4"/>
      <c r="B4" s="4"/>
      <c r="C4" s="4"/>
      <c r="D4" s="3"/>
      <c r="E4" s="3"/>
      <c r="F4" s="3"/>
      <c r="G4" s="3"/>
      <c r="H4" s="3"/>
      <c r="I4" s="3"/>
      <c r="J4" s="3"/>
      <c r="K4" s="3"/>
      <c r="L4" s="3"/>
      <c r="M4" s="3"/>
      <c r="N4" s="3"/>
      <c r="O4" s="3"/>
      <c r="P4" s="3"/>
      <c r="Q4" s="3"/>
      <c r="R4" s="3"/>
      <c r="S4" s="3"/>
      <c r="T4" s="3"/>
      <c r="U4" s="3"/>
      <c r="V4" s="3"/>
      <c r="W4" s="3"/>
    </row>
    <row r="5" spans="1:23" ht="14.4">
      <c r="A5" s="4"/>
      <c r="B5" s="4"/>
      <c r="C5" s="4"/>
      <c r="D5" s="3"/>
      <c r="E5" s="3"/>
      <c r="F5" s="3"/>
      <c r="G5" s="3"/>
      <c r="H5" s="3"/>
      <c r="I5" s="3"/>
      <c r="J5" s="3"/>
      <c r="K5" s="3"/>
      <c r="L5" s="3"/>
      <c r="M5" s="3"/>
      <c r="N5" s="3"/>
      <c r="O5" s="3"/>
      <c r="P5" s="3"/>
      <c r="Q5" s="3"/>
      <c r="R5" s="3"/>
      <c r="S5" s="3"/>
      <c r="T5" s="3"/>
      <c r="U5" s="3"/>
      <c r="V5" s="3"/>
      <c r="W5" s="3"/>
    </row>
    <row r="6" spans="1:23" ht="14.4">
      <c r="A6" s="4"/>
      <c r="B6" s="4"/>
      <c r="C6" s="4"/>
      <c r="D6" s="3"/>
      <c r="E6" s="3"/>
      <c r="F6" s="3"/>
      <c r="G6" s="3"/>
      <c r="H6" s="3"/>
      <c r="I6" s="3"/>
      <c r="J6" s="3"/>
      <c r="K6" s="3"/>
      <c r="L6" s="3"/>
      <c r="M6" s="3"/>
      <c r="N6" s="3"/>
      <c r="O6" s="3"/>
      <c r="P6" s="3"/>
      <c r="Q6" s="3"/>
      <c r="R6" s="3"/>
      <c r="S6" s="3"/>
      <c r="T6" s="3"/>
      <c r="U6" s="3"/>
      <c r="V6" s="3"/>
      <c r="W6" s="3"/>
    </row>
    <row r="7" spans="1:23" ht="14.4">
      <c r="A7" s="4"/>
      <c r="B7" s="4"/>
      <c r="C7" s="4"/>
      <c r="D7" s="3"/>
      <c r="E7" s="3"/>
      <c r="F7" s="3"/>
      <c r="G7" s="3"/>
      <c r="H7" s="3"/>
      <c r="I7" s="3"/>
      <c r="J7" s="3"/>
      <c r="K7" s="3"/>
      <c r="L7" s="3"/>
      <c r="M7" s="3"/>
      <c r="N7" s="3"/>
      <c r="O7" s="3"/>
      <c r="P7" s="3"/>
      <c r="Q7" s="3"/>
      <c r="R7" s="3"/>
      <c r="S7" s="3"/>
      <c r="T7" s="3"/>
      <c r="U7" s="3"/>
      <c r="V7" s="3"/>
      <c r="W7" s="3"/>
    </row>
    <row r="8" spans="1:23" ht="14.4">
      <c r="A8" s="4"/>
      <c r="B8" s="4"/>
      <c r="C8" s="4"/>
      <c r="D8" s="3"/>
      <c r="E8" s="3"/>
      <c r="F8" s="3"/>
      <c r="G8" s="3"/>
      <c r="H8" s="3"/>
      <c r="I8" s="3"/>
      <c r="J8" s="3"/>
      <c r="K8" s="3"/>
      <c r="L8" s="3"/>
      <c r="M8" s="3"/>
      <c r="N8" s="3"/>
      <c r="O8" s="3"/>
      <c r="P8" s="3"/>
      <c r="Q8" s="3"/>
      <c r="R8" s="3"/>
      <c r="S8" s="3"/>
      <c r="T8" s="3"/>
      <c r="U8" s="3"/>
      <c r="V8" s="3"/>
      <c r="W8" s="3"/>
    </row>
    <row r="9" spans="1:23" ht="14.4">
      <c r="A9" s="4"/>
      <c r="B9" s="4"/>
      <c r="C9" s="4"/>
      <c r="D9" s="3"/>
      <c r="E9" s="3"/>
      <c r="F9" s="3"/>
      <c r="G9" s="3"/>
      <c r="H9" s="3"/>
      <c r="I9" s="3"/>
      <c r="J9" s="3"/>
      <c r="K9" s="3"/>
      <c r="L9" s="3"/>
      <c r="M9" s="3"/>
      <c r="N9" s="3"/>
      <c r="O9" s="3"/>
      <c r="P9" s="3"/>
      <c r="Q9" s="3"/>
      <c r="R9" s="3"/>
      <c r="S9" s="3"/>
      <c r="T9" s="3"/>
      <c r="U9" s="3"/>
      <c r="V9" s="3"/>
      <c r="W9" s="3"/>
    </row>
    <row r="10" spans="1:23" ht="14.4">
      <c r="A10" s="4"/>
      <c r="B10" s="4"/>
      <c r="C10" s="4"/>
      <c r="D10" s="3"/>
      <c r="E10" s="3"/>
      <c r="F10" s="3"/>
      <c r="G10" s="3"/>
      <c r="H10" s="3"/>
      <c r="I10" s="3"/>
      <c r="J10" s="3"/>
      <c r="K10" s="3"/>
      <c r="L10" s="3"/>
      <c r="M10" s="3"/>
      <c r="N10" s="3"/>
      <c r="O10" s="3"/>
      <c r="P10" s="3"/>
      <c r="Q10" s="3"/>
      <c r="R10" s="3"/>
      <c r="S10" s="3"/>
      <c r="T10" s="3"/>
      <c r="U10" s="3"/>
      <c r="V10" s="3"/>
      <c r="W10" s="3"/>
    </row>
    <row r="11" spans="1:23" ht="14.4">
      <c r="A11" s="4"/>
      <c r="B11" s="4"/>
      <c r="C11" s="4"/>
      <c r="D11" s="3"/>
      <c r="E11" s="3"/>
      <c r="F11" s="3"/>
      <c r="G11" s="3"/>
      <c r="H11" s="3"/>
      <c r="I11" s="3"/>
      <c r="J11" s="3"/>
      <c r="K11" s="3"/>
      <c r="L11" s="3"/>
      <c r="M11" s="3"/>
      <c r="N11" s="3"/>
      <c r="O11" s="3"/>
      <c r="P11" s="3"/>
      <c r="Q11" s="3"/>
      <c r="R11" s="3"/>
      <c r="S11" s="3"/>
      <c r="T11" s="3"/>
      <c r="U11" s="3"/>
      <c r="V11" s="3"/>
      <c r="W11" s="3"/>
    </row>
    <row r="12" spans="1:23" ht="14.4">
      <c r="A12" s="4"/>
      <c r="B12" s="4"/>
      <c r="C12" s="4"/>
      <c r="D12" s="3"/>
      <c r="E12" s="3"/>
      <c r="F12" s="3"/>
      <c r="G12" s="3"/>
      <c r="H12" s="3"/>
      <c r="I12" s="3"/>
      <c r="J12" s="3"/>
      <c r="K12" s="3"/>
      <c r="L12" s="3"/>
      <c r="M12" s="3"/>
      <c r="N12" s="3"/>
      <c r="O12" s="3"/>
      <c r="P12" s="3"/>
      <c r="Q12" s="3"/>
      <c r="R12" s="3"/>
      <c r="S12" s="3"/>
      <c r="T12" s="3"/>
      <c r="U12" s="3"/>
      <c r="V12" s="3"/>
      <c r="W12" s="3"/>
    </row>
    <row r="13" spans="1:23" ht="14.4">
      <c r="A13" s="4"/>
      <c r="B13" s="4"/>
      <c r="C13" s="4"/>
      <c r="D13" s="3"/>
      <c r="E13" s="3"/>
      <c r="F13" s="3"/>
      <c r="G13" s="3"/>
      <c r="H13" s="3"/>
      <c r="I13" s="3"/>
      <c r="J13" s="3"/>
      <c r="K13" s="3"/>
      <c r="L13" s="3"/>
      <c r="M13" s="3"/>
      <c r="N13" s="3"/>
      <c r="O13" s="3"/>
      <c r="P13" s="3"/>
      <c r="Q13" s="3"/>
      <c r="R13" s="3"/>
      <c r="S13" s="3"/>
      <c r="T13" s="3"/>
      <c r="U13" s="3"/>
      <c r="V13" s="3"/>
      <c r="W13" s="3"/>
    </row>
    <row r="14" spans="1:23" ht="14.4">
      <c r="A14" s="4"/>
      <c r="B14" s="4"/>
      <c r="C14" s="4"/>
      <c r="D14" s="3"/>
      <c r="E14" s="3"/>
      <c r="F14" s="3"/>
      <c r="G14" s="3"/>
      <c r="H14" s="3"/>
      <c r="I14" s="3"/>
      <c r="J14" s="3"/>
      <c r="K14" s="3"/>
      <c r="L14" s="3"/>
      <c r="M14" s="3"/>
      <c r="N14" s="3"/>
      <c r="O14" s="3"/>
      <c r="P14" s="3"/>
      <c r="Q14" s="3"/>
      <c r="R14" s="3"/>
      <c r="S14" s="3"/>
      <c r="T14" s="3"/>
      <c r="U14" s="3"/>
      <c r="V14" s="3"/>
      <c r="W14" s="3"/>
    </row>
    <row r="15" spans="1:23" ht="14.4">
      <c r="A15" s="4"/>
      <c r="B15" s="4"/>
      <c r="C15" s="4"/>
      <c r="D15" s="3"/>
      <c r="E15" s="3"/>
      <c r="F15" s="3"/>
      <c r="G15" s="3"/>
      <c r="H15" s="3"/>
      <c r="I15" s="3"/>
      <c r="J15" s="3"/>
      <c r="K15" s="3"/>
      <c r="L15" s="3"/>
      <c r="M15" s="3"/>
      <c r="N15" s="3"/>
      <c r="O15" s="3"/>
      <c r="P15" s="3"/>
      <c r="Q15" s="3"/>
      <c r="R15" s="3"/>
      <c r="S15" s="3"/>
      <c r="T15" s="3"/>
      <c r="U15" s="3"/>
      <c r="V15" s="3"/>
      <c r="W15" s="3"/>
    </row>
    <row r="16" spans="1:23" ht="14.4">
      <c r="A16" s="4"/>
      <c r="B16" s="4"/>
      <c r="C16" s="4"/>
      <c r="D16" s="3"/>
      <c r="E16" s="3"/>
      <c r="F16" s="3"/>
      <c r="G16" s="3"/>
      <c r="H16" s="3"/>
      <c r="I16" s="3"/>
      <c r="J16" s="3"/>
      <c r="K16" s="3"/>
      <c r="L16" s="3"/>
      <c r="M16" s="3"/>
      <c r="N16" s="3"/>
      <c r="O16" s="3"/>
      <c r="P16" s="3"/>
      <c r="Q16" s="3"/>
      <c r="R16" s="3"/>
      <c r="S16" s="3"/>
      <c r="T16" s="3"/>
      <c r="U16" s="3"/>
      <c r="V16" s="3"/>
      <c r="W16" s="3"/>
    </row>
    <row r="17" spans="1:24" ht="14.4">
      <c r="A17" s="4"/>
      <c r="B17" s="4"/>
      <c r="C17" s="4"/>
      <c r="D17" s="3"/>
      <c r="E17" s="3"/>
      <c r="F17" s="3"/>
      <c r="G17" s="3"/>
      <c r="H17" s="3"/>
      <c r="I17" s="3"/>
      <c r="J17" s="3"/>
      <c r="K17" s="3"/>
      <c r="L17" s="3"/>
      <c r="M17" s="3"/>
      <c r="N17" s="3"/>
      <c r="O17" s="3"/>
      <c r="P17" s="3"/>
      <c r="Q17" s="3"/>
      <c r="R17" s="3"/>
      <c r="S17" s="3"/>
      <c r="T17" s="3"/>
      <c r="U17" s="3"/>
      <c r="V17" s="3"/>
      <c r="W17" s="3"/>
    </row>
    <row r="18" spans="1:24" ht="14.4">
      <c r="A18" s="4"/>
      <c r="B18" s="4"/>
      <c r="C18" s="4"/>
      <c r="D18" s="3"/>
      <c r="E18" s="3"/>
      <c r="F18" s="3"/>
      <c r="G18" s="3"/>
      <c r="H18" s="3"/>
      <c r="I18" s="3"/>
      <c r="J18" s="3"/>
      <c r="K18" s="3"/>
      <c r="L18" s="3"/>
      <c r="M18" s="3"/>
      <c r="N18" s="3"/>
      <c r="O18" s="3"/>
      <c r="P18" s="3"/>
      <c r="Q18" s="3"/>
      <c r="R18" s="3"/>
      <c r="S18" s="3"/>
      <c r="T18" s="3"/>
      <c r="U18" s="3"/>
      <c r="V18" s="3"/>
      <c r="W18" s="3"/>
    </row>
    <row r="19" spans="1:24" ht="14.4">
      <c r="A19" s="4"/>
      <c r="B19" s="4"/>
      <c r="C19" s="4"/>
      <c r="D19" s="3"/>
      <c r="E19" s="3"/>
      <c r="F19" s="3"/>
      <c r="G19" s="3"/>
      <c r="H19" s="3"/>
      <c r="I19" s="3"/>
      <c r="J19" s="3"/>
      <c r="K19" s="3"/>
      <c r="L19" s="3"/>
      <c r="M19" s="3"/>
      <c r="N19" s="3"/>
      <c r="O19" s="3"/>
      <c r="P19" s="3"/>
      <c r="Q19" s="3"/>
      <c r="R19" s="3"/>
      <c r="S19" s="3"/>
      <c r="T19" s="3"/>
      <c r="U19" s="3"/>
      <c r="V19" s="3"/>
      <c r="W19" s="3"/>
    </row>
    <row r="20" spans="1:24" ht="14.4">
      <c r="A20" s="4"/>
      <c r="B20" s="4"/>
      <c r="C20" s="4"/>
      <c r="D20" s="3"/>
      <c r="E20" s="3"/>
      <c r="F20" s="3"/>
      <c r="G20" s="3"/>
      <c r="H20" s="3"/>
      <c r="I20" s="3"/>
      <c r="J20" s="3"/>
      <c r="K20" s="3"/>
      <c r="L20" s="3"/>
      <c r="M20" s="3"/>
      <c r="N20" s="3"/>
      <c r="O20" s="3"/>
      <c r="P20" s="3"/>
      <c r="Q20" s="3"/>
      <c r="R20" s="3"/>
      <c r="S20" s="3"/>
      <c r="T20" s="3"/>
      <c r="U20" s="3"/>
      <c r="V20" s="3"/>
      <c r="W20" s="3"/>
    </row>
    <row r="21" spans="1:24" ht="14.4">
      <c r="A21" s="77" t="s">
        <v>709</v>
      </c>
      <c r="B21" s="4"/>
      <c r="C21" s="4"/>
      <c r="D21" s="3"/>
      <c r="E21" s="3"/>
      <c r="F21" s="3"/>
      <c r="G21" s="3"/>
      <c r="H21" s="3"/>
      <c r="I21" s="3"/>
      <c r="J21" s="3"/>
      <c r="K21" s="3"/>
      <c r="L21" s="3"/>
      <c r="M21" s="3"/>
      <c r="N21" s="3"/>
      <c r="O21" s="3"/>
      <c r="P21" s="3"/>
      <c r="Q21" s="3"/>
      <c r="R21" s="3"/>
      <c r="S21" s="3"/>
      <c r="T21" s="3"/>
      <c r="U21" s="3"/>
      <c r="V21" s="3"/>
      <c r="W21" s="3"/>
    </row>
    <row r="22" spans="1:24">
      <c r="A22" s="59"/>
      <c r="B22" s="59"/>
      <c r="C22" s="59"/>
      <c r="D22" s="3"/>
      <c r="E22" s="3"/>
      <c r="F22" s="3"/>
      <c r="G22" s="3"/>
      <c r="H22" s="3"/>
      <c r="I22" s="3"/>
      <c r="J22" s="3"/>
      <c r="K22" s="3"/>
      <c r="L22" s="3"/>
      <c r="M22" s="3"/>
      <c r="N22" s="3"/>
      <c r="O22" s="3"/>
      <c r="P22" s="3"/>
      <c r="Q22" s="3"/>
      <c r="R22" s="3"/>
      <c r="S22" s="3"/>
      <c r="T22" s="3"/>
      <c r="U22" s="3"/>
      <c r="V22" s="3"/>
      <c r="W22" s="3"/>
    </row>
    <row r="23" spans="1:24">
      <c r="A23" s="3"/>
      <c r="B23" s="1180" t="s">
        <v>94</v>
      </c>
      <c r="C23" s="1181"/>
      <c r="D23" s="1181"/>
      <c r="E23" s="1181"/>
      <c r="F23" s="1181"/>
      <c r="G23" s="1181"/>
      <c r="H23" s="1181"/>
      <c r="I23" s="1181"/>
      <c r="J23" s="1181"/>
      <c r="K23" s="1181"/>
      <c r="L23" s="1181"/>
      <c r="M23" s="1181"/>
      <c r="N23" s="1181"/>
      <c r="O23" s="1181"/>
      <c r="P23" s="1181"/>
      <c r="Q23" s="1181"/>
      <c r="R23" s="1181"/>
      <c r="S23" s="1181"/>
      <c r="T23" s="1181"/>
      <c r="U23" s="1181"/>
      <c r="V23" s="1181"/>
      <c r="W23" s="1181"/>
      <c r="X23" s="1182"/>
    </row>
    <row r="24" spans="1:24">
      <c r="A24" s="43" t="s">
        <v>710</v>
      </c>
      <c r="B24" s="14">
        <v>2000</v>
      </c>
      <c r="C24" s="569">
        <v>2001</v>
      </c>
      <c r="D24" s="569">
        <v>2002</v>
      </c>
      <c r="E24" s="569">
        <v>2003</v>
      </c>
      <c r="F24" s="569">
        <v>2004</v>
      </c>
      <c r="G24" s="569">
        <v>2005</v>
      </c>
      <c r="H24" s="569">
        <v>2006</v>
      </c>
      <c r="I24" s="569">
        <v>2007</v>
      </c>
      <c r="J24" s="569">
        <v>2008</v>
      </c>
      <c r="K24" s="569">
        <v>2009</v>
      </c>
      <c r="L24" s="569">
        <v>2010</v>
      </c>
      <c r="M24" s="569">
        <v>2011</v>
      </c>
      <c r="N24" s="569">
        <v>2012</v>
      </c>
      <c r="O24" s="569">
        <v>2013</v>
      </c>
      <c r="P24" s="569">
        <v>2014</v>
      </c>
      <c r="Q24" s="569">
        <v>2015</v>
      </c>
      <c r="R24" s="569">
        <v>2016</v>
      </c>
      <c r="S24" s="569">
        <v>2017</v>
      </c>
      <c r="T24" s="569">
        <v>2018</v>
      </c>
      <c r="U24" s="569">
        <v>2019</v>
      </c>
      <c r="V24" s="569">
        <v>2020</v>
      </c>
      <c r="W24" s="569">
        <v>2021</v>
      </c>
      <c r="X24" s="10">
        <v>2022</v>
      </c>
    </row>
    <row r="25" spans="1:24">
      <c r="A25" s="28" t="s">
        <v>13</v>
      </c>
      <c r="B25" s="62">
        <v>7.0955000000000004E-2</v>
      </c>
      <c r="C25" s="29">
        <v>1.6919999999999999</v>
      </c>
      <c r="D25" s="29">
        <v>0.40899999999999997</v>
      </c>
      <c r="E25" s="29">
        <v>1.665</v>
      </c>
      <c r="F25" s="29">
        <v>0.39600000000000002</v>
      </c>
      <c r="G25" s="29">
        <v>2.3820000000000001</v>
      </c>
      <c r="H25" s="29">
        <v>2.4660000000000002</v>
      </c>
      <c r="I25" s="29">
        <v>5.2530000000000001</v>
      </c>
      <c r="J25" s="29">
        <v>8.3699999999999992</v>
      </c>
      <c r="K25" s="29">
        <v>9.9969999999999999</v>
      </c>
      <c r="L25" s="29">
        <v>5.218</v>
      </c>
      <c r="M25" s="29">
        <v>6.6040000000000001</v>
      </c>
      <c r="N25" s="29">
        <v>13.34</v>
      </c>
      <c r="O25" s="29">
        <v>1.087</v>
      </c>
      <c r="P25" s="29">
        <v>4.8570000000000002</v>
      </c>
      <c r="Q25" s="29">
        <v>8.5990000000000002</v>
      </c>
      <c r="R25" s="29">
        <v>8.2329999999999988</v>
      </c>
      <c r="S25" s="29">
        <v>7.0170000000000003</v>
      </c>
      <c r="T25" s="29">
        <v>7.5880000000000001</v>
      </c>
      <c r="U25" s="29">
        <v>9.1319999999999997</v>
      </c>
      <c r="V25" s="29">
        <v>17.213000000000001</v>
      </c>
      <c r="W25" s="29">
        <v>13.413</v>
      </c>
      <c r="X25" s="64">
        <v>8.5110819999999983</v>
      </c>
    </row>
    <row r="26" spans="1:24">
      <c r="A26" s="28" t="s">
        <v>95</v>
      </c>
      <c r="B26" s="62">
        <v>3.8227107760751408E-3</v>
      </c>
      <c r="C26" s="29">
        <v>1.1127183096768122E-2</v>
      </c>
      <c r="D26" s="29">
        <v>2.2280932395311082E-2</v>
      </c>
      <c r="E26" s="29">
        <v>4.4504863686651103E-2</v>
      </c>
      <c r="F26" s="29">
        <v>5.6587204046324419E-2</v>
      </c>
      <c r="G26" s="29">
        <v>7.7616039921333257E-2</v>
      </c>
      <c r="H26" s="29">
        <v>0.10258654652475377</v>
      </c>
      <c r="I26" s="29">
        <v>0.24144107990925101</v>
      </c>
      <c r="J26" s="29">
        <v>0.30296078431372542</v>
      </c>
      <c r="K26" s="29">
        <v>0.41693775250657766</v>
      </c>
      <c r="L26" s="29">
        <v>0.89056896305908029</v>
      </c>
      <c r="M26" s="29">
        <v>1.8918000000000157</v>
      </c>
      <c r="N26" s="29">
        <v>3.0325200000000021</v>
      </c>
      <c r="O26" s="29">
        <v>5.6801499999999923</v>
      </c>
      <c r="P26" s="29">
        <v>5.2593479999999913</v>
      </c>
      <c r="Q26" s="29">
        <v>6.3692179999999903</v>
      </c>
      <c r="R26" s="29">
        <v>11.331485000000001</v>
      </c>
      <c r="S26" s="29">
        <v>8.7214030000000413</v>
      </c>
      <c r="T26" s="29">
        <v>8.3472989999999623</v>
      </c>
      <c r="U26" s="29">
        <v>9.7493790000000367</v>
      </c>
      <c r="V26" s="29">
        <v>15.138515000000073</v>
      </c>
      <c r="W26" s="29">
        <v>19.287059000000053</v>
      </c>
      <c r="X26" s="64">
        <v>19.300626999999977</v>
      </c>
    </row>
    <row r="27" spans="1:24">
      <c r="A27" s="28" t="s">
        <v>411</v>
      </c>
      <c r="B27" s="62">
        <v>0</v>
      </c>
      <c r="C27" s="29">
        <v>0</v>
      </c>
      <c r="D27" s="29">
        <v>0.32800000000000001</v>
      </c>
      <c r="E27" s="29">
        <v>0.04</v>
      </c>
      <c r="F27" s="29">
        <v>0</v>
      </c>
      <c r="G27" s="29">
        <v>0</v>
      </c>
      <c r="H27" s="29">
        <v>0</v>
      </c>
      <c r="I27" s="29">
        <v>0</v>
      </c>
      <c r="J27" s="29">
        <v>0</v>
      </c>
      <c r="K27" s="29">
        <v>0</v>
      </c>
      <c r="L27" s="29">
        <v>4.0000000000000001E-3</v>
      </c>
      <c r="M27" s="29">
        <v>3.6999999999999998E-2</v>
      </c>
      <c r="N27" s="29">
        <v>0.1265</v>
      </c>
      <c r="O27" s="29">
        <v>0.29629999999999929</v>
      </c>
      <c r="P27" s="29">
        <v>3.1299999999999273E-2</v>
      </c>
      <c r="Q27" s="29">
        <v>0.251</v>
      </c>
      <c r="R27" s="29">
        <v>0.23346999999999751</v>
      </c>
      <c r="S27" s="29">
        <v>0.15680500000000394</v>
      </c>
      <c r="T27" s="29">
        <v>0.35471800000000075</v>
      </c>
      <c r="U27" s="29">
        <v>0.35877100000000062</v>
      </c>
      <c r="V27" s="29">
        <v>0.72432799999999775</v>
      </c>
      <c r="W27" s="29">
        <v>3.8502519999999931</v>
      </c>
      <c r="X27" s="64">
        <v>4.5239279999999962</v>
      </c>
    </row>
    <row r="28" spans="1:24">
      <c r="A28" s="28" t="s">
        <v>211</v>
      </c>
      <c r="B28" s="62">
        <v>0.17577000000000001</v>
      </c>
      <c r="C28" s="29">
        <v>0.62333999999999778</v>
      </c>
      <c r="D28" s="29">
        <v>0.42131500000000011</v>
      </c>
      <c r="E28" s="29">
        <v>0.33204000000000056</v>
      </c>
      <c r="F28" s="29">
        <v>0.20831499999999997</v>
      </c>
      <c r="G28" s="29">
        <v>0.11659999999999997</v>
      </c>
      <c r="H28" s="29">
        <v>0.42244399999999993</v>
      </c>
      <c r="I28" s="29">
        <v>0.55429500000000087</v>
      </c>
      <c r="J28" s="29">
        <v>0.46920800000000107</v>
      </c>
      <c r="K28" s="29">
        <v>0.69165999999999916</v>
      </c>
      <c r="L28" s="29">
        <v>0.42108600000000102</v>
      </c>
      <c r="M28" s="29">
        <v>0.80460400000000021</v>
      </c>
      <c r="N28" s="29">
        <v>1.1651980000000002</v>
      </c>
      <c r="O28" s="29">
        <v>1.4719469999999981</v>
      </c>
      <c r="P28" s="29">
        <v>0.68162500000000037</v>
      </c>
      <c r="Q28" s="29">
        <v>0.49753700000000034</v>
      </c>
      <c r="R28" s="29">
        <v>0.51558800000000016</v>
      </c>
      <c r="S28" s="29">
        <v>0.535833</v>
      </c>
      <c r="T28" s="29">
        <v>0.37910000000000005</v>
      </c>
      <c r="U28" s="29">
        <v>0.28527300000000017</v>
      </c>
      <c r="V28" s="29">
        <v>0.33606999999999998</v>
      </c>
      <c r="W28" s="29">
        <v>0.10661799999999999</v>
      </c>
      <c r="X28" s="64">
        <v>0.13801999999999998</v>
      </c>
    </row>
    <row r="29" spans="1:24">
      <c r="A29" s="28" t="s">
        <v>96</v>
      </c>
      <c r="B29" s="62">
        <v>28.882732999999995</v>
      </c>
      <c r="C29" s="29">
        <v>49.29940000000002</v>
      </c>
      <c r="D29" s="29">
        <v>71.517495000000039</v>
      </c>
      <c r="E29" s="29">
        <v>55.470125999999993</v>
      </c>
      <c r="F29" s="29">
        <v>27.229130000000005</v>
      </c>
      <c r="G29" s="29">
        <v>19.47868999999999</v>
      </c>
      <c r="H29" s="29">
        <v>10.773480000000001</v>
      </c>
      <c r="I29" s="29">
        <v>8.440016</v>
      </c>
      <c r="J29" s="29">
        <v>10.521252</v>
      </c>
      <c r="K29" s="29">
        <v>12.027625</v>
      </c>
      <c r="L29" s="29">
        <v>7.3611120000000021</v>
      </c>
      <c r="M29" s="29">
        <v>12.032776999999999</v>
      </c>
      <c r="N29" s="29">
        <v>9.7510380000000012</v>
      </c>
      <c r="O29" s="29">
        <v>7.8740479999999993</v>
      </c>
      <c r="P29" s="29">
        <v>9.0261099999999992</v>
      </c>
      <c r="Q29" s="29">
        <v>6.6867999999999999</v>
      </c>
      <c r="R29" s="29">
        <v>9.5373000000000001</v>
      </c>
      <c r="S29" s="29">
        <v>12.593720000000003</v>
      </c>
      <c r="T29" s="29">
        <v>21.919691999999998</v>
      </c>
      <c r="U29" s="29">
        <v>8.9285070000000015</v>
      </c>
      <c r="V29" s="29">
        <v>7.7279630000000061</v>
      </c>
      <c r="W29" s="29">
        <v>6.3801740000000118</v>
      </c>
      <c r="X29" s="64">
        <v>6.7992000000000017</v>
      </c>
    </row>
    <row r="30" spans="1:24">
      <c r="A30" s="28" t="s">
        <v>97</v>
      </c>
      <c r="B30" s="62">
        <v>0.18049999999999999</v>
      </c>
      <c r="C30" s="29">
        <v>0</v>
      </c>
      <c r="D30" s="29">
        <v>0.5242</v>
      </c>
      <c r="E30" s="29">
        <v>0.09</v>
      </c>
      <c r="F30" s="29">
        <v>0.74199999999999999</v>
      </c>
      <c r="G30" s="29">
        <v>0.37269999999999998</v>
      </c>
      <c r="H30" s="29">
        <v>0.60470000000000002</v>
      </c>
      <c r="I30" s="29">
        <v>1.513504</v>
      </c>
      <c r="J30" s="29">
        <v>1.591</v>
      </c>
      <c r="K30" s="29">
        <v>3.5987000000000005</v>
      </c>
      <c r="L30" s="29">
        <v>6.0042979999999995</v>
      </c>
      <c r="M30" s="29">
        <v>1.7349989999999997</v>
      </c>
      <c r="N30" s="29">
        <v>4.76</v>
      </c>
      <c r="O30" s="29">
        <v>1.8125</v>
      </c>
      <c r="P30" s="29">
        <v>0.1062</v>
      </c>
      <c r="Q30" s="29">
        <v>5.4999999999999997E-3</v>
      </c>
      <c r="R30" s="29">
        <v>0</v>
      </c>
      <c r="S30" s="29">
        <v>0</v>
      </c>
      <c r="T30" s="29">
        <v>0</v>
      </c>
      <c r="U30" s="29">
        <v>1.7000000000000001E-2</v>
      </c>
      <c r="V30" s="29">
        <v>0</v>
      </c>
      <c r="W30" s="29">
        <v>0</v>
      </c>
      <c r="X30" s="64">
        <v>0</v>
      </c>
    </row>
    <row r="31" spans="1:24">
      <c r="A31" s="28" t="s">
        <v>212</v>
      </c>
      <c r="B31" s="62">
        <v>1.3348009999999977</v>
      </c>
      <c r="C31" s="29">
        <v>0.81949999999999856</v>
      </c>
      <c r="D31" s="29">
        <v>1.2325500000000005</v>
      </c>
      <c r="E31" s="29">
        <v>0.40589999999999993</v>
      </c>
      <c r="F31" s="29">
        <v>0.52429999999999999</v>
      </c>
      <c r="G31" s="29">
        <v>0.25777000000000017</v>
      </c>
      <c r="H31" s="29">
        <v>0.34459800000000013</v>
      </c>
      <c r="I31" s="29">
        <v>0.37298499999999996</v>
      </c>
      <c r="J31" s="29">
        <v>0.14530100000000004</v>
      </c>
      <c r="K31" s="29">
        <v>0.25318499999999994</v>
      </c>
      <c r="L31" s="29">
        <v>1.2189899999999985</v>
      </c>
      <c r="M31" s="29">
        <v>0.84347499999999975</v>
      </c>
      <c r="N31" s="29">
        <v>0.30758000000000008</v>
      </c>
      <c r="O31" s="29">
        <v>0.30049000000000076</v>
      </c>
      <c r="P31" s="29">
        <v>0.19394799999999998</v>
      </c>
      <c r="Q31" s="29">
        <v>0.18890000000000007</v>
      </c>
      <c r="R31" s="29">
        <v>1.4442000000000002</v>
      </c>
      <c r="S31" s="29">
        <v>0.11104999999999994</v>
      </c>
      <c r="T31" s="29">
        <v>9.1400000000000009E-2</v>
      </c>
      <c r="U31" s="29">
        <v>9.4199999999999992E-2</v>
      </c>
      <c r="V31" s="29">
        <v>4.859999999999999E-2</v>
      </c>
      <c r="W31" s="29">
        <v>3.9389999999999994E-2</v>
      </c>
      <c r="X31" s="64">
        <v>3.8600000000000009E-2</v>
      </c>
    </row>
    <row r="32" spans="1:24">
      <c r="A32" s="43" t="s">
        <v>98</v>
      </c>
      <c r="B32" s="129">
        <f>SUM(B25:B31)</f>
        <v>30.648581710776067</v>
      </c>
      <c r="C32" s="633">
        <f t="shared" ref="C32:W32" si="0">SUM(C25:C31)</f>
        <v>52.445367183096785</v>
      </c>
      <c r="D32" s="633">
        <f t="shared" si="0"/>
        <v>74.454840932395342</v>
      </c>
      <c r="E32" s="633">
        <f t="shared" si="0"/>
        <v>58.047570863686651</v>
      </c>
      <c r="F32" s="633">
        <f t="shared" si="0"/>
        <v>29.156332204046329</v>
      </c>
      <c r="G32" s="633">
        <f t="shared" si="0"/>
        <v>22.685376039921323</v>
      </c>
      <c r="H32" s="633">
        <f t="shared" si="0"/>
        <v>14.713808546524755</v>
      </c>
      <c r="I32" s="633">
        <f t="shared" si="0"/>
        <v>16.375241079909252</v>
      </c>
      <c r="J32" s="633">
        <f t="shared" si="0"/>
        <v>21.39972178431373</v>
      </c>
      <c r="K32" s="633">
        <f t="shared" si="0"/>
        <v>26.985107752506575</v>
      </c>
      <c r="L32" s="633">
        <f t="shared" si="0"/>
        <v>21.11805496305908</v>
      </c>
      <c r="M32" s="633">
        <f t="shared" si="0"/>
        <v>23.948655000000016</v>
      </c>
      <c r="N32" s="633">
        <f t="shared" si="0"/>
        <v>32.482836000000006</v>
      </c>
      <c r="O32" s="633">
        <f t="shared" si="0"/>
        <v>18.522434999999987</v>
      </c>
      <c r="P32" s="633">
        <f t="shared" si="0"/>
        <v>20.155530999999989</v>
      </c>
      <c r="Q32" s="633">
        <f t="shared" si="0"/>
        <v>22.597954999999992</v>
      </c>
      <c r="R32" s="633">
        <f t="shared" si="0"/>
        <v>31.295042999999996</v>
      </c>
      <c r="S32" s="633">
        <f t="shared" si="0"/>
        <v>29.135811000000047</v>
      </c>
      <c r="T32" s="633">
        <f t="shared" si="0"/>
        <v>38.680208999999962</v>
      </c>
      <c r="U32" s="633">
        <f t="shared" si="0"/>
        <v>28.565130000000043</v>
      </c>
      <c r="V32" s="633">
        <f t="shared" si="0"/>
        <v>41.188476000000087</v>
      </c>
      <c r="W32" s="633">
        <f t="shared" si="0"/>
        <v>43.076493000000049</v>
      </c>
      <c r="X32" s="118">
        <f>SUM(X25:X31)</f>
        <v>39.311456999999969</v>
      </c>
    </row>
    <row r="33" spans="1:24">
      <c r="A33" s="30" t="s">
        <v>99</v>
      </c>
      <c r="B33" s="634">
        <f>B25/B32</f>
        <v>2.3151152855811325E-3</v>
      </c>
      <c r="C33" s="635">
        <f t="shared" ref="C33:X33" si="1">C25/C32</f>
        <v>3.2262144225111533E-2</v>
      </c>
      <c r="D33" s="635">
        <f t="shared" si="1"/>
        <v>5.49326269290361E-3</v>
      </c>
      <c r="E33" s="635">
        <f t="shared" si="1"/>
        <v>2.8683370815118625E-2</v>
      </c>
      <c r="F33" s="635">
        <f t="shared" si="1"/>
        <v>1.3581955275740855E-2</v>
      </c>
      <c r="G33" s="635">
        <f t="shared" si="1"/>
        <v>0.10500156558164161</v>
      </c>
      <c r="H33" s="635">
        <f t="shared" si="1"/>
        <v>0.1675976680138633</v>
      </c>
      <c r="I33" s="635">
        <f t="shared" si="1"/>
        <v>0.32078917033135435</v>
      </c>
      <c r="J33" s="635">
        <f t="shared" si="1"/>
        <v>0.39112658025934322</v>
      </c>
      <c r="K33" s="635">
        <f t="shared" si="1"/>
        <v>0.37046359390843658</v>
      </c>
      <c r="L33" s="635">
        <f t="shared" si="1"/>
        <v>0.24708714931974685</v>
      </c>
      <c r="M33" s="635">
        <f t="shared" si="1"/>
        <v>0.27575661347161229</v>
      </c>
      <c r="N33" s="635">
        <f t="shared" si="1"/>
        <v>0.41067842721614572</v>
      </c>
      <c r="O33" s="635">
        <f t="shared" si="1"/>
        <v>5.8685588584870226E-2</v>
      </c>
      <c r="P33" s="635">
        <f t="shared" si="1"/>
        <v>0.24097603779329865</v>
      </c>
      <c r="Q33" s="635">
        <f t="shared" si="1"/>
        <v>0.38052115777732998</v>
      </c>
      <c r="R33" s="635">
        <f t="shared" si="1"/>
        <v>0.26307680740365175</v>
      </c>
      <c r="S33" s="635">
        <f t="shared" si="1"/>
        <v>0.24083764134796143</v>
      </c>
      <c r="T33" s="635">
        <f t="shared" si="1"/>
        <v>0.19617267321383935</v>
      </c>
      <c r="U33" s="635">
        <f t="shared" si="1"/>
        <v>0.31969047576538201</v>
      </c>
      <c r="V33" s="635">
        <f t="shared" si="1"/>
        <v>0.41790815469841525</v>
      </c>
      <c r="W33" s="635">
        <f t="shared" si="1"/>
        <v>0.31137632304468205</v>
      </c>
      <c r="X33" s="636">
        <f t="shared" si="1"/>
        <v>0.21650385535188901</v>
      </c>
    </row>
    <row r="34" spans="1:24">
      <c r="A34" s="599" t="s">
        <v>858</v>
      </c>
      <c r="B34" s="1124">
        <f>SUM(B25:B28)/SUM(B25:B31)</f>
        <v>8.1748549782968381E-3</v>
      </c>
      <c r="C34" s="1124">
        <f t="shared" ref="C34:X34" si="2">SUM(C25:C28)/SUM(C25:C31)</f>
        <v>4.4359822574501669E-2</v>
      </c>
      <c r="D34" s="1124">
        <f t="shared" si="2"/>
        <v>1.5856536896872657E-2</v>
      </c>
      <c r="E34" s="1124">
        <f t="shared" si="2"/>
        <v>3.5859293209267146E-2</v>
      </c>
      <c r="F34" s="1124">
        <f t="shared" si="2"/>
        <v>2.2667535800494278E-2</v>
      </c>
      <c r="G34" s="1124">
        <f t="shared" si="2"/>
        <v>0.11356285368105665</v>
      </c>
      <c r="H34" s="1124">
        <f t="shared" si="2"/>
        <v>0.20328051279634218</v>
      </c>
      <c r="I34" s="1124">
        <f t="shared" si="2"/>
        <v>0.36938302467683565</v>
      </c>
      <c r="J34" s="1124">
        <f t="shared" si="2"/>
        <v>0.42720970283898985</v>
      </c>
      <c r="K34" s="1124">
        <f t="shared" si="2"/>
        <v>0.4115454292182697</v>
      </c>
      <c r="L34" s="1124">
        <f t="shared" si="2"/>
        <v>0.30938715589518667</v>
      </c>
      <c r="M34" s="1124">
        <f t="shared" si="2"/>
        <v>0.38989262653789991</v>
      </c>
      <c r="N34" s="1124">
        <f t="shared" si="2"/>
        <v>0.54380159417114926</v>
      </c>
      <c r="O34" s="1124">
        <f t="shared" si="2"/>
        <v>0.46081398045127409</v>
      </c>
      <c r="P34" s="1124">
        <f t="shared" si="2"/>
        <v>0.53728542304343152</v>
      </c>
      <c r="Q34" s="1124">
        <f t="shared" si="2"/>
        <v>0.6954945701945151</v>
      </c>
      <c r="R34" s="1124">
        <f t="shared" si="2"/>
        <v>0.64909778203532098</v>
      </c>
      <c r="S34" s="1124">
        <f t="shared" si="2"/>
        <v>0.56394658106479401</v>
      </c>
      <c r="T34" s="1124">
        <f t="shared" si="2"/>
        <v>0.43094692171906263</v>
      </c>
      <c r="U34" s="1124">
        <f t="shared" si="2"/>
        <v>0.68354049150135188</v>
      </c>
      <c r="V34" s="1124">
        <f t="shared" si="2"/>
        <v>0.81119566065032378</v>
      </c>
      <c r="W34" s="1124">
        <f t="shared" si="2"/>
        <v>0.85097291926712793</v>
      </c>
      <c r="X34" s="1125">
        <f t="shared" si="2"/>
        <v>0.82606088601600269</v>
      </c>
    </row>
    <row r="36" spans="1:24">
      <c r="W36" s="725"/>
      <c r="X36" s="725"/>
    </row>
    <row r="37" spans="1:24">
      <c r="W37" s="725"/>
      <c r="X37" s="725"/>
    </row>
  </sheetData>
  <mergeCells count="1">
    <mergeCell ref="B23:X23"/>
  </mergeCells>
  <pageMargins left="0.7" right="0.7" top="0.75" bottom="0.75" header="0.3" footer="0.3"/>
  <pageSetup orientation="portrait" r:id="rId1"/>
  <ignoredErrors>
    <ignoredError sqref="B32:X32"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5">
    <tabColor theme="9" tint="0.39997558519241921"/>
  </sheetPr>
  <dimension ref="A1:K46"/>
  <sheetViews>
    <sheetView zoomScale="75" zoomScaleNormal="75" zoomScalePageLayoutView="75" workbookViewId="0"/>
  </sheetViews>
  <sheetFormatPr defaultColWidth="8.5546875" defaultRowHeight="13.2"/>
  <cols>
    <col min="1" max="1" width="19.5546875" style="171" customWidth="1"/>
    <col min="2" max="10" width="10.5546875" style="171" customWidth="1"/>
    <col min="11" max="11" width="11.109375" style="171" customWidth="1"/>
    <col min="12" max="16384" width="8.5546875" style="171"/>
  </cols>
  <sheetData>
    <row r="1" spans="1:10" ht="14.4">
      <c r="A1" s="4" t="s">
        <v>859</v>
      </c>
      <c r="B1" s="3"/>
      <c r="C1" s="3"/>
      <c r="D1" s="3"/>
      <c r="E1" s="3"/>
      <c r="F1" s="3"/>
      <c r="G1" s="3"/>
      <c r="H1" s="3"/>
      <c r="I1" s="3"/>
      <c r="J1" s="59"/>
    </row>
    <row r="2" spans="1:10">
      <c r="A2" s="59"/>
      <c r="B2" s="3"/>
      <c r="C2" s="3"/>
      <c r="D2" s="3"/>
      <c r="E2" s="3"/>
      <c r="F2" s="3"/>
      <c r="G2" s="3"/>
      <c r="H2" s="3"/>
      <c r="I2" s="3"/>
      <c r="J2" s="3"/>
    </row>
    <row r="3" spans="1:10" ht="14.4">
      <c r="A3" s="4"/>
      <c r="B3" s="3"/>
      <c r="C3" s="3"/>
      <c r="D3" s="3"/>
      <c r="E3" s="3"/>
      <c r="F3" s="3"/>
      <c r="G3" s="3"/>
      <c r="H3" s="3"/>
      <c r="I3" s="3"/>
      <c r="J3" s="3"/>
    </row>
    <row r="4" spans="1:10" ht="14.4">
      <c r="A4" s="4"/>
      <c r="B4" s="3"/>
      <c r="C4" s="3"/>
      <c r="D4" s="3"/>
      <c r="E4" s="3"/>
      <c r="F4" s="3"/>
      <c r="G4" s="3"/>
      <c r="H4" s="3"/>
      <c r="I4" s="3"/>
      <c r="J4" s="3"/>
    </row>
    <row r="5" spans="1:10" ht="14.4">
      <c r="A5" s="4"/>
      <c r="B5" s="3"/>
      <c r="C5" s="3"/>
      <c r="D5" s="3"/>
      <c r="E5" s="3"/>
      <c r="F5" s="3"/>
      <c r="G5" s="3"/>
      <c r="H5" s="3"/>
      <c r="I5" s="3"/>
      <c r="J5" s="3"/>
    </row>
    <row r="6" spans="1:10" ht="14.4">
      <c r="A6" s="4"/>
      <c r="B6" s="3"/>
      <c r="C6" s="3"/>
      <c r="D6" s="3"/>
      <c r="E6" s="3"/>
      <c r="F6" s="3"/>
      <c r="G6" s="3"/>
      <c r="H6" s="3"/>
      <c r="I6" s="3"/>
      <c r="J6" s="3"/>
    </row>
    <row r="7" spans="1:10" ht="14.4">
      <c r="A7" s="4"/>
      <c r="B7" s="3"/>
      <c r="C7" s="3"/>
      <c r="D7" s="3"/>
      <c r="E7" s="3"/>
      <c r="F7" s="3"/>
      <c r="G7" s="3"/>
      <c r="H7" s="3"/>
      <c r="I7" s="3"/>
      <c r="J7" s="3"/>
    </row>
    <row r="8" spans="1:10" ht="14.4">
      <c r="A8" s="4"/>
      <c r="B8" s="3"/>
      <c r="C8" s="3"/>
      <c r="D8" s="3"/>
      <c r="E8" s="3"/>
      <c r="F8" s="3"/>
      <c r="G8" s="3"/>
      <c r="H8" s="3"/>
      <c r="I8" s="3"/>
      <c r="J8" s="3"/>
    </row>
    <row r="9" spans="1:10" ht="14.4">
      <c r="A9" s="4"/>
      <c r="B9" s="3"/>
      <c r="C9" s="3"/>
      <c r="D9" s="3"/>
      <c r="E9" s="3"/>
      <c r="F9" s="3"/>
      <c r="G9" s="3"/>
      <c r="H9" s="3"/>
      <c r="I9" s="3"/>
      <c r="J9" s="3"/>
    </row>
    <row r="10" spans="1:10" ht="14.4">
      <c r="A10" s="4"/>
      <c r="B10" s="3"/>
      <c r="C10" s="3"/>
      <c r="D10" s="3"/>
      <c r="E10" s="3"/>
      <c r="F10" s="3"/>
      <c r="G10" s="3"/>
      <c r="H10" s="3"/>
      <c r="I10" s="3"/>
      <c r="J10" s="3"/>
    </row>
    <row r="11" spans="1:10" ht="14.4">
      <c r="A11" s="4"/>
      <c r="B11" s="3"/>
      <c r="C11" s="3"/>
      <c r="D11" s="3"/>
      <c r="E11" s="3"/>
      <c r="F11" s="3"/>
      <c r="G11" s="3"/>
      <c r="H11" s="3"/>
      <c r="I11" s="3"/>
      <c r="J11" s="3"/>
    </row>
    <row r="12" spans="1:10" ht="14.4">
      <c r="A12" s="4"/>
      <c r="B12" s="3"/>
      <c r="C12" s="3"/>
      <c r="D12" s="3"/>
      <c r="E12" s="3"/>
      <c r="F12" s="3"/>
      <c r="G12" s="3"/>
      <c r="H12" s="3"/>
      <c r="I12" s="3"/>
      <c r="J12" s="3"/>
    </row>
    <row r="13" spans="1:10" ht="14.4">
      <c r="A13" s="4"/>
      <c r="B13" s="3"/>
      <c r="C13" s="3"/>
      <c r="D13" s="3"/>
      <c r="E13" s="3"/>
      <c r="F13" s="3"/>
      <c r="G13" s="3"/>
      <c r="H13" s="3"/>
      <c r="I13" s="3"/>
      <c r="J13" s="3"/>
    </row>
    <row r="14" spans="1:10" ht="14.4">
      <c r="A14" s="4"/>
      <c r="B14" s="3"/>
      <c r="C14" s="3"/>
      <c r="D14" s="3"/>
      <c r="E14" s="3"/>
      <c r="F14" s="3"/>
      <c r="G14" s="3"/>
      <c r="H14" s="3"/>
      <c r="I14" s="3"/>
      <c r="J14" s="3"/>
    </row>
    <row r="15" spans="1:10" ht="14.4">
      <c r="A15" s="4"/>
      <c r="B15" s="3"/>
      <c r="C15" s="3"/>
      <c r="D15" s="3"/>
      <c r="E15" s="3"/>
      <c r="F15" s="3"/>
      <c r="G15" s="3"/>
      <c r="H15" s="3"/>
      <c r="I15" s="3"/>
      <c r="J15" s="3"/>
    </row>
    <row r="16" spans="1:10" ht="14.4">
      <c r="A16" s="4"/>
      <c r="B16" s="3"/>
      <c r="C16" s="3"/>
      <c r="D16" s="3"/>
      <c r="E16" s="3"/>
      <c r="F16" s="3"/>
      <c r="G16" s="3"/>
      <c r="H16" s="3"/>
      <c r="I16" s="3"/>
      <c r="J16" s="3"/>
    </row>
    <row r="17" spans="1:11" ht="14.4">
      <c r="A17" s="4"/>
      <c r="B17" s="3"/>
      <c r="C17" s="3"/>
      <c r="D17" s="3"/>
      <c r="E17" s="3"/>
      <c r="F17" s="3"/>
      <c r="G17" s="3"/>
      <c r="H17" s="3"/>
      <c r="I17" s="3"/>
      <c r="J17" s="3"/>
    </row>
    <row r="18" spans="1:11" ht="14.4">
      <c r="A18" s="4"/>
      <c r="B18" s="3"/>
      <c r="C18" s="3"/>
      <c r="D18" s="3"/>
      <c r="E18" s="3"/>
      <c r="F18" s="3"/>
      <c r="G18" s="3"/>
      <c r="H18" s="3"/>
      <c r="I18" s="3"/>
      <c r="J18" s="3"/>
    </row>
    <row r="19" spans="1:11" ht="14.4">
      <c r="A19" s="4"/>
      <c r="B19" s="3"/>
      <c r="C19" s="3"/>
      <c r="D19" s="3"/>
      <c r="E19" s="3"/>
      <c r="F19" s="3"/>
      <c r="G19" s="3"/>
      <c r="H19" s="3"/>
      <c r="I19" s="3"/>
      <c r="J19" s="3"/>
    </row>
    <row r="20" spans="1:11" ht="14.4">
      <c r="A20" s="4"/>
      <c r="B20" s="3"/>
      <c r="C20" s="3"/>
      <c r="D20" s="3"/>
      <c r="E20" s="3"/>
      <c r="F20" s="3"/>
      <c r="G20" s="3"/>
      <c r="H20" s="3"/>
      <c r="I20" s="3"/>
      <c r="J20" s="3"/>
    </row>
    <row r="21" spans="1:11">
      <c r="A21" s="77" t="s">
        <v>709</v>
      </c>
      <c r="B21" s="3"/>
      <c r="C21" s="3"/>
      <c r="D21" s="3"/>
      <c r="E21" s="3"/>
      <c r="F21" s="3"/>
      <c r="G21" s="3"/>
      <c r="H21" s="3"/>
      <c r="I21" s="3"/>
      <c r="J21" s="3"/>
    </row>
    <row r="22" spans="1:11">
      <c r="A22" s="3"/>
      <c r="B22" s="3"/>
      <c r="C22" s="3"/>
      <c r="D22" s="3"/>
      <c r="E22" s="3"/>
      <c r="F22" s="3"/>
      <c r="G22" s="3"/>
      <c r="H22" s="3"/>
      <c r="I22" s="3"/>
      <c r="J22" s="3"/>
    </row>
    <row r="23" spans="1:11">
      <c r="A23" s="3"/>
      <c r="B23" s="34"/>
      <c r="C23" s="311"/>
      <c r="D23" s="311"/>
      <c r="E23" s="311" t="s">
        <v>860</v>
      </c>
      <c r="F23" s="311"/>
      <c r="G23" s="311"/>
      <c r="H23" s="311"/>
      <c r="I23" s="311"/>
      <c r="J23" s="311"/>
      <c r="K23" s="338"/>
    </row>
    <row r="24" spans="1:11" ht="26.4">
      <c r="A24" s="559" t="s">
        <v>710</v>
      </c>
      <c r="B24" s="267" t="s">
        <v>3</v>
      </c>
      <c r="C24" s="153" t="s">
        <v>2</v>
      </c>
      <c r="D24" s="153" t="s">
        <v>5</v>
      </c>
      <c r="E24" s="986" t="s">
        <v>415</v>
      </c>
      <c r="F24" s="153" t="s">
        <v>1</v>
      </c>
      <c r="G24" s="153" t="s">
        <v>6</v>
      </c>
      <c r="H24" s="153" t="s">
        <v>7</v>
      </c>
      <c r="I24" s="153" t="s">
        <v>11</v>
      </c>
      <c r="J24" s="986" t="s">
        <v>416</v>
      </c>
      <c r="K24" s="560" t="s">
        <v>861</v>
      </c>
    </row>
    <row r="25" spans="1:11">
      <c r="A25" s="28" t="s">
        <v>13</v>
      </c>
      <c r="B25" s="62">
        <v>23.954824999999996</v>
      </c>
      <c r="C25" s="29">
        <v>26.263206999999998</v>
      </c>
      <c r="D25" s="29">
        <v>17.311989999999998</v>
      </c>
      <c r="E25" s="29">
        <v>10.236315000000001</v>
      </c>
      <c r="F25" s="29">
        <v>4.4542199999999994</v>
      </c>
      <c r="G25" s="29">
        <v>0.55406</v>
      </c>
      <c r="H25" s="29">
        <v>0.76871</v>
      </c>
      <c r="I25" s="29">
        <v>1.5540500000000002</v>
      </c>
      <c r="J25" s="29">
        <v>0.47849999999999998</v>
      </c>
      <c r="K25" s="142">
        <v>85.650081999999998</v>
      </c>
    </row>
    <row r="26" spans="1:11">
      <c r="A26" s="28" t="s">
        <v>95</v>
      </c>
      <c r="B26" s="62">
        <v>0.80363100000000032</v>
      </c>
      <c r="C26" s="29">
        <v>12.886571999999999</v>
      </c>
      <c r="D26" s="29">
        <v>6.0182589999999987</v>
      </c>
      <c r="E26" s="29">
        <v>16.828409000000008</v>
      </c>
      <c r="F26" s="29">
        <v>11.515986999999999</v>
      </c>
      <c r="G26" s="29">
        <v>4.7607540000000004</v>
      </c>
      <c r="H26" s="29">
        <v>6.4487350000000001</v>
      </c>
      <c r="I26" s="29">
        <v>28.441628999999981</v>
      </c>
      <c r="J26" s="29">
        <v>18.456504999999986</v>
      </c>
      <c r="K26" s="142">
        <v>109.18448299999996</v>
      </c>
    </row>
    <row r="27" spans="1:11">
      <c r="A27" s="28" t="s">
        <v>411</v>
      </c>
      <c r="B27" s="62">
        <v>2.7648000000000023E-2</v>
      </c>
      <c r="C27" s="29">
        <v>2.1033350000000004</v>
      </c>
      <c r="D27" s="29">
        <v>8.8488000000000289E-2</v>
      </c>
      <c r="E27" s="29">
        <v>0.94798099999999974</v>
      </c>
      <c r="F27" s="29">
        <v>0.32861200000000107</v>
      </c>
      <c r="G27" s="29">
        <v>0.176288</v>
      </c>
      <c r="H27" s="29">
        <v>0.3419810000000002</v>
      </c>
      <c r="I27" s="29">
        <v>5.8247450000000018</v>
      </c>
      <c r="J27" s="29">
        <v>0.6529039999999996</v>
      </c>
      <c r="K27" s="142">
        <v>10.780872000000002</v>
      </c>
    </row>
    <row r="28" spans="1:11">
      <c r="A28" s="28" t="s">
        <v>211</v>
      </c>
      <c r="B28" s="62">
        <v>0.10279899999999996</v>
      </c>
      <c r="C28" s="29">
        <v>1.11E-2</v>
      </c>
      <c r="D28" s="29">
        <v>0.66616200000000003</v>
      </c>
      <c r="E28" s="29">
        <v>1.6512410000000002</v>
      </c>
      <c r="F28" s="29">
        <v>0.57780300000000073</v>
      </c>
      <c r="G28" s="29">
        <v>6.6960000000000006E-2</v>
      </c>
      <c r="H28" s="29">
        <v>0.19153500000000004</v>
      </c>
      <c r="I28" s="29">
        <v>0.33246000000000003</v>
      </c>
      <c r="J28" s="29">
        <v>1.0989959999999979</v>
      </c>
      <c r="K28" s="142">
        <v>4.9476109999999984</v>
      </c>
    </row>
    <row r="29" spans="1:11">
      <c r="A29" s="28" t="s">
        <v>96</v>
      </c>
      <c r="B29" s="62">
        <v>3.2578820000000031</v>
      </c>
      <c r="C29" s="29">
        <v>11.580559999999908</v>
      </c>
      <c r="D29" s="29">
        <v>11.411089999999991</v>
      </c>
      <c r="E29" s="29">
        <v>4.9251200000000006</v>
      </c>
      <c r="F29" s="29">
        <v>33.069367000000042</v>
      </c>
      <c r="G29" s="29">
        <v>2.0430699999999997</v>
      </c>
      <c r="H29" s="29">
        <v>3.0367839999999999</v>
      </c>
      <c r="I29" s="29">
        <v>6.9051000000000036</v>
      </c>
      <c r="J29" s="29">
        <v>20.620907000000003</v>
      </c>
      <c r="K29" s="142">
        <v>97.473513999999966</v>
      </c>
    </row>
    <row r="30" spans="1:11">
      <c r="A30" s="28" t="s">
        <v>97</v>
      </c>
      <c r="B30" s="62">
        <v>0</v>
      </c>
      <c r="C30" s="29">
        <v>1.008</v>
      </c>
      <c r="D30" s="29">
        <v>0.91070000000000007</v>
      </c>
      <c r="E30" s="29">
        <v>0</v>
      </c>
      <c r="F30" s="29">
        <v>2.5000000000000001E-3</v>
      </c>
      <c r="G30" s="29">
        <v>3.0000000000000001E-3</v>
      </c>
      <c r="H30" s="29">
        <v>0</v>
      </c>
      <c r="I30" s="29">
        <v>0</v>
      </c>
      <c r="J30" s="29">
        <v>0</v>
      </c>
      <c r="K30" s="142">
        <v>1.9411999999999998</v>
      </c>
    </row>
    <row r="31" spans="1:11">
      <c r="A31" s="28" t="s">
        <v>212</v>
      </c>
      <c r="B31" s="62">
        <v>0.10469799999999997</v>
      </c>
      <c r="C31" s="29">
        <v>0.25509999999999894</v>
      </c>
      <c r="D31" s="29">
        <v>0.14499999999999996</v>
      </c>
      <c r="E31" s="29">
        <v>8.0000000000000002E-3</v>
      </c>
      <c r="F31" s="29">
        <v>0.20460000000000014</v>
      </c>
      <c r="G31" s="29">
        <v>8.4200000000000025E-2</v>
      </c>
      <c r="H31" s="29">
        <v>9.3271000000000021E-2</v>
      </c>
      <c r="I31" s="29">
        <v>9.4489999999999949E-2</v>
      </c>
      <c r="J31" s="29">
        <v>1.4390190000000003</v>
      </c>
      <c r="K31" s="142">
        <v>2.5507779999999998</v>
      </c>
    </row>
    <row r="32" spans="1:11">
      <c r="A32" s="43" t="s">
        <v>98</v>
      </c>
      <c r="B32" s="117">
        <f>SUM(B25:B31)</f>
        <v>28.251482999999997</v>
      </c>
      <c r="C32" s="555">
        <f t="shared" ref="C32:K32" si="0">SUM(C25:C31)</f>
        <v>54.107873999999903</v>
      </c>
      <c r="D32" s="555">
        <f t="shared" si="0"/>
        <v>36.551688999999989</v>
      </c>
      <c r="E32" s="555">
        <f t="shared" si="0"/>
        <v>34.597066000000012</v>
      </c>
      <c r="F32" s="555">
        <f t="shared" si="0"/>
        <v>50.153089000000037</v>
      </c>
      <c r="G32" s="555">
        <f t="shared" si="0"/>
        <v>7.6883319999999999</v>
      </c>
      <c r="H32" s="555">
        <f t="shared" si="0"/>
        <v>10.881016000000001</v>
      </c>
      <c r="I32" s="555">
        <f t="shared" si="0"/>
        <v>43.152473999999984</v>
      </c>
      <c r="J32" s="555">
        <f t="shared" si="0"/>
        <v>42.746830999999986</v>
      </c>
      <c r="K32" s="558">
        <f t="shared" si="0"/>
        <v>312.52853999999985</v>
      </c>
    </row>
    <row r="33" spans="1:11">
      <c r="A33" s="28" t="s">
        <v>608</v>
      </c>
    </row>
    <row r="34" spans="1:11">
      <c r="B34" s="725"/>
      <c r="C34" s="725"/>
      <c r="D34" s="725"/>
      <c r="E34" s="725"/>
      <c r="F34" s="725"/>
      <c r="G34" s="725"/>
      <c r="H34" s="725"/>
      <c r="I34" s="725"/>
      <c r="J34" s="725"/>
    </row>
    <row r="36" spans="1:11">
      <c r="A36" s="3"/>
      <c r="B36" s="34"/>
      <c r="C36" s="311"/>
      <c r="D36" s="311"/>
      <c r="E36" s="311" t="s">
        <v>862</v>
      </c>
      <c r="F36" s="311"/>
      <c r="G36" s="311"/>
      <c r="H36" s="311"/>
      <c r="I36" s="311"/>
      <c r="J36" s="311"/>
      <c r="K36" s="338"/>
    </row>
    <row r="37" spans="1:11" ht="26.4">
      <c r="A37" s="559" t="s">
        <v>710</v>
      </c>
      <c r="B37" s="267" t="str">
        <f t="shared" ref="B37:J37" si="1">B24</f>
        <v>SPP</v>
      </c>
      <c r="C37" s="153" t="str">
        <f t="shared" si="1"/>
        <v>ERCOT</v>
      </c>
      <c r="D37" s="153" t="str">
        <f t="shared" si="1"/>
        <v>MISO</v>
      </c>
      <c r="E37" s="986" t="str">
        <f t="shared" si="1"/>
        <v>West (non-ISO)</v>
      </c>
      <c r="F37" s="153" t="str">
        <f t="shared" si="1"/>
        <v>PJM</v>
      </c>
      <c r="G37" s="153" t="str">
        <f t="shared" si="1"/>
        <v>NYISO</v>
      </c>
      <c r="H37" s="153" t="str">
        <f t="shared" si="1"/>
        <v>ISO-NE</v>
      </c>
      <c r="I37" s="153" t="str">
        <f t="shared" si="1"/>
        <v>CAISO</v>
      </c>
      <c r="J37" s="986" t="str">
        <f t="shared" si="1"/>
        <v>Southeast (non-ISO)</v>
      </c>
      <c r="K37" s="560" t="s">
        <v>711</v>
      </c>
    </row>
    <row r="38" spans="1:11">
      <c r="A38" s="28" t="s">
        <v>13</v>
      </c>
      <c r="B38" s="851">
        <f t="shared" ref="B38:K45" si="2">B25/B$32</f>
        <v>0.84791389535197137</v>
      </c>
      <c r="C38" s="852">
        <f t="shared" si="2"/>
        <v>0.48538604566130328</v>
      </c>
      <c r="D38" s="852">
        <f t="shared" si="2"/>
        <v>0.47363037040504485</v>
      </c>
      <c r="E38" s="852">
        <f t="shared" si="2"/>
        <v>0.29587234362590159</v>
      </c>
      <c r="F38" s="852">
        <f t="shared" si="2"/>
        <v>8.8812475738034719E-2</v>
      </c>
      <c r="G38" s="852">
        <f t="shared" si="2"/>
        <v>7.2065046098425511E-2</v>
      </c>
      <c r="H38" s="852">
        <f t="shared" si="2"/>
        <v>7.06468954737315E-2</v>
      </c>
      <c r="I38" s="852">
        <f t="shared" si="2"/>
        <v>3.601299893025834E-2</v>
      </c>
      <c r="J38" s="852">
        <f t="shared" si="2"/>
        <v>1.1193812238385581E-2</v>
      </c>
      <c r="K38" s="853">
        <f t="shared" si="2"/>
        <v>0.27405523348363653</v>
      </c>
    </row>
    <row r="39" spans="1:11">
      <c r="A39" s="28" t="s">
        <v>95</v>
      </c>
      <c r="B39" s="851">
        <f t="shared" si="2"/>
        <v>2.84456217749702E-2</v>
      </c>
      <c r="C39" s="852">
        <f t="shared" si="2"/>
        <v>0.23816444904118803</v>
      </c>
      <c r="D39" s="852">
        <f t="shared" si="2"/>
        <v>0.16465064035754956</v>
      </c>
      <c r="E39" s="852">
        <f t="shared" si="2"/>
        <v>0.48641144887835291</v>
      </c>
      <c r="F39" s="852">
        <f t="shared" si="2"/>
        <v>0.22961670416751381</v>
      </c>
      <c r="G39" s="852">
        <f t="shared" si="2"/>
        <v>0.61921805666040441</v>
      </c>
      <c r="H39" s="852">
        <f t="shared" si="2"/>
        <v>0.5926592700534582</v>
      </c>
      <c r="I39" s="852">
        <f t="shared" si="2"/>
        <v>0.65909613896065355</v>
      </c>
      <c r="J39" s="852">
        <f t="shared" si="2"/>
        <v>0.43176311713024979</v>
      </c>
      <c r="K39" s="853">
        <f t="shared" si="2"/>
        <v>0.34935843939244721</v>
      </c>
    </row>
    <row r="40" spans="1:11">
      <c r="A40" s="28" t="s">
        <v>411</v>
      </c>
      <c r="B40" s="851">
        <f t="shared" si="2"/>
        <v>9.7863889127519513E-4</v>
      </c>
      <c r="C40" s="852">
        <f t="shared" si="2"/>
        <v>3.8872992866066117E-2</v>
      </c>
      <c r="D40" s="852">
        <f t="shared" si="2"/>
        <v>2.4209004404693942E-3</v>
      </c>
      <c r="E40" s="852">
        <f t="shared" si="2"/>
        <v>2.7400618306766229E-2</v>
      </c>
      <c r="F40" s="852">
        <f t="shared" si="2"/>
        <v>6.5521786703905882E-3</v>
      </c>
      <c r="G40" s="852">
        <f t="shared" si="2"/>
        <v>2.2929290774643969E-2</v>
      </c>
      <c r="H40" s="852">
        <f t="shared" si="2"/>
        <v>3.142914227862547E-2</v>
      </c>
      <c r="I40" s="852">
        <f t="shared" si="2"/>
        <v>0.13498055754578531</v>
      </c>
      <c r="J40" s="852">
        <f t="shared" si="2"/>
        <v>1.5273740408967387E-2</v>
      </c>
      <c r="K40" s="853">
        <f t="shared" si="2"/>
        <v>3.4495639982191732E-2</v>
      </c>
    </row>
    <row r="41" spans="1:11">
      <c r="A41" s="28" t="s">
        <v>211</v>
      </c>
      <c r="B41" s="851">
        <f t="shared" si="2"/>
        <v>3.6387116386067228E-3</v>
      </c>
      <c r="C41" s="852">
        <f t="shared" si="2"/>
        <v>2.0514574274346873E-4</v>
      </c>
      <c r="D41" s="852">
        <f t="shared" si="2"/>
        <v>1.8225204312720001E-2</v>
      </c>
      <c r="E41" s="852">
        <f t="shared" si="2"/>
        <v>4.7727775528711006E-2</v>
      </c>
      <c r="F41" s="852">
        <f t="shared" si="2"/>
        <v>1.1520785888183284E-2</v>
      </c>
      <c r="G41" s="852">
        <f t="shared" si="2"/>
        <v>8.709301315291797E-3</v>
      </c>
      <c r="H41" s="852">
        <f t="shared" si="2"/>
        <v>1.7602676073631363E-2</v>
      </c>
      <c r="I41" s="852">
        <f t="shared" si="2"/>
        <v>7.7043091434340514E-3</v>
      </c>
      <c r="J41" s="852">
        <f t="shared" si="2"/>
        <v>2.5709414576252407E-2</v>
      </c>
      <c r="K41" s="853">
        <f t="shared" si="2"/>
        <v>1.5830909394706803E-2</v>
      </c>
    </row>
    <row r="42" spans="1:11">
      <c r="A42" s="28" t="s">
        <v>96</v>
      </c>
      <c r="B42" s="851">
        <f t="shared" si="2"/>
        <v>0.11531720299426418</v>
      </c>
      <c r="C42" s="852">
        <f t="shared" si="2"/>
        <v>0.21402725969236805</v>
      </c>
      <c r="D42" s="852">
        <f t="shared" si="2"/>
        <v>0.31219049822841277</v>
      </c>
      <c r="E42" s="852">
        <f t="shared" si="2"/>
        <v>0.14235658017937125</v>
      </c>
      <c r="F42" s="852">
        <f t="shared" si="2"/>
        <v>0.65936849871799552</v>
      </c>
      <c r="G42" s="852">
        <f t="shared" si="2"/>
        <v>0.26573644322331552</v>
      </c>
      <c r="H42" s="852">
        <f t="shared" si="2"/>
        <v>0.27909011437902487</v>
      </c>
      <c r="I42" s="852">
        <f t="shared" si="2"/>
        <v>0.16001631795201374</v>
      </c>
      <c r="J42" s="852">
        <f t="shared" si="2"/>
        <v>0.48239615703910332</v>
      </c>
      <c r="K42" s="853">
        <f t="shared" si="2"/>
        <v>0.31188676080590916</v>
      </c>
    </row>
    <row r="43" spans="1:11">
      <c r="A43" s="28" t="s">
        <v>97</v>
      </c>
      <c r="B43" s="851">
        <f t="shared" si="2"/>
        <v>0</v>
      </c>
      <c r="C43" s="852">
        <f t="shared" si="2"/>
        <v>1.8629451232920403E-2</v>
      </c>
      <c r="D43" s="852">
        <f t="shared" si="2"/>
        <v>2.4915401310182966E-2</v>
      </c>
      <c r="E43" s="852">
        <f t="shared" si="2"/>
        <v>0</v>
      </c>
      <c r="F43" s="852">
        <f t="shared" si="2"/>
        <v>4.9847378294086695E-5</v>
      </c>
      <c r="G43" s="852">
        <f t="shared" si="2"/>
        <v>3.902016718320697E-4</v>
      </c>
      <c r="H43" s="852">
        <f t="shared" si="2"/>
        <v>0</v>
      </c>
      <c r="I43" s="852">
        <f t="shared" si="2"/>
        <v>0</v>
      </c>
      <c r="J43" s="852">
        <f t="shared" si="2"/>
        <v>0</v>
      </c>
      <c r="K43" s="853">
        <f t="shared" si="2"/>
        <v>6.2112727368834886E-3</v>
      </c>
    </row>
    <row r="44" spans="1:11">
      <c r="A44" s="28" t="s">
        <v>212</v>
      </c>
      <c r="B44" s="851">
        <f t="shared" si="2"/>
        <v>3.7059293489124087E-3</v>
      </c>
      <c r="C44" s="852">
        <f t="shared" si="2"/>
        <v>4.7146557634106896E-3</v>
      </c>
      <c r="D44" s="852">
        <f t="shared" si="2"/>
        <v>3.9669849456204333E-3</v>
      </c>
      <c r="E44" s="852">
        <f t="shared" si="2"/>
        <v>2.3123348089690602E-4</v>
      </c>
      <c r="F44" s="852">
        <f t="shared" si="2"/>
        <v>4.0795094395880581E-3</v>
      </c>
      <c r="G44" s="852">
        <f t="shared" si="2"/>
        <v>1.095166025608676E-2</v>
      </c>
      <c r="H44" s="852">
        <f t="shared" si="2"/>
        <v>8.5719017415285502E-3</v>
      </c>
      <c r="I44" s="852">
        <f t="shared" si="2"/>
        <v>2.1896774678550291E-3</v>
      </c>
      <c r="J44" s="852">
        <f t="shared" si="2"/>
        <v>3.3663758607041558E-2</v>
      </c>
      <c r="K44" s="853">
        <f t="shared" si="2"/>
        <v>8.1617442042253192E-3</v>
      </c>
    </row>
    <row r="45" spans="1:11">
      <c r="A45" s="43" t="s">
        <v>98</v>
      </c>
      <c r="B45" s="854">
        <f t="shared" si="2"/>
        <v>1</v>
      </c>
      <c r="C45" s="855">
        <f t="shared" si="2"/>
        <v>1</v>
      </c>
      <c r="D45" s="855">
        <f t="shared" si="2"/>
        <v>1</v>
      </c>
      <c r="E45" s="855">
        <f t="shared" si="2"/>
        <v>1</v>
      </c>
      <c r="F45" s="855">
        <f t="shared" si="2"/>
        <v>1</v>
      </c>
      <c r="G45" s="855">
        <f t="shared" si="2"/>
        <v>1</v>
      </c>
      <c r="H45" s="855">
        <f t="shared" si="2"/>
        <v>1</v>
      </c>
      <c r="I45" s="855">
        <f t="shared" si="2"/>
        <v>1</v>
      </c>
      <c r="J45" s="855">
        <f t="shared" si="2"/>
        <v>1</v>
      </c>
      <c r="K45" s="856">
        <f t="shared" si="2"/>
        <v>1</v>
      </c>
    </row>
    <row r="46" spans="1:11">
      <c r="A46" s="28" t="s">
        <v>608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9" tint="0.39997558519241921"/>
  </sheetPr>
  <dimension ref="A1:H23"/>
  <sheetViews>
    <sheetView zoomScale="75" zoomScaleNormal="75" zoomScalePageLayoutView="75" workbookViewId="0"/>
  </sheetViews>
  <sheetFormatPr defaultColWidth="8.6640625" defaultRowHeight="13.2"/>
  <cols>
    <col min="1" max="1" width="14.33203125" customWidth="1"/>
    <col min="2" max="2" width="7.109375" customWidth="1"/>
    <col min="3" max="3" width="2.44140625" customWidth="1"/>
    <col min="4" max="4" width="13.33203125" customWidth="1"/>
    <col min="5" max="5" width="10.33203125" customWidth="1"/>
  </cols>
  <sheetData>
    <row r="1" spans="1:8" ht="14.4">
      <c r="A1" s="2" t="s">
        <v>737</v>
      </c>
    </row>
    <row r="3" spans="1:8" ht="14.1" customHeight="1">
      <c r="A3" s="1183" t="s">
        <v>54</v>
      </c>
      <c r="B3" s="1183"/>
      <c r="C3" s="351"/>
      <c r="D3" s="1184" t="s">
        <v>55</v>
      </c>
      <c r="E3" s="1184"/>
    </row>
    <row r="4" spans="1:8" ht="14.1" customHeight="1">
      <c r="A4" s="1183" t="s">
        <v>759</v>
      </c>
      <c r="B4" s="1183"/>
      <c r="C4" s="351"/>
      <c r="D4" s="1184" t="s">
        <v>760</v>
      </c>
      <c r="E4" s="1184"/>
    </row>
    <row r="5" spans="1:8">
      <c r="A5" s="365" t="s">
        <v>34</v>
      </c>
      <c r="B5" s="866">
        <v>37.631</v>
      </c>
      <c r="C5" s="352"/>
      <c r="D5" s="369" t="s">
        <v>34</v>
      </c>
      <c r="E5" s="1050">
        <v>365.44</v>
      </c>
      <c r="G5" s="146"/>
      <c r="H5" s="146"/>
    </row>
    <row r="6" spans="1:8">
      <c r="A6" s="366" t="s">
        <v>29</v>
      </c>
      <c r="B6" s="867">
        <v>8.5109999999999992</v>
      </c>
      <c r="C6" s="352"/>
      <c r="D6" s="370" t="s">
        <v>29</v>
      </c>
      <c r="E6" s="1051">
        <v>144.173</v>
      </c>
      <c r="G6" s="146"/>
      <c r="H6" s="146"/>
    </row>
    <row r="7" spans="1:8">
      <c r="A7" s="365" t="s">
        <v>32</v>
      </c>
      <c r="B7" s="866">
        <v>4.0649499999999996</v>
      </c>
      <c r="C7" s="352"/>
      <c r="D7" s="369" t="s">
        <v>19</v>
      </c>
      <c r="E7" s="1050">
        <v>67.006</v>
      </c>
      <c r="G7" s="146"/>
      <c r="H7" s="146"/>
    </row>
    <row r="8" spans="1:8">
      <c r="A8" s="365" t="s">
        <v>19</v>
      </c>
      <c r="B8" s="866">
        <v>2.7450000000000001</v>
      </c>
      <c r="C8" s="352"/>
      <c r="D8" s="369" t="s">
        <v>33</v>
      </c>
      <c r="E8" s="1050">
        <v>41.93</v>
      </c>
      <c r="G8" s="146"/>
      <c r="H8" s="146"/>
    </row>
    <row r="9" spans="1:8">
      <c r="A9" s="568" t="s">
        <v>22</v>
      </c>
      <c r="B9" s="868">
        <v>2.4409999999999998</v>
      </c>
      <c r="C9" s="352"/>
      <c r="D9" s="369" t="s">
        <v>18</v>
      </c>
      <c r="E9" s="1050">
        <v>29.803000000000001</v>
      </c>
      <c r="G9" s="146"/>
      <c r="H9" s="146"/>
    </row>
    <row r="10" spans="1:8">
      <c r="A10" s="365" t="s">
        <v>123</v>
      </c>
      <c r="B10" s="866">
        <v>2.4300000000000002</v>
      </c>
      <c r="C10" s="352"/>
      <c r="D10" s="369" t="s">
        <v>56</v>
      </c>
      <c r="E10" s="1050">
        <v>28.492999999999999</v>
      </c>
      <c r="G10" s="146"/>
      <c r="H10" s="146"/>
    </row>
    <row r="11" spans="1:8">
      <c r="A11" s="365" t="s">
        <v>30</v>
      </c>
      <c r="B11" s="866">
        <v>2.0699999999999998</v>
      </c>
      <c r="C11" s="352"/>
      <c r="D11" s="369" t="s">
        <v>32</v>
      </c>
      <c r="E11" s="1050">
        <v>25.632000000000001</v>
      </c>
      <c r="G11" s="146"/>
      <c r="H11" s="146"/>
    </row>
    <row r="12" spans="1:8">
      <c r="A12" s="365" t="s">
        <v>33</v>
      </c>
      <c r="B12" s="866">
        <v>1.847</v>
      </c>
      <c r="C12" s="352"/>
      <c r="D12" s="369" t="s">
        <v>30</v>
      </c>
      <c r="E12" s="1050">
        <v>21.135000000000002</v>
      </c>
      <c r="G12" s="146"/>
      <c r="H12" s="146"/>
    </row>
    <row r="13" spans="1:8">
      <c r="A13" s="365" t="s">
        <v>56</v>
      </c>
      <c r="B13" s="866">
        <v>1.681</v>
      </c>
      <c r="C13" s="352"/>
      <c r="D13" s="369" t="s">
        <v>689</v>
      </c>
      <c r="E13" s="1050">
        <v>15.260999999999999</v>
      </c>
      <c r="G13" s="146"/>
      <c r="H13" s="146"/>
    </row>
    <row r="14" spans="1:8">
      <c r="A14" s="568" t="s">
        <v>18</v>
      </c>
      <c r="B14" s="866">
        <v>1.659</v>
      </c>
      <c r="C14" s="352"/>
      <c r="D14" s="369" t="s">
        <v>22</v>
      </c>
      <c r="E14" s="1050">
        <v>14.584</v>
      </c>
      <c r="G14" s="146"/>
      <c r="H14" s="146"/>
    </row>
    <row r="15" spans="1:8">
      <c r="A15" s="367" t="s">
        <v>57</v>
      </c>
      <c r="B15" s="866">
        <v>12.4056</v>
      </c>
      <c r="C15" s="352"/>
      <c r="D15" s="371" t="s">
        <v>57</v>
      </c>
      <c r="E15" s="1050">
        <v>152.71</v>
      </c>
      <c r="G15" s="146"/>
      <c r="H15" s="146"/>
    </row>
    <row r="16" spans="1:8">
      <c r="A16" s="368" t="s">
        <v>58</v>
      </c>
      <c r="B16" s="869">
        <f>SUM(B5:B15)</f>
        <v>77.485549999999989</v>
      </c>
      <c r="C16" s="353"/>
      <c r="D16" s="372" t="s">
        <v>58</v>
      </c>
      <c r="E16" s="1052">
        <f>SUM(E5:E15)</f>
        <v>906.16699999999992</v>
      </c>
    </row>
    <row r="17" spans="1:7">
      <c r="A17" s="76" t="s">
        <v>668</v>
      </c>
      <c r="C17" s="42"/>
    </row>
    <row r="18" spans="1:7">
      <c r="C18" s="42"/>
    </row>
    <row r="19" spans="1:7">
      <c r="G19" s="72"/>
    </row>
    <row r="20" spans="1:7">
      <c r="A20" s="51"/>
      <c r="D20" s="1"/>
    </row>
    <row r="21" spans="1:7">
      <c r="D21" s="251"/>
      <c r="E21" s="72"/>
    </row>
    <row r="22" spans="1:7">
      <c r="B22" s="72"/>
    </row>
    <row r="23" spans="1:7">
      <c r="A23" s="989"/>
    </row>
  </sheetData>
  <mergeCells count="4">
    <mergeCell ref="A3:B3"/>
    <mergeCell ref="D3:E3"/>
    <mergeCell ref="A4:B4"/>
    <mergeCell ref="D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9" tint="0.39997558519241921"/>
  </sheetPr>
  <dimension ref="A1:L54"/>
  <sheetViews>
    <sheetView zoomScale="75" zoomScaleNormal="75" zoomScalePageLayoutView="75" workbookViewId="0"/>
  </sheetViews>
  <sheetFormatPr defaultColWidth="8.6640625" defaultRowHeight="13.2"/>
  <cols>
    <col min="1" max="1" width="13.6640625" style="3" customWidth="1"/>
    <col min="2" max="2" width="14.6640625" style="5" bestFit="1" customWidth="1"/>
    <col min="3" max="3" width="15.44140625" style="3" customWidth="1"/>
    <col min="4" max="5" width="11" style="3" customWidth="1"/>
    <col min="6" max="16384" width="8.6640625" style="3"/>
  </cols>
  <sheetData>
    <row r="1" spans="1:1" ht="14.4">
      <c r="A1" s="4" t="s">
        <v>394</v>
      </c>
    </row>
    <row r="2" spans="1:1" ht="14.4">
      <c r="A2" s="4"/>
    </row>
    <row r="3" spans="1:1" ht="14.4">
      <c r="A3" s="4"/>
    </row>
    <row r="4" spans="1:1" ht="14.4">
      <c r="A4" s="4"/>
    </row>
    <row r="5" spans="1:1" ht="14.4">
      <c r="A5" s="4"/>
    </row>
    <row r="6" spans="1:1" ht="14.4">
      <c r="A6" s="4"/>
    </row>
    <row r="7" spans="1:1" ht="14.4">
      <c r="A7" s="4"/>
    </row>
    <row r="8" spans="1:1" ht="14.4">
      <c r="A8" s="4"/>
    </row>
    <row r="9" spans="1:1" ht="14.4">
      <c r="A9" s="4"/>
    </row>
    <row r="10" spans="1:1" ht="14.4">
      <c r="A10" s="4"/>
    </row>
    <row r="11" spans="1:1" ht="14.4">
      <c r="A11" s="4"/>
    </row>
    <row r="12" spans="1:1" ht="14.4">
      <c r="A12" s="4"/>
    </row>
    <row r="13" spans="1:1" ht="14.4">
      <c r="A13" s="4"/>
    </row>
    <row r="14" spans="1:1" ht="14.4">
      <c r="A14" s="4"/>
    </row>
    <row r="15" spans="1:1" ht="14.4">
      <c r="A15" s="4"/>
    </row>
    <row r="16" spans="1:1" ht="14.4">
      <c r="A16" s="4"/>
    </row>
    <row r="17" spans="1:12" ht="14.4">
      <c r="A17" s="4"/>
    </row>
    <row r="18" spans="1:12" ht="14.4">
      <c r="A18" s="4"/>
    </row>
    <row r="19" spans="1:12" ht="14.4">
      <c r="A19" s="4"/>
    </row>
    <row r="20" spans="1:12" ht="14.4">
      <c r="A20" s="4"/>
    </row>
    <row r="21" spans="1:12">
      <c r="A21" s="76" t="s">
        <v>631</v>
      </c>
    </row>
    <row r="22" spans="1:12">
      <c r="C22" s="5"/>
      <c r="D22" s="5"/>
      <c r="E22" s="5"/>
    </row>
    <row r="23" spans="1:12">
      <c r="A23" s="34"/>
      <c r="B23" s="70" t="s">
        <v>43</v>
      </c>
      <c r="C23" s="5"/>
      <c r="D23" s="5"/>
      <c r="E23" s="5"/>
    </row>
    <row r="24" spans="1:12">
      <c r="A24" s="28"/>
      <c r="B24" s="44" t="s">
        <v>12</v>
      </c>
      <c r="C24" s="5"/>
      <c r="D24" s="5"/>
      <c r="E24" s="5"/>
    </row>
    <row r="25" spans="1:12">
      <c r="A25" s="30"/>
      <c r="B25" s="13">
        <v>2022</v>
      </c>
    </row>
    <row r="26" spans="1:12">
      <c r="A26" s="48" t="s">
        <v>15</v>
      </c>
      <c r="B26" s="73">
        <v>0.56999999999999995</v>
      </c>
      <c r="C26" s="6"/>
      <c r="D26" s="8"/>
      <c r="E26" s="6"/>
      <c r="H26" s="6"/>
      <c r="I26" s="6"/>
      <c r="J26" s="6"/>
      <c r="K26" s="6"/>
      <c r="L26" s="6"/>
    </row>
    <row r="27" spans="1:12">
      <c r="A27" s="48" t="s">
        <v>17</v>
      </c>
      <c r="B27" s="73">
        <v>0.36</v>
      </c>
      <c r="C27" s="6"/>
      <c r="D27" s="8"/>
      <c r="E27" s="6"/>
      <c r="H27" s="6"/>
      <c r="I27" s="6"/>
      <c r="J27" s="6"/>
      <c r="K27" s="6"/>
      <c r="L27" s="6"/>
    </row>
    <row r="28" spans="1:12">
      <c r="A28" s="48" t="s">
        <v>120</v>
      </c>
      <c r="B28" s="73">
        <v>0.35</v>
      </c>
      <c r="C28" s="6"/>
      <c r="D28" s="8"/>
      <c r="E28" s="6"/>
      <c r="H28" s="6"/>
      <c r="I28" s="6"/>
      <c r="J28" s="6"/>
      <c r="K28" s="6"/>
      <c r="L28" s="6"/>
    </row>
    <row r="29" spans="1:12">
      <c r="A29" s="48" t="s">
        <v>16</v>
      </c>
      <c r="B29" s="73">
        <v>0.27</v>
      </c>
      <c r="C29" s="6"/>
      <c r="D29" s="8"/>
      <c r="E29" s="6"/>
      <c r="H29" s="6"/>
      <c r="I29" s="6"/>
      <c r="J29" s="6"/>
      <c r="K29" s="6"/>
      <c r="L29" s="6"/>
    </row>
    <row r="30" spans="1:12">
      <c r="A30" s="48" t="s">
        <v>21</v>
      </c>
      <c r="B30" s="73">
        <v>0.25</v>
      </c>
      <c r="C30" s="6"/>
      <c r="D30" s="8"/>
      <c r="E30" s="6"/>
      <c r="H30" s="6"/>
      <c r="I30" s="6"/>
      <c r="J30" s="6"/>
      <c r="K30" s="6"/>
      <c r="L30" s="6"/>
    </row>
    <row r="31" spans="1:12">
      <c r="A31" s="48" t="s">
        <v>19</v>
      </c>
      <c r="B31" s="73">
        <v>0.22</v>
      </c>
      <c r="C31" s="6"/>
      <c r="D31" s="8"/>
      <c r="E31" s="6"/>
      <c r="H31" s="6"/>
      <c r="I31" s="6"/>
      <c r="J31" s="6"/>
      <c r="K31" s="6"/>
      <c r="L31" s="6"/>
    </row>
    <row r="32" spans="1:12">
      <c r="A32" s="48" t="s">
        <v>119</v>
      </c>
      <c r="B32" s="73">
        <v>0.22</v>
      </c>
      <c r="C32" s="6"/>
      <c r="D32" s="8"/>
      <c r="E32" s="6"/>
      <c r="H32" s="6"/>
      <c r="I32" s="6"/>
      <c r="J32" s="6"/>
      <c r="K32" s="6"/>
      <c r="L32" s="6"/>
    </row>
    <row r="33" spans="1:12">
      <c r="A33" s="48" t="s">
        <v>18</v>
      </c>
      <c r="B33" s="73">
        <v>0.22</v>
      </c>
      <c r="C33" s="6"/>
      <c r="D33" s="8"/>
      <c r="E33" s="6"/>
      <c r="H33" s="6"/>
      <c r="I33" s="6"/>
      <c r="J33" s="6"/>
      <c r="K33" s="6"/>
      <c r="L33" s="6"/>
    </row>
    <row r="34" spans="1:12">
      <c r="A34" s="48" t="s">
        <v>22</v>
      </c>
      <c r="B34" s="73">
        <v>0.19</v>
      </c>
      <c r="C34" s="6"/>
      <c r="D34" s="8"/>
      <c r="E34" s="6"/>
      <c r="H34" s="6"/>
      <c r="I34" s="6"/>
      <c r="J34" s="6"/>
      <c r="K34" s="6"/>
      <c r="L34" s="6"/>
    </row>
    <row r="35" spans="1:12">
      <c r="A35" s="48" t="s">
        <v>24</v>
      </c>
      <c r="B35" s="73">
        <v>0.18</v>
      </c>
      <c r="C35" s="6"/>
      <c r="D35" s="8"/>
      <c r="E35" s="6"/>
      <c r="H35" s="6"/>
      <c r="I35" s="6"/>
      <c r="J35" s="6"/>
      <c r="K35" s="6"/>
      <c r="L35" s="6"/>
    </row>
    <row r="36" spans="1:12">
      <c r="A36" s="48" t="s">
        <v>123</v>
      </c>
      <c r="B36" s="73">
        <v>0.17</v>
      </c>
      <c r="C36" s="6"/>
      <c r="D36" s="8"/>
      <c r="E36" s="6"/>
      <c r="H36" s="6"/>
      <c r="I36" s="6"/>
      <c r="J36" s="6"/>
      <c r="K36" s="6"/>
      <c r="L36" s="6"/>
    </row>
    <row r="37" spans="1:12">
      <c r="A37" s="48" t="s">
        <v>122</v>
      </c>
      <c r="B37" s="73">
        <v>0.16</v>
      </c>
      <c r="C37" s="6"/>
      <c r="D37" s="8"/>
      <c r="E37" s="6"/>
      <c r="H37" s="6"/>
      <c r="I37" s="6"/>
      <c r="J37" s="6"/>
      <c r="K37" s="6"/>
      <c r="L37" s="6"/>
    </row>
    <row r="38" spans="1:12">
      <c r="A38" s="48" t="s">
        <v>44</v>
      </c>
      <c r="B38" s="73">
        <v>0.16</v>
      </c>
      <c r="C38" s="6"/>
      <c r="D38" s="8"/>
      <c r="E38" s="6"/>
      <c r="H38" s="6"/>
      <c r="I38" s="6"/>
      <c r="J38" s="6"/>
      <c r="K38" s="6"/>
      <c r="L38" s="6"/>
    </row>
    <row r="39" spans="1:12">
      <c r="A39" s="48" t="s">
        <v>20</v>
      </c>
      <c r="B39" s="73">
        <v>0.14000000000000001</v>
      </c>
      <c r="C39" s="6"/>
      <c r="D39" s="8"/>
      <c r="E39" s="6"/>
      <c r="H39" s="6"/>
      <c r="I39" s="6"/>
      <c r="J39" s="6"/>
      <c r="K39" s="6"/>
      <c r="L39" s="6"/>
    </row>
    <row r="40" spans="1:12">
      <c r="A40" s="48" t="s">
        <v>40</v>
      </c>
      <c r="B40" s="73">
        <v>0.13</v>
      </c>
      <c r="C40" s="6"/>
      <c r="D40" s="8"/>
      <c r="E40" s="6"/>
      <c r="H40" s="6"/>
      <c r="I40" s="6"/>
      <c r="J40" s="6"/>
      <c r="K40" s="6"/>
      <c r="L40" s="6"/>
    </row>
    <row r="41" spans="1:12">
      <c r="A41" s="48" t="s">
        <v>32</v>
      </c>
      <c r="B41" s="73">
        <v>0.13</v>
      </c>
      <c r="C41" s="6"/>
      <c r="D41" s="8"/>
      <c r="E41" s="6"/>
      <c r="H41" s="6"/>
      <c r="I41" s="6"/>
      <c r="J41" s="6"/>
      <c r="K41" s="6"/>
      <c r="L41" s="6"/>
    </row>
    <row r="42" spans="1:12">
      <c r="A42" s="48" t="s">
        <v>31</v>
      </c>
      <c r="B42" s="73">
        <v>0.12</v>
      </c>
      <c r="C42" s="6"/>
      <c r="D42" s="8"/>
      <c r="E42" s="6"/>
      <c r="H42" s="6"/>
      <c r="I42" s="6"/>
      <c r="J42" s="6"/>
      <c r="K42" s="6"/>
      <c r="L42" s="6"/>
    </row>
    <row r="43" spans="1:12">
      <c r="A43" s="48" t="s">
        <v>25</v>
      </c>
      <c r="B43" s="73">
        <v>0.11</v>
      </c>
      <c r="C43" s="6"/>
      <c r="D43" s="8"/>
      <c r="E43" s="6"/>
      <c r="H43" s="6"/>
      <c r="I43" s="6"/>
      <c r="J43" s="6"/>
      <c r="K43" s="6"/>
      <c r="L43" s="6"/>
    </row>
    <row r="44" spans="1:12">
      <c r="A44" s="48" t="s">
        <v>26</v>
      </c>
      <c r="B44" s="73">
        <v>0.11</v>
      </c>
      <c r="C44" s="6"/>
      <c r="D44" s="8"/>
      <c r="E44" s="6"/>
      <c r="H44" s="6"/>
      <c r="I44" s="6"/>
      <c r="J44" s="6"/>
      <c r="K44" s="6"/>
      <c r="L44" s="6"/>
    </row>
    <row r="45" spans="1:12">
      <c r="A45" s="48" t="s">
        <v>121</v>
      </c>
      <c r="B45" s="73">
        <v>0.11</v>
      </c>
      <c r="C45" s="6"/>
      <c r="D45" s="8"/>
      <c r="E45" s="6"/>
      <c r="H45" s="6"/>
      <c r="I45" s="6"/>
      <c r="J45" s="6"/>
      <c r="K45" s="6"/>
      <c r="L45" s="6"/>
    </row>
    <row r="46" spans="1:12">
      <c r="A46" s="48" t="s">
        <v>23</v>
      </c>
      <c r="B46" s="73">
        <v>0.11</v>
      </c>
      <c r="C46" s="6"/>
      <c r="D46" s="8"/>
      <c r="E46" s="6"/>
      <c r="H46" s="6"/>
      <c r="I46" s="6"/>
      <c r="J46" s="6"/>
      <c r="K46" s="6"/>
      <c r="L46" s="6"/>
    </row>
    <row r="47" spans="1:12">
      <c r="A47" s="28" t="s">
        <v>690</v>
      </c>
      <c r="B47" s="74">
        <v>0.1</v>
      </c>
      <c r="C47" s="6"/>
      <c r="D47" s="8"/>
      <c r="E47" s="6"/>
    </row>
    <row r="48" spans="1:12">
      <c r="A48" s="843" t="s">
        <v>29</v>
      </c>
      <c r="B48" s="844">
        <v>0.1</v>
      </c>
      <c r="C48" s="6"/>
      <c r="D48" s="8"/>
      <c r="E48" s="6"/>
    </row>
    <row r="49" spans="1:5">
      <c r="A49" s="48" t="s">
        <v>34</v>
      </c>
      <c r="B49" s="73">
        <v>0.09</v>
      </c>
      <c r="C49" s="6"/>
      <c r="D49" s="8"/>
      <c r="E49" s="6"/>
    </row>
    <row r="50" spans="1:5">
      <c r="A50" s="48" t="s">
        <v>30</v>
      </c>
      <c r="B50" s="73">
        <v>0.08</v>
      </c>
    </row>
    <row r="51" spans="1:5">
      <c r="A51" s="28" t="s">
        <v>27</v>
      </c>
      <c r="B51" s="74">
        <v>7.0000000000000007E-2</v>
      </c>
    </row>
    <row r="52" spans="1:5">
      <c r="A52" s="28" t="s">
        <v>35</v>
      </c>
      <c r="B52" s="74">
        <v>0.06</v>
      </c>
    </row>
    <row r="53" spans="1:5">
      <c r="A53" s="28" t="s">
        <v>28</v>
      </c>
      <c r="B53" s="74">
        <v>0.06</v>
      </c>
    </row>
    <row r="54" spans="1:5">
      <c r="A54" s="30" t="s">
        <v>33</v>
      </c>
      <c r="B54" s="75">
        <v>0.05</v>
      </c>
    </row>
  </sheetData>
  <sortState xmlns:xlrd2="http://schemas.microsoft.com/office/spreadsheetml/2017/richdata2" ref="A26:B54">
    <sortCondition descending="1" ref="B26:B54"/>
  </sortState>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tabColor theme="9" tint="0.39997558519241921"/>
  </sheetPr>
  <dimension ref="A1:R84"/>
  <sheetViews>
    <sheetView zoomScale="75" zoomScaleNormal="75" workbookViewId="0"/>
  </sheetViews>
  <sheetFormatPr defaultColWidth="8.5546875" defaultRowHeight="13.2"/>
  <cols>
    <col min="1" max="1" width="13.5546875" style="171" customWidth="1"/>
    <col min="2" max="2" width="8.5546875" style="171" customWidth="1"/>
    <col min="3" max="3" width="1.44140625" style="171" customWidth="1"/>
    <col min="4" max="4" width="13.5546875" style="171" customWidth="1"/>
    <col min="5" max="5" width="10.109375" style="171" customWidth="1"/>
    <col min="6" max="6" width="1.33203125" style="171" customWidth="1"/>
    <col min="7" max="7" width="12.5546875" style="171" customWidth="1"/>
    <col min="8" max="8" width="7.5546875" style="171" customWidth="1"/>
    <col min="9" max="9" width="1.33203125" style="171" customWidth="1"/>
    <col min="10" max="10" width="12.5546875" style="171" customWidth="1"/>
    <col min="11" max="11" width="7.5546875" style="171" customWidth="1"/>
    <col min="12" max="13" width="8.5546875" style="171"/>
    <col min="14" max="14" width="5.33203125" style="171" bestFit="1" customWidth="1"/>
    <col min="15" max="15" width="14.33203125" style="171" bestFit="1" customWidth="1"/>
    <col min="16" max="16" width="14.5546875" style="171" bestFit="1" customWidth="1"/>
    <col min="17" max="16384" width="8.5546875" style="171"/>
  </cols>
  <sheetData>
    <row r="1" spans="1:18" ht="14.4">
      <c r="A1" s="1126" t="s">
        <v>582</v>
      </c>
      <c r="E1" s="857"/>
      <c r="R1" s="857" t="s">
        <v>718</v>
      </c>
    </row>
    <row r="2" spans="1:18">
      <c r="A2" s="354"/>
      <c r="B2" s="354"/>
      <c r="C2" s="354"/>
      <c r="D2" s="354"/>
      <c r="E2" s="354"/>
      <c r="N2" s="172" t="s">
        <v>263</v>
      </c>
    </row>
    <row r="3" spans="1:18">
      <c r="A3" s="1185" t="s">
        <v>395</v>
      </c>
      <c r="B3" s="1185"/>
      <c r="C3" s="1185"/>
      <c r="D3" s="1185"/>
      <c r="E3" s="1185"/>
      <c r="F3" s="359"/>
      <c r="G3" s="1185" t="s">
        <v>842</v>
      </c>
      <c r="H3" s="1185"/>
      <c r="I3" s="1185"/>
      <c r="J3" s="1185"/>
      <c r="K3" s="1185"/>
      <c r="N3" s="233"/>
      <c r="O3" s="234" t="s">
        <v>264</v>
      </c>
      <c r="P3" s="235" t="s">
        <v>265</v>
      </c>
    </row>
    <row r="4" spans="1:18">
      <c r="A4" s="1186" t="s">
        <v>843</v>
      </c>
      <c r="B4" s="1186"/>
      <c r="C4" s="875"/>
      <c r="D4" s="1185" t="s">
        <v>844</v>
      </c>
      <c r="E4" s="1185"/>
      <c r="F4" s="359"/>
      <c r="G4" s="1186" t="s">
        <v>266</v>
      </c>
      <c r="H4" s="1186"/>
      <c r="I4" s="875"/>
      <c r="J4" s="1185" t="s">
        <v>267</v>
      </c>
      <c r="K4" s="1185"/>
      <c r="N4" s="236" t="s">
        <v>70</v>
      </c>
      <c r="O4" s="231" t="s">
        <v>845</v>
      </c>
      <c r="P4" s="237" t="s">
        <v>846</v>
      </c>
    </row>
    <row r="5" spans="1:18">
      <c r="A5" s="361" t="s">
        <v>268</v>
      </c>
      <c r="B5" s="355">
        <v>4028.2919999999995</v>
      </c>
      <c r="C5" s="355"/>
      <c r="D5" s="361" t="s">
        <v>268</v>
      </c>
      <c r="E5" s="355">
        <v>40151</v>
      </c>
      <c r="F5" s="359"/>
      <c r="G5" s="361" t="s">
        <v>269</v>
      </c>
      <c r="H5" s="357">
        <v>0.62358985814810675</v>
      </c>
      <c r="I5" s="357"/>
      <c r="J5" s="361" t="s">
        <v>269</v>
      </c>
      <c r="K5" s="357">
        <v>0.81889186315133289</v>
      </c>
      <c r="N5" s="226" t="s">
        <v>68</v>
      </c>
      <c r="O5" s="176">
        <v>40151</v>
      </c>
      <c r="P5" s="227">
        <v>4028.2919999999995</v>
      </c>
      <c r="R5" s="173"/>
    </row>
    <row r="6" spans="1:18">
      <c r="A6" s="361" t="s">
        <v>273</v>
      </c>
      <c r="B6" s="355">
        <v>1607.3599999999994</v>
      </c>
      <c r="C6" s="355"/>
      <c r="D6" s="361" t="s">
        <v>269</v>
      </c>
      <c r="E6" s="355">
        <v>12783</v>
      </c>
      <c r="F6" s="359"/>
      <c r="G6" s="361" t="s">
        <v>276</v>
      </c>
      <c r="H6" s="357">
        <v>0.54835625896223905</v>
      </c>
      <c r="I6" s="357"/>
      <c r="J6" s="361" t="s">
        <v>276</v>
      </c>
      <c r="K6" s="357">
        <v>0.76891569854036346</v>
      </c>
      <c r="N6" s="226" t="s">
        <v>271</v>
      </c>
      <c r="O6" s="176">
        <v>12783</v>
      </c>
      <c r="P6" s="227">
        <v>483.89999999999975</v>
      </c>
      <c r="R6" s="173"/>
    </row>
    <row r="7" spans="1:18">
      <c r="A7" s="361" t="s">
        <v>281</v>
      </c>
      <c r="B7" s="355">
        <v>602.02999999999975</v>
      </c>
      <c r="C7" s="355"/>
      <c r="D7" s="361" t="s">
        <v>273</v>
      </c>
      <c r="E7" s="355">
        <v>12222</v>
      </c>
      <c r="F7" s="359"/>
      <c r="G7" s="361" t="s">
        <v>270</v>
      </c>
      <c r="H7" s="357">
        <v>0.4703300561797753</v>
      </c>
      <c r="I7" s="357"/>
      <c r="J7" s="361" t="s">
        <v>270</v>
      </c>
      <c r="K7" s="357">
        <v>0.69937820391114491</v>
      </c>
      <c r="N7" s="226" t="s">
        <v>275</v>
      </c>
      <c r="O7" s="176">
        <v>12222</v>
      </c>
      <c r="P7" s="227">
        <v>1607.3599999999994</v>
      </c>
      <c r="R7" s="173"/>
    </row>
    <row r="8" spans="1:18">
      <c r="A8" s="361" t="s">
        <v>269</v>
      </c>
      <c r="B8" s="355">
        <v>483.89999999999975</v>
      </c>
      <c r="C8" s="355"/>
      <c r="D8" s="361" t="s">
        <v>270</v>
      </c>
      <c r="E8" s="355">
        <v>8240</v>
      </c>
      <c r="F8" s="359"/>
      <c r="G8" s="361" t="s">
        <v>273</v>
      </c>
      <c r="H8" s="357">
        <v>0.43526510480887792</v>
      </c>
      <c r="I8" s="357"/>
      <c r="J8" s="361" t="s">
        <v>274</v>
      </c>
      <c r="K8" s="357">
        <v>0.65479906745169325</v>
      </c>
      <c r="N8" s="226" t="s">
        <v>277</v>
      </c>
      <c r="O8" s="176">
        <v>8240</v>
      </c>
      <c r="P8" s="227"/>
      <c r="R8" s="173"/>
    </row>
    <row r="9" spans="1:18">
      <c r="A9" s="361" t="s">
        <v>293</v>
      </c>
      <c r="B9" s="355">
        <v>365.51999999999953</v>
      </c>
      <c r="C9" s="355"/>
      <c r="D9" s="361" t="s">
        <v>272</v>
      </c>
      <c r="E9" s="355">
        <v>7129</v>
      </c>
      <c r="F9" s="359"/>
      <c r="G9" s="361" t="s">
        <v>274</v>
      </c>
      <c r="H9" s="357">
        <v>0.36727321084243886</v>
      </c>
      <c r="I9" s="357"/>
      <c r="J9" s="361" t="s">
        <v>284</v>
      </c>
      <c r="K9" s="357">
        <v>0.60430613352632534</v>
      </c>
      <c r="N9" s="226" t="s">
        <v>64</v>
      </c>
      <c r="O9" s="176">
        <v>7129</v>
      </c>
      <c r="P9" s="227">
        <v>120.39999999999992</v>
      </c>
      <c r="R9" s="173"/>
    </row>
    <row r="10" spans="1:18">
      <c r="A10" s="361" t="s">
        <v>276</v>
      </c>
      <c r="B10" s="355">
        <v>304.00000000000034</v>
      </c>
      <c r="C10" s="355"/>
      <c r="D10" s="361" t="s">
        <v>278</v>
      </c>
      <c r="E10" s="355">
        <v>6118</v>
      </c>
      <c r="F10" s="359"/>
      <c r="G10" s="361" t="s">
        <v>279</v>
      </c>
      <c r="H10" s="357">
        <v>0.34931126818324365</v>
      </c>
      <c r="I10" s="357"/>
      <c r="J10" s="361" t="s">
        <v>273</v>
      </c>
      <c r="K10" s="357">
        <v>0.53990332587836376</v>
      </c>
      <c r="N10" s="226" t="s">
        <v>138</v>
      </c>
      <c r="O10" s="176">
        <v>6118</v>
      </c>
      <c r="P10" s="227">
        <v>72.339999999999989</v>
      </c>
      <c r="R10" s="173"/>
    </row>
    <row r="11" spans="1:18">
      <c r="A11" s="361" t="s">
        <v>283</v>
      </c>
      <c r="B11" s="355">
        <v>245.28</v>
      </c>
      <c r="C11" s="355"/>
      <c r="D11" s="361" t="s">
        <v>285</v>
      </c>
      <c r="E11" s="355">
        <v>5194</v>
      </c>
      <c r="F11" s="359"/>
      <c r="G11" s="361" t="s">
        <v>281</v>
      </c>
      <c r="H11" s="357">
        <v>0.3098852276934469</v>
      </c>
      <c r="I11" s="357"/>
      <c r="J11" s="361" t="s">
        <v>279</v>
      </c>
      <c r="K11" s="357">
        <v>0.52553260987914197</v>
      </c>
      <c r="N11" s="226" t="s">
        <v>286</v>
      </c>
      <c r="O11" s="176">
        <v>5194</v>
      </c>
      <c r="P11" s="227">
        <v>145.00000000000003</v>
      </c>
      <c r="R11" s="173"/>
    </row>
    <row r="12" spans="1:18">
      <c r="A12" s="361" t="s">
        <v>279</v>
      </c>
      <c r="B12" s="355">
        <v>234.55999999999989</v>
      </c>
      <c r="C12" s="355"/>
      <c r="D12" s="361" t="s">
        <v>283</v>
      </c>
      <c r="E12" s="355">
        <v>4749</v>
      </c>
      <c r="F12" s="359"/>
      <c r="G12" s="361" t="s">
        <v>285</v>
      </c>
      <c r="H12" s="357">
        <v>0.27964044793357995</v>
      </c>
      <c r="I12" s="357"/>
      <c r="J12" s="361" t="s">
        <v>281</v>
      </c>
      <c r="K12" s="357">
        <v>0.37748045700541188</v>
      </c>
      <c r="N12" s="226" t="s">
        <v>147</v>
      </c>
      <c r="O12" s="176">
        <v>4749</v>
      </c>
      <c r="P12" s="227">
        <v>245.28</v>
      </c>
      <c r="R12" s="173"/>
    </row>
    <row r="13" spans="1:18">
      <c r="A13" s="361" t="s">
        <v>287</v>
      </c>
      <c r="B13" s="355">
        <v>209.95000000000007</v>
      </c>
      <c r="C13" s="355"/>
      <c r="D13" s="361" t="s">
        <v>279</v>
      </c>
      <c r="E13" s="355">
        <v>4327</v>
      </c>
      <c r="F13" s="359"/>
      <c r="G13" s="361" t="s">
        <v>283</v>
      </c>
      <c r="H13" s="357">
        <v>0.23483053636064494</v>
      </c>
      <c r="I13" s="357"/>
      <c r="J13" s="361" t="s">
        <v>285</v>
      </c>
      <c r="K13" s="357">
        <v>0.2915176156490481</v>
      </c>
      <c r="N13" s="226" t="s">
        <v>65</v>
      </c>
      <c r="O13" s="176">
        <v>4327</v>
      </c>
      <c r="P13" s="227">
        <v>234.55999999999989</v>
      </c>
      <c r="R13" s="173"/>
    </row>
    <row r="14" spans="1:18">
      <c r="A14" s="361" t="s">
        <v>285</v>
      </c>
      <c r="B14" s="355">
        <v>145.00000000000003</v>
      </c>
      <c r="C14" s="355"/>
      <c r="D14" s="361" t="s">
        <v>274</v>
      </c>
      <c r="E14" s="355">
        <v>4302</v>
      </c>
      <c r="F14" s="359"/>
      <c r="G14" s="361" t="s">
        <v>280</v>
      </c>
      <c r="H14" s="357">
        <v>0.22839763353053913</v>
      </c>
      <c r="I14" s="357"/>
      <c r="J14" s="361" t="s">
        <v>293</v>
      </c>
      <c r="K14" s="357">
        <v>0.25913791995888741</v>
      </c>
      <c r="N14" s="226" t="s">
        <v>160</v>
      </c>
      <c r="O14" s="176">
        <v>4302</v>
      </c>
      <c r="P14" s="227"/>
      <c r="R14" s="173"/>
    </row>
    <row r="15" spans="1:18">
      <c r="A15" s="361" t="s">
        <v>272</v>
      </c>
      <c r="B15" s="355">
        <v>120.39999999999992</v>
      </c>
      <c r="C15" s="355"/>
      <c r="D15" s="361" t="s">
        <v>287</v>
      </c>
      <c r="E15" s="355">
        <v>4055</v>
      </c>
      <c r="F15" s="359"/>
      <c r="G15" s="361" t="s">
        <v>284</v>
      </c>
      <c r="H15" s="357">
        <v>0.21763683753258037</v>
      </c>
      <c r="I15" s="357"/>
      <c r="J15" s="361" t="s">
        <v>268</v>
      </c>
      <c r="K15" s="357">
        <v>0.25291267095146513</v>
      </c>
      <c r="N15" s="226" t="s">
        <v>140</v>
      </c>
      <c r="O15" s="176">
        <v>4055</v>
      </c>
      <c r="P15" s="227">
        <v>209.95000000000007</v>
      </c>
      <c r="R15" s="173"/>
    </row>
    <row r="16" spans="1:18">
      <c r="A16" s="361" t="s">
        <v>282</v>
      </c>
      <c r="B16" s="355">
        <v>72.450000000000031</v>
      </c>
      <c r="C16" s="355"/>
      <c r="D16" s="361" t="s">
        <v>281</v>
      </c>
      <c r="E16" s="355">
        <v>3519</v>
      </c>
      <c r="F16" s="359"/>
      <c r="G16" s="361" t="s">
        <v>268</v>
      </c>
      <c r="H16" s="357">
        <v>0.21583347389927393</v>
      </c>
      <c r="I16" s="357"/>
      <c r="J16" s="361" t="s">
        <v>280</v>
      </c>
      <c r="K16" s="357">
        <v>0.23331630915900578</v>
      </c>
      <c r="N16" s="226" t="s">
        <v>294</v>
      </c>
      <c r="O16" s="176">
        <v>3519</v>
      </c>
      <c r="P16" s="227">
        <v>602.02999999999975</v>
      </c>
      <c r="R16" s="173"/>
    </row>
    <row r="17" spans="1:18">
      <c r="A17" s="361" t="s">
        <v>278</v>
      </c>
      <c r="B17" s="355">
        <v>72.339999999999989</v>
      </c>
      <c r="C17" s="355"/>
      <c r="D17" s="361" t="s">
        <v>289</v>
      </c>
      <c r="E17" s="355">
        <v>3468</v>
      </c>
      <c r="F17" s="359"/>
      <c r="G17" s="361" t="s">
        <v>290</v>
      </c>
      <c r="H17" s="357">
        <v>0.18169702354509107</v>
      </c>
      <c r="I17" s="357"/>
      <c r="J17" s="361" t="s">
        <v>283</v>
      </c>
      <c r="K17" s="357">
        <v>0.21484804238857194</v>
      </c>
      <c r="N17" s="228" t="s">
        <v>291</v>
      </c>
      <c r="O17" s="176">
        <v>3468</v>
      </c>
      <c r="P17" s="227"/>
      <c r="R17" s="173"/>
    </row>
    <row r="18" spans="1:18">
      <c r="A18" s="361" t="s">
        <v>280</v>
      </c>
      <c r="B18" s="355">
        <v>20</v>
      </c>
      <c r="C18" s="355"/>
      <c r="D18" s="361" t="s">
        <v>288</v>
      </c>
      <c r="E18" s="355">
        <v>3407</v>
      </c>
      <c r="F18" s="359"/>
      <c r="G18" s="361" t="s">
        <v>292</v>
      </c>
      <c r="H18" s="357">
        <v>0.16636882458061913</v>
      </c>
      <c r="I18" s="357"/>
      <c r="J18" s="361" t="s">
        <v>287</v>
      </c>
      <c r="K18" s="357">
        <v>0.17069062324536777</v>
      </c>
      <c r="N18" s="226" t="s">
        <v>167</v>
      </c>
      <c r="O18" s="176">
        <v>3407</v>
      </c>
      <c r="P18" s="227"/>
      <c r="R18" s="173"/>
    </row>
    <row r="19" spans="1:18">
      <c r="A19" s="361"/>
      <c r="B19" s="355"/>
      <c r="C19" s="355"/>
      <c r="D19" s="361" t="s">
        <v>282</v>
      </c>
      <c r="E19" s="355">
        <v>3231</v>
      </c>
      <c r="F19" s="359"/>
      <c r="G19" s="361" t="s">
        <v>293</v>
      </c>
      <c r="H19" s="357">
        <v>0.14766279878472857</v>
      </c>
      <c r="I19" s="357"/>
      <c r="J19" s="361" t="s">
        <v>272</v>
      </c>
      <c r="K19" s="357">
        <v>0.16933683808628741</v>
      </c>
      <c r="N19" s="226" t="s">
        <v>133</v>
      </c>
      <c r="O19" s="176">
        <v>3231</v>
      </c>
      <c r="P19" s="227">
        <v>72.450000000000031</v>
      </c>
      <c r="R19" s="173"/>
    </row>
    <row r="20" spans="1:18">
      <c r="A20" s="361"/>
      <c r="B20" s="355"/>
      <c r="C20" s="355"/>
      <c r="D20" s="361" t="s">
        <v>276</v>
      </c>
      <c r="E20" s="355">
        <v>3219</v>
      </c>
      <c r="F20" s="359"/>
      <c r="G20" s="361" t="s">
        <v>287</v>
      </c>
      <c r="H20" s="357">
        <v>0.14346389806512505</v>
      </c>
      <c r="I20" s="357"/>
      <c r="J20" s="361" t="s">
        <v>292</v>
      </c>
      <c r="K20" s="357">
        <v>0.11087207068766808</v>
      </c>
      <c r="N20" s="226" t="s">
        <v>67</v>
      </c>
      <c r="O20" s="176">
        <v>3219</v>
      </c>
      <c r="P20" s="227">
        <v>304.00000000000034</v>
      </c>
      <c r="R20" s="173"/>
    </row>
    <row r="21" spans="1:18">
      <c r="A21" s="361"/>
      <c r="B21" s="355"/>
      <c r="C21" s="355"/>
      <c r="D21" s="361" t="s">
        <v>284</v>
      </c>
      <c r="E21" s="355">
        <v>3176</v>
      </c>
      <c r="F21" s="359"/>
      <c r="G21" s="361" t="s">
        <v>272</v>
      </c>
      <c r="H21" s="357">
        <v>0.1208619596375661</v>
      </c>
      <c r="I21" s="357"/>
      <c r="J21" s="361" t="s">
        <v>288</v>
      </c>
      <c r="K21" s="357">
        <v>0.10132470869700058</v>
      </c>
      <c r="N21" s="226" t="s">
        <v>296</v>
      </c>
      <c r="O21" s="176">
        <v>3176</v>
      </c>
      <c r="P21" s="227"/>
      <c r="R21" s="173"/>
    </row>
    <row r="22" spans="1:18">
      <c r="A22" s="361"/>
      <c r="B22" s="355"/>
      <c r="C22" s="355"/>
      <c r="D22" s="361" t="s">
        <v>630</v>
      </c>
      <c r="E22" s="355">
        <v>2435</v>
      </c>
      <c r="F22" s="359"/>
      <c r="G22" s="361" t="s">
        <v>289</v>
      </c>
      <c r="H22" s="357">
        <v>9.9437950555940208E-2</v>
      </c>
      <c r="I22" s="357"/>
      <c r="J22" s="361" t="s">
        <v>289</v>
      </c>
      <c r="K22" s="357">
        <v>9.7372750386360243E-2</v>
      </c>
      <c r="N22" s="226" t="s">
        <v>149</v>
      </c>
      <c r="O22" s="176">
        <v>2435</v>
      </c>
      <c r="P22" s="227"/>
      <c r="R22" s="173"/>
    </row>
    <row r="23" spans="1:18">
      <c r="A23" s="361"/>
      <c r="B23" s="355"/>
      <c r="C23" s="355"/>
      <c r="D23" s="361" t="s">
        <v>295</v>
      </c>
      <c r="E23" s="355">
        <v>2192</v>
      </c>
      <c r="F23" s="359"/>
      <c r="G23" s="361" t="s">
        <v>630</v>
      </c>
      <c r="H23" s="357">
        <v>9.3832466259518965E-2</v>
      </c>
      <c r="I23" s="357"/>
      <c r="J23" s="361" t="s">
        <v>630</v>
      </c>
      <c r="K23" s="357">
        <v>9.2937867171163993E-2</v>
      </c>
      <c r="N23" s="226" t="s">
        <v>143</v>
      </c>
      <c r="O23" s="176">
        <v>2192</v>
      </c>
      <c r="P23" s="227"/>
      <c r="R23" s="173"/>
    </row>
    <row r="24" spans="1:18">
      <c r="A24" s="361"/>
      <c r="B24" s="355"/>
      <c r="C24" s="355"/>
      <c r="D24" s="361" t="s">
        <v>293</v>
      </c>
      <c r="E24" s="355">
        <v>1487</v>
      </c>
      <c r="F24" s="359"/>
      <c r="G24" s="361" t="s">
        <v>282</v>
      </c>
      <c r="H24" s="357">
        <v>7.821622364173364E-2</v>
      </c>
      <c r="I24" s="357"/>
      <c r="J24" s="361" t="s">
        <v>282</v>
      </c>
      <c r="K24" s="357">
        <v>9.076417256152236E-2</v>
      </c>
      <c r="N24" s="226" t="s">
        <v>135</v>
      </c>
      <c r="O24" s="176">
        <v>1487</v>
      </c>
      <c r="P24" s="227">
        <v>365.51999999999953</v>
      </c>
      <c r="R24" s="173"/>
    </row>
    <row r="25" spans="1:18">
      <c r="A25" s="362" t="s">
        <v>300</v>
      </c>
      <c r="B25" s="356">
        <v>0</v>
      </c>
      <c r="C25" s="356"/>
      <c r="D25" s="362" t="s">
        <v>300</v>
      </c>
      <c r="E25" s="356">
        <v>8769</v>
      </c>
      <c r="F25" s="360"/>
      <c r="G25" s="362" t="s">
        <v>300</v>
      </c>
      <c r="H25" s="358">
        <v>1.7000000000000001E-2</v>
      </c>
      <c r="I25" s="358"/>
      <c r="J25" s="362" t="s">
        <v>300</v>
      </c>
      <c r="K25" s="358">
        <v>1.4999999999999999E-2</v>
      </c>
      <c r="N25" s="226" t="s">
        <v>66</v>
      </c>
      <c r="O25" s="176">
        <v>1457</v>
      </c>
      <c r="P25" s="227"/>
      <c r="R25" s="173"/>
    </row>
    <row r="26" spans="1:18">
      <c r="A26" s="363" t="s">
        <v>98</v>
      </c>
      <c r="B26" s="373">
        <v>8511</v>
      </c>
      <c r="C26" s="373"/>
      <c r="D26" s="363" t="s">
        <v>98</v>
      </c>
      <c r="E26" s="373">
        <v>144173</v>
      </c>
      <c r="F26" s="359"/>
      <c r="G26" s="363" t="s">
        <v>98</v>
      </c>
      <c r="H26" s="364">
        <v>0.10100000000000001</v>
      </c>
      <c r="I26" s="364"/>
      <c r="J26" s="363" t="s">
        <v>98</v>
      </c>
      <c r="K26" s="364">
        <v>0.112</v>
      </c>
      <c r="N26" s="226" t="s">
        <v>110</v>
      </c>
      <c r="O26" s="176">
        <v>1111</v>
      </c>
      <c r="P26" s="227"/>
      <c r="R26" s="173"/>
    </row>
    <row r="27" spans="1:18">
      <c r="A27" s="174"/>
      <c r="E27" s="173"/>
      <c r="N27" s="226" t="s">
        <v>109</v>
      </c>
      <c r="O27" s="176">
        <v>1031</v>
      </c>
      <c r="P27" s="227">
        <v>20</v>
      </c>
      <c r="R27" s="173"/>
    </row>
    <row r="28" spans="1:18">
      <c r="A28" s="174" t="s">
        <v>666</v>
      </c>
      <c r="N28" s="226" t="s">
        <v>299</v>
      </c>
      <c r="O28" s="176">
        <v>973</v>
      </c>
      <c r="P28" s="227"/>
      <c r="R28" s="173"/>
    </row>
    <row r="29" spans="1:18">
      <c r="N29" s="226" t="s">
        <v>69</v>
      </c>
      <c r="O29" s="176">
        <v>859</v>
      </c>
      <c r="P29" s="227"/>
      <c r="R29" s="173"/>
    </row>
    <row r="30" spans="1:18">
      <c r="N30" s="226" t="s">
        <v>171</v>
      </c>
      <c r="O30" s="176">
        <v>737</v>
      </c>
      <c r="P30" s="227"/>
    </row>
    <row r="31" spans="1:18">
      <c r="N31" s="228" t="s">
        <v>177</v>
      </c>
      <c r="O31" s="176">
        <v>618</v>
      </c>
      <c r="P31" s="227"/>
    </row>
    <row r="32" spans="1:18">
      <c r="A32" s="175"/>
      <c r="B32" s="176"/>
      <c r="C32" s="176"/>
      <c r="D32" s="176"/>
      <c r="N32" s="226" t="s">
        <v>301</v>
      </c>
      <c r="O32" s="176">
        <v>391</v>
      </c>
      <c r="P32" s="227"/>
    </row>
    <row r="33" spans="1:16">
      <c r="A33" s="175"/>
      <c r="B33" s="176"/>
      <c r="C33" s="176"/>
      <c r="D33" s="177"/>
      <c r="N33" s="228" t="s">
        <v>62</v>
      </c>
      <c r="O33" s="176">
        <v>233</v>
      </c>
      <c r="P33" s="227"/>
    </row>
    <row r="34" spans="1:16">
      <c r="A34" s="175"/>
      <c r="B34" s="176"/>
      <c r="C34" s="176"/>
      <c r="D34" s="176"/>
      <c r="N34" s="226" t="s">
        <v>106</v>
      </c>
      <c r="O34" s="176">
        <v>214</v>
      </c>
      <c r="P34" s="227"/>
    </row>
    <row r="35" spans="1:16">
      <c r="A35" s="175"/>
      <c r="B35" s="176"/>
      <c r="C35" s="176"/>
      <c r="D35" s="176"/>
      <c r="N35" s="226" t="s">
        <v>302</v>
      </c>
      <c r="O35" s="176">
        <v>208</v>
      </c>
      <c r="P35" s="227"/>
    </row>
    <row r="36" spans="1:16">
      <c r="A36" s="175"/>
      <c r="B36" s="176"/>
      <c r="C36" s="176"/>
      <c r="D36" s="176"/>
      <c r="N36" s="226" t="s">
        <v>105</v>
      </c>
      <c r="O36" s="176">
        <v>191</v>
      </c>
      <c r="P36" s="227"/>
    </row>
    <row r="37" spans="1:16">
      <c r="A37" s="175"/>
      <c r="B37" s="176"/>
      <c r="C37" s="176"/>
      <c r="D37" s="176"/>
      <c r="N37" s="226" t="s">
        <v>303</v>
      </c>
      <c r="O37" s="176">
        <v>152</v>
      </c>
      <c r="P37" s="227"/>
    </row>
    <row r="38" spans="1:16">
      <c r="A38" s="175"/>
      <c r="B38" s="176"/>
      <c r="C38" s="176"/>
      <c r="D38" s="176"/>
      <c r="N38" s="226" t="s">
        <v>176</v>
      </c>
      <c r="O38" s="176">
        <v>149</v>
      </c>
      <c r="P38" s="227"/>
    </row>
    <row r="39" spans="1:16">
      <c r="A39" s="175"/>
      <c r="B39" s="176"/>
      <c r="C39" s="176"/>
      <c r="D39" s="176"/>
      <c r="N39" s="228" t="s">
        <v>169</v>
      </c>
      <c r="O39" s="176">
        <v>125</v>
      </c>
      <c r="P39" s="227"/>
    </row>
    <row r="40" spans="1:16">
      <c r="A40" s="175"/>
      <c r="B40" s="176"/>
      <c r="C40" s="176"/>
      <c r="D40" s="176"/>
      <c r="N40" s="228" t="s">
        <v>104</v>
      </c>
      <c r="O40" s="176">
        <v>120</v>
      </c>
      <c r="P40" s="227"/>
    </row>
    <row r="41" spans="1:16">
      <c r="A41" s="175"/>
      <c r="B41" s="176"/>
      <c r="C41" s="176"/>
      <c r="D41" s="176"/>
      <c r="N41" s="228" t="s">
        <v>111</v>
      </c>
      <c r="O41" s="176">
        <v>79</v>
      </c>
      <c r="P41" s="227"/>
    </row>
    <row r="42" spans="1:16">
      <c r="A42" s="175"/>
      <c r="B42" s="176"/>
      <c r="C42" s="176"/>
      <c r="D42" s="176"/>
      <c r="N42" s="228" t="s">
        <v>175</v>
      </c>
      <c r="O42" s="176">
        <v>64</v>
      </c>
      <c r="P42" s="227"/>
    </row>
    <row r="43" spans="1:16">
      <c r="A43" s="175"/>
      <c r="B43" s="176"/>
      <c r="C43" s="176"/>
      <c r="D43" s="176"/>
      <c r="N43" s="226" t="s">
        <v>304</v>
      </c>
      <c r="O43" s="176">
        <v>29</v>
      </c>
      <c r="P43" s="227"/>
    </row>
    <row r="44" spans="1:16">
      <c r="A44" s="175"/>
      <c r="B44" s="176"/>
      <c r="C44" s="176"/>
      <c r="D44" s="176"/>
      <c r="N44" s="226" t="s">
        <v>155</v>
      </c>
      <c r="O44" s="176">
        <v>12</v>
      </c>
      <c r="P44" s="227"/>
    </row>
    <row r="45" spans="1:16">
      <c r="A45" s="178"/>
      <c r="B45" s="176"/>
      <c r="C45" s="176"/>
      <c r="D45" s="176"/>
      <c r="N45" s="226" t="s">
        <v>107</v>
      </c>
      <c r="O45" s="176">
        <v>9</v>
      </c>
      <c r="P45" s="227"/>
    </row>
    <row r="46" spans="1:16">
      <c r="A46" s="175"/>
      <c r="B46" s="176"/>
      <c r="C46" s="176"/>
      <c r="D46" s="176"/>
      <c r="N46" s="226" t="s">
        <v>108</v>
      </c>
      <c r="O46" s="176">
        <v>5</v>
      </c>
      <c r="P46" s="227"/>
    </row>
    <row r="47" spans="1:16">
      <c r="A47" s="175"/>
      <c r="B47" s="176"/>
      <c r="C47" s="176"/>
      <c r="D47" s="176"/>
      <c r="N47" s="226" t="s">
        <v>103</v>
      </c>
      <c r="O47" s="176">
        <v>2</v>
      </c>
      <c r="P47" s="227"/>
    </row>
    <row r="48" spans="1:16">
      <c r="A48" s="175"/>
      <c r="B48" s="176"/>
      <c r="C48" s="176"/>
      <c r="D48" s="176"/>
      <c r="N48" s="226" t="s">
        <v>305</v>
      </c>
      <c r="O48" s="176"/>
      <c r="P48" s="227"/>
    </row>
    <row r="49" spans="1:16">
      <c r="A49" s="175"/>
      <c r="B49" s="176"/>
      <c r="C49" s="176"/>
      <c r="D49" s="176"/>
      <c r="N49" s="226" t="s">
        <v>158</v>
      </c>
      <c r="O49" s="176"/>
      <c r="P49" s="227"/>
    </row>
    <row r="50" spans="1:16">
      <c r="A50" s="175"/>
      <c r="B50" s="176"/>
      <c r="C50" s="176"/>
      <c r="D50" s="176"/>
      <c r="N50" s="226" t="s">
        <v>129</v>
      </c>
      <c r="O50" s="176"/>
      <c r="P50" s="227"/>
    </row>
    <row r="51" spans="1:16">
      <c r="A51" s="175"/>
      <c r="B51" s="176"/>
      <c r="C51" s="176"/>
      <c r="D51" s="176"/>
      <c r="N51" s="228" t="s">
        <v>165</v>
      </c>
      <c r="O51" s="176"/>
      <c r="P51" s="229"/>
    </row>
    <row r="52" spans="1:16">
      <c r="A52" s="175"/>
      <c r="B52" s="176"/>
      <c r="C52" s="176"/>
      <c r="D52" s="176"/>
      <c r="N52" s="226" t="s">
        <v>306</v>
      </c>
      <c r="O52" s="176"/>
      <c r="P52" s="227"/>
    </row>
    <row r="53" spans="1:16">
      <c r="A53" s="175"/>
      <c r="B53" s="176"/>
      <c r="C53" s="176"/>
      <c r="D53" s="176"/>
      <c r="N53" s="228" t="s">
        <v>131</v>
      </c>
      <c r="O53" s="176"/>
      <c r="P53" s="227"/>
    </row>
    <row r="54" spans="1:16">
      <c r="A54" s="175"/>
      <c r="B54" s="176"/>
      <c r="C54" s="176"/>
      <c r="D54" s="176"/>
      <c r="N54" s="228" t="s">
        <v>307</v>
      </c>
      <c r="O54" s="176"/>
      <c r="P54" s="227"/>
    </row>
    <row r="55" spans="1:16">
      <c r="A55" s="175"/>
      <c r="B55" s="176"/>
      <c r="C55" s="176"/>
      <c r="D55" s="176"/>
      <c r="N55" s="230" t="s">
        <v>163</v>
      </c>
      <c r="O55" s="231"/>
      <c r="P55" s="232"/>
    </row>
    <row r="56" spans="1:16">
      <c r="A56" s="175"/>
      <c r="B56" s="176"/>
      <c r="C56" s="176"/>
      <c r="D56" s="176"/>
      <c r="O56" s="173"/>
      <c r="P56" s="173"/>
    </row>
    <row r="57" spans="1:16">
      <c r="A57" s="174"/>
      <c r="B57" s="176"/>
      <c r="C57" s="176"/>
      <c r="D57" s="176"/>
    </row>
    <row r="58" spans="1:16">
      <c r="A58" s="175"/>
      <c r="B58" s="176"/>
      <c r="C58" s="176"/>
      <c r="D58" s="176"/>
    </row>
    <row r="59" spans="1:16">
      <c r="A59" s="175"/>
      <c r="B59" s="176"/>
      <c r="C59" s="176"/>
      <c r="D59" s="176"/>
    </row>
    <row r="60" spans="1:16">
      <c r="A60" s="178"/>
      <c r="B60" s="176"/>
      <c r="C60" s="176"/>
      <c r="D60" s="176"/>
    </row>
    <row r="61" spans="1:16">
      <c r="A61" s="175"/>
      <c r="B61" s="176"/>
      <c r="C61" s="176"/>
      <c r="D61" s="176"/>
    </row>
    <row r="62" spans="1:16">
      <c r="A62" s="174" t="s">
        <v>665</v>
      </c>
      <c r="B62" s="176"/>
      <c r="C62" s="176"/>
      <c r="D62" s="176"/>
    </row>
    <row r="63" spans="1:16">
      <c r="A63" s="175"/>
      <c r="B63" s="176"/>
      <c r="C63" s="176"/>
      <c r="D63" s="176"/>
    </row>
    <row r="64" spans="1:16">
      <c r="A64" s="178"/>
      <c r="B64" s="176"/>
      <c r="C64" s="176"/>
      <c r="D64" s="176"/>
    </row>
    <row r="65" spans="1:4">
      <c r="A65" s="178"/>
      <c r="B65" s="176"/>
      <c r="C65" s="176"/>
      <c r="D65" s="176"/>
    </row>
    <row r="66" spans="1:4">
      <c r="A66" s="178"/>
      <c r="B66" s="176"/>
      <c r="C66" s="176"/>
      <c r="D66" s="176"/>
    </row>
    <row r="67" spans="1:4">
      <c r="A67" s="175"/>
      <c r="B67" s="176"/>
      <c r="C67" s="176"/>
      <c r="D67" s="176"/>
    </row>
    <row r="68" spans="1:4">
      <c r="A68" s="178"/>
      <c r="B68" s="176"/>
      <c r="C68" s="176"/>
      <c r="D68" s="176"/>
    </row>
    <row r="69" spans="1:4">
      <c r="A69" s="175"/>
      <c r="B69" s="176"/>
      <c r="C69" s="176"/>
      <c r="D69" s="176"/>
    </row>
    <row r="70" spans="1:4">
      <c r="A70" s="178"/>
      <c r="B70" s="176"/>
      <c r="C70" s="176"/>
      <c r="D70" s="176"/>
    </row>
    <row r="71" spans="1:4">
      <c r="A71" s="175"/>
      <c r="B71" s="176"/>
      <c r="C71" s="176"/>
      <c r="D71" s="176"/>
    </row>
    <row r="72" spans="1:4">
      <c r="A72" s="175"/>
      <c r="B72" s="176"/>
      <c r="C72" s="176"/>
      <c r="D72" s="176"/>
    </row>
    <row r="73" spans="1:4">
      <c r="A73" s="175"/>
      <c r="B73" s="176"/>
      <c r="C73" s="176"/>
      <c r="D73" s="176"/>
    </row>
    <row r="74" spans="1:4">
      <c r="A74" s="175"/>
      <c r="B74" s="176"/>
      <c r="C74" s="176"/>
      <c r="D74" s="176"/>
    </row>
    <row r="75" spans="1:4">
      <c r="A75" s="175"/>
      <c r="B75" s="176"/>
      <c r="C75" s="176"/>
      <c r="D75" s="176"/>
    </row>
    <row r="76" spans="1:4">
      <c r="A76" s="175"/>
      <c r="B76" s="176"/>
      <c r="C76" s="176"/>
      <c r="D76" s="176"/>
    </row>
    <row r="77" spans="1:4">
      <c r="A77" s="175"/>
      <c r="B77" s="176"/>
      <c r="C77" s="176"/>
      <c r="D77" s="176"/>
    </row>
    <row r="78" spans="1:4">
      <c r="A78" s="175"/>
      <c r="B78" s="176"/>
      <c r="C78" s="176"/>
      <c r="D78" s="176"/>
    </row>
    <row r="79" spans="1:4">
      <c r="A79" s="175"/>
      <c r="B79" s="176"/>
      <c r="C79" s="176"/>
      <c r="D79" s="176"/>
    </row>
    <row r="80" spans="1:4">
      <c r="A80" s="178"/>
      <c r="B80" s="176"/>
      <c r="C80" s="176"/>
      <c r="D80" s="177"/>
    </row>
    <row r="81" spans="1:4">
      <c r="A81" s="175"/>
      <c r="B81" s="176"/>
      <c r="C81" s="176"/>
      <c r="D81" s="176"/>
    </row>
    <row r="82" spans="1:4">
      <c r="A82" s="178"/>
      <c r="B82" s="176"/>
      <c r="C82" s="176"/>
      <c r="D82" s="176"/>
    </row>
    <row r="83" spans="1:4">
      <c r="A83" s="178"/>
      <c r="B83" s="176"/>
      <c r="C83" s="176"/>
      <c r="D83" s="176"/>
    </row>
    <row r="84" spans="1:4">
      <c r="A84" s="178"/>
      <c r="B84" s="176"/>
      <c r="C84" s="176"/>
      <c r="D84" s="176"/>
    </row>
  </sheetData>
  <mergeCells count="6">
    <mergeCell ref="A3:E3"/>
    <mergeCell ref="G3:K3"/>
    <mergeCell ref="A4:B4"/>
    <mergeCell ref="D4:E4"/>
    <mergeCell ref="G4:H4"/>
    <mergeCell ref="J4:K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2">
    <tabColor theme="9" tint="0.39997558519241921"/>
  </sheetPr>
  <dimension ref="A1:Z86"/>
  <sheetViews>
    <sheetView zoomScale="75" zoomScaleNormal="75" zoomScalePageLayoutView="75" workbookViewId="0">
      <selection activeCell="AC52" sqref="AC52"/>
    </sheetView>
  </sheetViews>
  <sheetFormatPr defaultColWidth="8.5546875" defaultRowHeight="13.2"/>
  <cols>
    <col min="1" max="1" width="16" style="171" customWidth="1"/>
    <col min="2" max="8" width="11.44140625" style="178" customWidth="1"/>
    <col min="9" max="9" width="8.5546875" style="171"/>
    <col min="10" max="10" width="13.77734375" style="171" bestFit="1" customWidth="1"/>
    <col min="11" max="18" width="8.5546875" style="171"/>
    <col min="19" max="19" width="13.77734375" style="171" bestFit="1" customWidth="1"/>
    <col min="20" max="16384" width="8.5546875" style="171"/>
  </cols>
  <sheetData>
    <row r="1" spans="1:10" ht="14.4">
      <c r="A1" s="1126" t="s">
        <v>938</v>
      </c>
      <c r="J1" s="1126" t="s">
        <v>939</v>
      </c>
    </row>
    <row r="2" spans="1:10" ht="14.4">
      <c r="A2" s="1126"/>
    </row>
    <row r="3" spans="1:10" ht="14.4">
      <c r="A3" s="1126"/>
    </row>
    <row r="4" spans="1:10" ht="14.4">
      <c r="A4" s="1126"/>
    </row>
    <row r="5" spans="1:10" ht="14.4">
      <c r="A5" s="1126"/>
    </row>
    <row r="6" spans="1:10" ht="14.4">
      <c r="A6" s="1126"/>
    </row>
    <row r="7" spans="1:10" ht="14.4">
      <c r="A7" s="1126"/>
    </row>
    <row r="8" spans="1:10" ht="14.4">
      <c r="A8" s="1126"/>
    </row>
    <row r="9" spans="1:10" ht="14.4">
      <c r="A9" s="1126"/>
    </row>
    <row r="10" spans="1:10" ht="14.4">
      <c r="A10" s="1126"/>
    </row>
    <row r="11" spans="1:10" ht="14.4">
      <c r="A11" s="1126"/>
    </row>
    <row r="12" spans="1:10" ht="14.4">
      <c r="A12" s="1126"/>
    </row>
    <row r="13" spans="1:10" ht="14.4">
      <c r="A13" s="1126"/>
    </row>
    <row r="14" spans="1:10" ht="14.4">
      <c r="A14" s="1126"/>
    </row>
    <row r="15" spans="1:10" ht="14.4">
      <c r="A15" s="1126"/>
    </row>
    <row r="16" spans="1:10" ht="14.4">
      <c r="A16" s="1126"/>
    </row>
    <row r="17" spans="1:26" ht="14.4">
      <c r="A17" s="1126"/>
    </row>
    <row r="18" spans="1:26" ht="14.4">
      <c r="A18" s="1126"/>
    </row>
    <row r="19" spans="1:26" ht="14.4">
      <c r="A19" s="1126"/>
    </row>
    <row r="20" spans="1:26" ht="14.4">
      <c r="A20" s="1127" t="s">
        <v>749</v>
      </c>
    </row>
    <row r="21" spans="1:26">
      <c r="A21" s="504"/>
      <c r="E21" s="504"/>
    </row>
    <row r="22" spans="1:26" ht="14.4">
      <c r="A22" s="1126"/>
    </row>
    <row r="24" spans="1:26">
      <c r="A24" s="307" t="s">
        <v>748</v>
      </c>
      <c r="B24" s="718"/>
      <c r="C24" s="307"/>
      <c r="D24" s="307"/>
      <c r="E24" s="615"/>
      <c r="F24" s="615"/>
      <c r="G24" s="615"/>
      <c r="H24" s="615"/>
      <c r="J24" s="307" t="s">
        <v>95</v>
      </c>
      <c r="K24" s="718"/>
      <c r="L24" s="307"/>
      <c r="M24" s="307"/>
      <c r="N24" s="615"/>
      <c r="O24" s="615"/>
      <c r="P24" s="615"/>
      <c r="Q24" s="615"/>
      <c r="S24" s="307" t="s">
        <v>863</v>
      </c>
      <c r="T24" s="718"/>
      <c r="U24" s="307"/>
      <c r="V24" s="307"/>
      <c r="W24" s="615"/>
      <c r="X24" s="615"/>
      <c r="Y24" s="615"/>
      <c r="Z24" s="615"/>
    </row>
    <row r="25" spans="1:26">
      <c r="A25" s="309" t="s">
        <v>940</v>
      </c>
      <c r="B25" s="404" t="s">
        <v>5</v>
      </c>
      <c r="C25" s="308" t="s">
        <v>11</v>
      </c>
      <c r="D25" s="308" t="s">
        <v>3</v>
      </c>
      <c r="E25" s="754" t="s">
        <v>6</v>
      </c>
      <c r="F25" s="754" t="s">
        <v>1</v>
      </c>
      <c r="G25" s="754" t="s">
        <v>7</v>
      </c>
      <c r="H25" s="754" t="s">
        <v>2</v>
      </c>
      <c r="J25" s="309" t="s">
        <v>940</v>
      </c>
      <c r="K25" s="404" t="s">
        <v>5</v>
      </c>
      <c r="L25" s="308" t="s">
        <v>11</v>
      </c>
      <c r="M25" s="308" t="s">
        <v>3</v>
      </c>
      <c r="N25" s="754" t="s">
        <v>6</v>
      </c>
      <c r="O25" s="754" t="s">
        <v>1</v>
      </c>
      <c r="P25" s="754" t="s">
        <v>7</v>
      </c>
      <c r="Q25" s="754" t="s">
        <v>2</v>
      </c>
      <c r="S25" s="309" t="s">
        <v>940</v>
      </c>
      <c r="T25" s="404" t="s">
        <v>5</v>
      </c>
      <c r="U25" s="308" t="s">
        <v>11</v>
      </c>
      <c r="V25" s="308" t="s">
        <v>3</v>
      </c>
      <c r="W25" s="754" t="s">
        <v>6</v>
      </c>
      <c r="X25" s="754" t="s">
        <v>1</v>
      </c>
      <c r="Y25" s="754" t="s">
        <v>7</v>
      </c>
      <c r="Z25" s="754" t="s">
        <v>2</v>
      </c>
    </row>
    <row r="26" spans="1:26">
      <c r="A26" s="307">
        <v>2008</v>
      </c>
      <c r="B26" s="505">
        <v>1.4841610830650562E-2</v>
      </c>
      <c r="C26" s="941"/>
      <c r="D26" s="945">
        <v>3.6635432591642064E-2</v>
      </c>
      <c r="E26" s="905"/>
      <c r="F26" s="905"/>
      <c r="G26" s="905"/>
      <c r="H26" s="506">
        <v>4.8775053757538635E-2</v>
      </c>
      <c r="J26" s="307"/>
      <c r="K26" s="505"/>
      <c r="L26" s="941"/>
      <c r="M26" s="945"/>
      <c r="N26" s="905"/>
      <c r="O26" s="905"/>
      <c r="P26" s="905"/>
      <c r="Q26" s="506"/>
      <c r="S26" s="307"/>
      <c r="T26" s="505"/>
      <c r="U26" s="941"/>
      <c r="V26" s="945"/>
      <c r="W26" s="905"/>
      <c r="X26" s="905"/>
      <c r="Y26" s="905"/>
      <c r="Z26" s="506"/>
    </row>
    <row r="27" spans="1:26">
      <c r="A27" s="308">
        <v>2009</v>
      </c>
      <c r="B27" s="507">
        <v>2.7144582757970694E-2</v>
      </c>
      <c r="C27" s="942"/>
      <c r="D27" s="943">
        <v>5.103059383059759E-2</v>
      </c>
      <c r="E27" s="719"/>
      <c r="F27" s="719"/>
      <c r="G27" s="719"/>
      <c r="H27" s="508">
        <v>6.1021251014030088E-2</v>
      </c>
      <c r="J27" s="308"/>
      <c r="K27" s="507"/>
      <c r="L27" s="942"/>
      <c r="M27" s="943"/>
      <c r="N27" s="719"/>
      <c r="O27" s="719"/>
      <c r="P27" s="719"/>
      <c r="Q27" s="508"/>
      <c r="S27" s="308"/>
      <c r="T27" s="507"/>
      <c r="U27" s="942"/>
      <c r="V27" s="943"/>
      <c r="W27" s="719"/>
      <c r="X27" s="719"/>
      <c r="Y27" s="719"/>
      <c r="Z27" s="508"/>
    </row>
    <row r="28" spans="1:26">
      <c r="A28" s="308">
        <v>2010</v>
      </c>
      <c r="B28" s="507">
        <v>3.4189193876656317E-2</v>
      </c>
      <c r="C28" s="942"/>
      <c r="D28" s="943">
        <v>4.5394178493914382E-2</v>
      </c>
      <c r="E28" s="719"/>
      <c r="F28" s="719"/>
      <c r="G28" s="719"/>
      <c r="H28" s="508">
        <v>7.7448550468361813E-2</v>
      </c>
      <c r="J28" s="308"/>
      <c r="K28" s="507"/>
      <c r="L28" s="942"/>
      <c r="M28" s="943"/>
      <c r="N28" s="719"/>
      <c r="O28" s="719"/>
      <c r="P28" s="719"/>
      <c r="Q28" s="508"/>
      <c r="S28" s="308"/>
      <c r="T28" s="507"/>
      <c r="U28" s="942"/>
      <c r="V28" s="943"/>
      <c r="W28" s="719"/>
      <c r="X28" s="719"/>
      <c r="Y28" s="719"/>
      <c r="Z28" s="508"/>
    </row>
    <row r="29" spans="1:26">
      <c r="A29" s="308">
        <v>2011</v>
      </c>
      <c r="B29" s="507">
        <v>4.5605060762829677E-2</v>
      </c>
      <c r="C29" s="943">
        <v>3.1618352102100497E-2</v>
      </c>
      <c r="D29" s="943">
        <v>5.4667323377177092E-2</v>
      </c>
      <c r="E29" s="719"/>
      <c r="F29" s="719"/>
      <c r="G29" s="508">
        <v>5.9935901460933128E-3</v>
      </c>
      <c r="H29" s="508">
        <v>8.4463839780662103E-2</v>
      </c>
      <c r="J29" s="308"/>
      <c r="K29" s="507"/>
      <c r="L29" s="943"/>
      <c r="M29" s="943"/>
      <c r="N29" s="719"/>
      <c r="O29" s="719"/>
      <c r="P29" s="508"/>
      <c r="Q29" s="508"/>
      <c r="S29" s="308"/>
      <c r="T29" s="507"/>
      <c r="U29" s="943"/>
      <c r="V29" s="943"/>
      <c r="W29" s="719"/>
      <c r="X29" s="719"/>
      <c r="Y29" s="508"/>
      <c r="Z29" s="508"/>
    </row>
    <row r="30" spans="1:26">
      <c r="A30" s="308">
        <v>2012</v>
      </c>
      <c r="B30" s="507">
        <v>6.2116224885143199E-2</v>
      </c>
      <c r="C30" s="943">
        <v>3.9329780810993697E-2</v>
      </c>
      <c r="D30" s="943">
        <v>7.7578270997730195E-2</v>
      </c>
      <c r="E30" s="515">
        <v>1.7159538717324601E-2</v>
      </c>
      <c r="F30" s="515">
        <v>1.6023700839636799E-2</v>
      </c>
      <c r="G30" s="508">
        <v>9.2763876792020302E-3</v>
      </c>
      <c r="H30" s="508">
        <v>9.1688649978118195E-2</v>
      </c>
      <c r="J30" s="308">
        <v>2012</v>
      </c>
      <c r="K30" s="507">
        <v>1.01183017687897E-4</v>
      </c>
      <c r="L30" s="943">
        <v>1.5086715100158901E-2</v>
      </c>
      <c r="M30" s="943">
        <v>5.7262038555821104E-4</v>
      </c>
      <c r="N30" s="515">
        <v>1.10700672774138E-3</v>
      </c>
      <c r="O30" s="515">
        <v>2.2276117149056499E-3</v>
      </c>
      <c r="P30" s="508">
        <v>2.0056257267884099E-3</v>
      </c>
      <c r="Q30" s="508">
        <v>5.1079148079610098E-4</v>
      </c>
      <c r="S30" s="308">
        <v>2012</v>
      </c>
      <c r="T30" s="507">
        <v>6.2217407902831097E-2</v>
      </c>
      <c r="U30" s="943">
        <v>5.44164959111526E-2</v>
      </c>
      <c r="V30" s="943">
        <v>7.8150891383288401E-2</v>
      </c>
      <c r="W30" s="515">
        <v>1.8266545445065979E-2</v>
      </c>
      <c r="X30" s="515">
        <v>1.8251312554542449E-2</v>
      </c>
      <c r="Y30" s="508">
        <v>1.128201340599044E-2</v>
      </c>
      <c r="Z30" s="508">
        <v>9.2199441458914302E-2</v>
      </c>
    </row>
    <row r="31" spans="1:26">
      <c r="A31" s="308">
        <v>2013</v>
      </c>
      <c r="B31" s="507">
        <v>6.8537546368382496E-2</v>
      </c>
      <c r="C31" s="943">
        <v>5.3285655538715997E-2</v>
      </c>
      <c r="D31" s="943">
        <v>0.110117489036136</v>
      </c>
      <c r="E31" s="515">
        <v>2.0858117837266599E-2</v>
      </c>
      <c r="F31" s="515">
        <v>1.8648554395691401E-2</v>
      </c>
      <c r="G31" s="508">
        <v>1.3834724482392501E-2</v>
      </c>
      <c r="H31" s="508">
        <v>9.8509959003376404E-2</v>
      </c>
      <c r="J31" s="308">
        <v>2013</v>
      </c>
      <c r="K31" s="507">
        <v>2.1762140597727199E-4</v>
      </c>
      <c r="L31" s="943">
        <v>2.7679622906465699E-2</v>
      </c>
      <c r="M31" s="943">
        <v>6.5207335845554799E-4</v>
      </c>
      <c r="N31" s="515">
        <v>1.5686931188667701E-3</v>
      </c>
      <c r="O31" s="515">
        <v>3.1519052584956199E-3</v>
      </c>
      <c r="P31" s="508">
        <v>4.4760914147242599E-3</v>
      </c>
      <c r="Q31" s="508">
        <v>6.8449334757766597E-4</v>
      </c>
      <c r="S31" s="308">
        <v>2013</v>
      </c>
      <c r="T31" s="507">
        <v>6.8755167774359763E-2</v>
      </c>
      <c r="U31" s="943">
        <v>8.0965278445181699E-2</v>
      </c>
      <c r="V31" s="943">
        <v>0.11076956239459154</v>
      </c>
      <c r="W31" s="515">
        <v>2.2426810956133369E-2</v>
      </c>
      <c r="X31" s="515">
        <v>2.1800459654187022E-2</v>
      </c>
      <c r="Y31" s="508">
        <v>1.831081589711676E-2</v>
      </c>
      <c r="Z31" s="508">
        <v>9.9194452350954074E-2</v>
      </c>
    </row>
    <row r="32" spans="1:26">
      <c r="A32" s="308">
        <v>2014</v>
      </c>
      <c r="B32" s="507">
        <v>5.6701415697210697E-2</v>
      </c>
      <c r="C32" s="943">
        <v>5.4557783665734903E-2</v>
      </c>
      <c r="D32" s="943">
        <v>0.119743164056483</v>
      </c>
      <c r="E32" s="515">
        <v>2.40984941765023E-2</v>
      </c>
      <c r="F32" s="515">
        <v>1.9388539687823499E-2</v>
      </c>
      <c r="G32" s="508">
        <v>1.4949516574548001E-2</v>
      </c>
      <c r="H32" s="508">
        <v>0.106367968040656</v>
      </c>
      <c r="J32" s="308">
        <v>2014</v>
      </c>
      <c r="K32" s="507">
        <v>5.7129461303835497E-4</v>
      </c>
      <c r="L32" s="943">
        <v>6.3688917667766895E-2</v>
      </c>
      <c r="M32" s="943">
        <v>9.15809504517321E-4</v>
      </c>
      <c r="N32" s="515">
        <v>2.6529312484828201E-3</v>
      </c>
      <c r="O32" s="515">
        <v>3.9185176689597303E-3</v>
      </c>
      <c r="P32" s="508">
        <v>9.8644803819385903E-3</v>
      </c>
      <c r="Q32" s="508">
        <v>1.29320052112488E-3</v>
      </c>
      <c r="S32" s="308">
        <v>2014</v>
      </c>
      <c r="T32" s="507">
        <v>5.7272710310249053E-2</v>
      </c>
      <c r="U32" s="943">
        <v>0.11824670133350179</v>
      </c>
      <c r="V32" s="943">
        <v>0.12065897356100032</v>
      </c>
      <c r="W32" s="515">
        <v>2.6751425424985119E-2</v>
      </c>
      <c r="X32" s="515">
        <v>2.3307057356783231E-2</v>
      </c>
      <c r="Y32" s="508">
        <v>2.4813996956486589E-2</v>
      </c>
      <c r="Z32" s="508">
        <v>0.10766116856178087</v>
      </c>
    </row>
    <row r="33" spans="1:26">
      <c r="A33" s="308">
        <v>2015</v>
      </c>
      <c r="B33" s="507">
        <v>6.2218621610734097E-2</v>
      </c>
      <c r="C33" s="943">
        <v>5.1428661004083102E-2</v>
      </c>
      <c r="D33" s="943">
        <v>0.134723505042943</v>
      </c>
      <c r="E33" s="515">
        <v>2.3579965346939701E-2</v>
      </c>
      <c r="F33" s="515">
        <v>2.0849561355080901E-2</v>
      </c>
      <c r="G33" s="508">
        <v>1.64539795711721E-2</v>
      </c>
      <c r="H33" s="508">
        <v>0.117203448736747</v>
      </c>
      <c r="J33" s="308">
        <v>2015</v>
      </c>
      <c r="K33" s="507">
        <v>8.1543792961715096E-4</v>
      </c>
      <c r="L33" s="943">
        <v>9.3021502303477999E-2</v>
      </c>
      <c r="M33" s="943">
        <v>9.9743524301255091E-4</v>
      </c>
      <c r="N33" s="515">
        <v>4.2371726230394698E-3</v>
      </c>
      <c r="O33" s="515">
        <v>4.6181407690870403E-3</v>
      </c>
      <c r="P33" s="508">
        <v>1.4077394596941401E-2</v>
      </c>
      <c r="Q33" s="508">
        <v>1.72948101251355E-3</v>
      </c>
      <c r="S33" s="308">
        <v>2015</v>
      </c>
      <c r="T33" s="507">
        <v>6.3034059540351253E-2</v>
      </c>
      <c r="U33" s="943">
        <v>0.14445016330756111</v>
      </c>
      <c r="V33" s="943">
        <v>0.13572094028595555</v>
      </c>
      <c r="W33" s="515">
        <v>2.7817137969979172E-2</v>
      </c>
      <c r="X33" s="515">
        <v>2.5467702124167942E-2</v>
      </c>
      <c r="Y33" s="508">
        <v>3.0531374168113502E-2</v>
      </c>
      <c r="Z33" s="508">
        <v>0.11893292974926055</v>
      </c>
    </row>
    <row r="34" spans="1:26">
      <c r="A34" s="308">
        <v>2016</v>
      </c>
      <c r="B34" s="507">
        <v>6.9028383827585804E-2</v>
      </c>
      <c r="C34" s="943">
        <v>5.7925085141427197E-2</v>
      </c>
      <c r="D34" s="943">
        <v>0.175367013177958</v>
      </c>
      <c r="E34" s="508">
        <v>2.4292381327431702E-2</v>
      </c>
      <c r="F34" s="508">
        <v>2.1103417292620202E-2</v>
      </c>
      <c r="G34" s="508">
        <v>2.0305728165977699E-2</v>
      </c>
      <c r="H34" s="508">
        <v>0.15103921330226699</v>
      </c>
      <c r="J34" s="308">
        <v>2016</v>
      </c>
      <c r="K34" s="507">
        <v>1.1008122453753601E-3</v>
      </c>
      <c r="L34" s="943">
        <v>0.120391352325336</v>
      </c>
      <c r="M34" s="943">
        <v>1.28090739143048E-3</v>
      </c>
      <c r="N34" s="508">
        <v>6.3418486396888797E-3</v>
      </c>
      <c r="O34" s="508">
        <v>5.9578865160510204E-3</v>
      </c>
      <c r="P34" s="508">
        <v>1.9881502100988001E-2</v>
      </c>
      <c r="Q34" s="508">
        <v>2.87426565792725E-3</v>
      </c>
      <c r="S34" s="308">
        <v>2016</v>
      </c>
      <c r="T34" s="507">
        <v>7.012919607296117E-2</v>
      </c>
      <c r="U34" s="943">
        <v>0.17831643746676321</v>
      </c>
      <c r="V34" s="943">
        <v>0.17664792056938847</v>
      </c>
      <c r="W34" s="508">
        <v>3.063422996712058E-2</v>
      </c>
      <c r="X34" s="508">
        <v>2.7061303808671222E-2</v>
      </c>
      <c r="Y34" s="508">
        <v>4.0187230266965704E-2</v>
      </c>
      <c r="Z34" s="508">
        <v>0.15391347896019425</v>
      </c>
    </row>
    <row r="35" spans="1:26">
      <c r="A35" s="308">
        <v>2017</v>
      </c>
      <c r="B35" s="507">
        <v>7.6946234947039505E-2</v>
      </c>
      <c r="C35" s="943">
        <v>5.7966444316304502E-2</v>
      </c>
      <c r="D35" s="943">
        <v>0.22988747209051499</v>
      </c>
      <c r="E35" s="508">
        <v>2.6525913654535799E-2</v>
      </c>
      <c r="F35" s="508">
        <v>2.6282434606657398E-2</v>
      </c>
      <c r="G35" s="508">
        <v>2.8075789649919001E-2</v>
      </c>
      <c r="H35" s="508">
        <v>0.173795413658651</v>
      </c>
      <c r="J35" s="308">
        <v>2017</v>
      </c>
      <c r="K35" s="507">
        <v>2.3992419095700398E-3</v>
      </c>
      <c r="L35" s="943">
        <v>0.14957812488213501</v>
      </c>
      <c r="M35" s="943">
        <v>3.08965751525455E-3</v>
      </c>
      <c r="N35" s="508">
        <v>8.6865680181895302E-3</v>
      </c>
      <c r="O35" s="508">
        <v>7.9007288831034594E-3</v>
      </c>
      <c r="P35" s="508">
        <v>2.66822639500779E-2</v>
      </c>
      <c r="Q35" s="508">
        <v>7.1711261892675902E-3</v>
      </c>
      <c r="S35" s="308">
        <v>2017</v>
      </c>
      <c r="T35" s="507">
        <v>7.9345476856609545E-2</v>
      </c>
      <c r="U35" s="943">
        <v>0.2075445691984395</v>
      </c>
      <c r="V35" s="943">
        <v>0.23297712960576955</v>
      </c>
      <c r="W35" s="508">
        <v>3.5212481672725331E-2</v>
      </c>
      <c r="X35" s="508">
        <v>3.4183163489760859E-2</v>
      </c>
      <c r="Y35" s="508">
        <v>5.47580535999969E-2</v>
      </c>
      <c r="Z35" s="508">
        <v>0.18096653984791861</v>
      </c>
    </row>
    <row r="36" spans="1:26">
      <c r="A36" s="308">
        <v>2018</v>
      </c>
      <c r="B36" s="507">
        <v>7.3368539501806093E-2</v>
      </c>
      <c r="C36" s="943">
        <v>6.9259275931140604E-2</v>
      </c>
      <c r="D36" s="943">
        <v>0.23831135349588101</v>
      </c>
      <c r="E36" s="508">
        <v>2.44912360233288E-2</v>
      </c>
      <c r="F36" s="508">
        <v>2.64879587947697E-2</v>
      </c>
      <c r="G36" s="508">
        <v>2.8037899230418901E-2</v>
      </c>
      <c r="H36" s="508">
        <v>0.18503696687578799</v>
      </c>
      <c r="J36" s="308">
        <v>2018</v>
      </c>
      <c r="K36" s="507">
        <v>3.7702525759589199E-3</v>
      </c>
      <c r="L36" s="943">
        <v>0.168711422147653</v>
      </c>
      <c r="M36" s="943">
        <v>3.5585660713437699E-3</v>
      </c>
      <c r="N36" s="508">
        <v>1.1189350931675101E-2</v>
      </c>
      <c r="O36" s="508">
        <v>9.4033135638903094E-3</v>
      </c>
      <c r="P36" s="508">
        <v>3.4697122570841302E-2</v>
      </c>
      <c r="Q36" s="508">
        <v>9.9053661520760606E-3</v>
      </c>
      <c r="S36" s="308">
        <v>2018</v>
      </c>
      <c r="T36" s="507">
        <v>7.7138792077765014E-2</v>
      </c>
      <c r="U36" s="943">
        <v>0.23797069807879362</v>
      </c>
      <c r="V36" s="943">
        <v>0.24186991956722478</v>
      </c>
      <c r="W36" s="508">
        <v>3.5680586955003903E-2</v>
      </c>
      <c r="X36" s="508">
        <v>3.5891272358660006E-2</v>
      </c>
      <c r="Y36" s="508">
        <v>6.2735021801260199E-2</v>
      </c>
      <c r="Z36" s="508">
        <v>0.19494233302786407</v>
      </c>
    </row>
    <row r="37" spans="1:26">
      <c r="A37" s="308">
        <v>2019</v>
      </c>
      <c r="B37" s="507">
        <v>8.5035388804821893E-2</v>
      </c>
      <c r="C37" s="943">
        <v>6.83905311864767E-2</v>
      </c>
      <c r="D37" s="943">
        <v>0.27516518256193301</v>
      </c>
      <c r="E37" s="508">
        <v>2.8354714497503299E-2</v>
      </c>
      <c r="F37" s="508">
        <v>3.0315224479240899E-2</v>
      </c>
      <c r="G37" s="508">
        <v>2.8924797697650599E-2</v>
      </c>
      <c r="H37" s="508">
        <v>0.19929926050844099</v>
      </c>
      <c r="J37" s="308">
        <v>2019</v>
      </c>
      <c r="K37" s="507">
        <v>4.4927284650131596E-3</v>
      </c>
      <c r="L37" s="943">
        <v>0.18311229319015301</v>
      </c>
      <c r="M37" s="943">
        <v>3.6998864128799198E-3</v>
      </c>
      <c r="N37" s="508">
        <v>1.52486574409306E-2</v>
      </c>
      <c r="O37" s="508">
        <v>1.1747352475314599E-2</v>
      </c>
      <c r="P37" s="508">
        <v>4.1476169019411001E-2</v>
      </c>
      <c r="Q37" s="508">
        <v>1.3242352312098899E-2</v>
      </c>
      <c r="S37" s="308">
        <v>2019</v>
      </c>
      <c r="T37" s="507">
        <v>8.9528117269835047E-2</v>
      </c>
      <c r="U37" s="943">
        <v>0.25150282437662974</v>
      </c>
      <c r="V37" s="943">
        <v>0.27886506897481295</v>
      </c>
      <c r="W37" s="508">
        <v>4.3603371938433902E-2</v>
      </c>
      <c r="X37" s="508">
        <v>4.2062576954555495E-2</v>
      </c>
      <c r="Y37" s="508">
        <v>7.04009667170616E-2</v>
      </c>
      <c r="Z37" s="508">
        <v>0.21254161282053988</v>
      </c>
    </row>
    <row r="38" spans="1:26">
      <c r="A38" s="308">
        <v>2020</v>
      </c>
      <c r="B38" s="507">
        <v>0.109765117681867</v>
      </c>
      <c r="C38" s="943">
        <v>6.5661377229909196E-2</v>
      </c>
      <c r="D38" s="943">
        <v>0.31271935408533902</v>
      </c>
      <c r="E38" s="508">
        <v>2.9474938070627899E-2</v>
      </c>
      <c r="F38" s="508">
        <v>3.4004876744420098E-2</v>
      </c>
      <c r="G38" s="508">
        <v>2.9974691760529699E-2</v>
      </c>
      <c r="H38" s="508">
        <v>0.23225466741522499</v>
      </c>
      <c r="I38" s="217"/>
      <c r="J38" s="308">
        <v>2020</v>
      </c>
      <c r="K38" s="507">
        <v>6.19093158037192E-3</v>
      </c>
      <c r="L38" s="943">
        <v>0.20167563529280699</v>
      </c>
      <c r="M38" s="943">
        <v>4.6618454156088802E-3</v>
      </c>
      <c r="N38" s="508">
        <v>2.1141743755235899E-2</v>
      </c>
      <c r="O38" s="508">
        <v>1.4771675334106799E-2</v>
      </c>
      <c r="P38" s="508">
        <v>4.9831503038415402E-2</v>
      </c>
      <c r="Q38" s="508">
        <v>2.4554720764857499E-2</v>
      </c>
      <c r="S38" s="308">
        <v>2020</v>
      </c>
      <c r="T38" s="507">
        <v>0.11595604926223892</v>
      </c>
      <c r="U38" s="943">
        <v>0.26733701252271619</v>
      </c>
      <c r="V38" s="943">
        <v>0.3173811995009479</v>
      </c>
      <c r="W38" s="508">
        <v>5.0616681825863798E-2</v>
      </c>
      <c r="X38" s="508">
        <v>4.8776552078526894E-2</v>
      </c>
      <c r="Y38" s="508">
        <v>7.9806194798945101E-2</v>
      </c>
      <c r="Z38" s="508">
        <v>0.25680938818008248</v>
      </c>
    </row>
    <row r="39" spans="1:26">
      <c r="A39" s="308">
        <v>2021</v>
      </c>
      <c r="B39" s="507">
        <v>0.120337566356713</v>
      </c>
      <c r="C39" s="943">
        <v>8.4200881032449604E-2</v>
      </c>
      <c r="D39" s="943">
        <v>0.34815715175886702</v>
      </c>
      <c r="E39" s="508">
        <v>2.6657386245218101E-2</v>
      </c>
      <c r="F39" s="508">
        <v>3.5272025095737299E-2</v>
      </c>
      <c r="G39" s="508">
        <v>2.9524667925383101E-2</v>
      </c>
      <c r="H39" s="508">
        <v>0.241826025649647</v>
      </c>
      <c r="J39" s="308">
        <v>2021</v>
      </c>
      <c r="K39" s="507">
        <v>9.3105883857198205E-3</v>
      </c>
      <c r="L39" s="943">
        <v>0.22608688954377301</v>
      </c>
      <c r="M39" s="943">
        <v>5.5462286670201399E-3</v>
      </c>
      <c r="N39" s="508">
        <v>2.5503241533193301E-2</v>
      </c>
      <c r="O39" s="508">
        <v>1.9950478906430501E-2</v>
      </c>
      <c r="P39" s="508">
        <v>5.6751232074962098E-2</v>
      </c>
      <c r="Q39" s="508">
        <v>4.3911791981793902E-2</v>
      </c>
      <c r="S39" s="308">
        <v>2021</v>
      </c>
      <c r="T39" s="507">
        <v>0.12964815474243283</v>
      </c>
      <c r="U39" s="943">
        <v>0.31028777057622259</v>
      </c>
      <c r="V39" s="943">
        <v>0.35370338042588717</v>
      </c>
      <c r="W39" s="508">
        <v>5.2160627778411406E-2</v>
      </c>
      <c r="X39" s="508">
        <v>5.5222504002167799E-2</v>
      </c>
      <c r="Y39" s="508">
        <v>8.6275900000345199E-2</v>
      </c>
      <c r="Z39" s="508">
        <v>0.2857378176314409</v>
      </c>
    </row>
    <row r="40" spans="1:26">
      <c r="A40" s="309">
        <v>2022</v>
      </c>
      <c r="B40" s="940">
        <v>0.14460717395665301</v>
      </c>
      <c r="C40" s="944">
        <v>8.7405469620181406E-2</v>
      </c>
      <c r="D40" s="944">
        <v>0.37949803159699802</v>
      </c>
      <c r="E40" s="908">
        <v>3.1229252119889701E-2</v>
      </c>
      <c r="F40" s="908">
        <v>4.0024054070991903E-2</v>
      </c>
      <c r="G40" s="908">
        <v>3.1500612417488798E-2</v>
      </c>
      <c r="H40" s="908">
        <v>0.247992904928275</v>
      </c>
      <c r="J40" s="309">
        <v>2022</v>
      </c>
      <c r="K40" s="940">
        <v>1.34816677725287E-2</v>
      </c>
      <c r="L40" s="944">
        <v>0.24749336170772901</v>
      </c>
      <c r="M40" s="944">
        <v>5.8176532664212903E-3</v>
      </c>
      <c r="N40" s="908">
        <v>3.20578094177335E-2</v>
      </c>
      <c r="O40" s="908">
        <v>2.36972214288588E-2</v>
      </c>
      <c r="P40" s="908">
        <v>6.8386897772347993E-2</v>
      </c>
      <c r="Q40" s="908">
        <v>5.7758948306464601E-2</v>
      </c>
      <c r="S40" s="309">
        <v>2022</v>
      </c>
      <c r="T40" s="940">
        <v>0.15808884172918172</v>
      </c>
      <c r="U40" s="944">
        <v>0.33489883132791043</v>
      </c>
      <c r="V40" s="944">
        <v>0.38531568486341933</v>
      </c>
      <c r="W40" s="908">
        <v>6.3287061537623202E-2</v>
      </c>
      <c r="X40" s="908">
        <v>6.372127549985071E-2</v>
      </c>
      <c r="Y40" s="908">
        <v>9.9887510189836798E-2</v>
      </c>
      <c r="Z40" s="908">
        <v>0.30575185323473958</v>
      </c>
    </row>
    <row r="41" spans="1:26">
      <c r="A41" s="746"/>
      <c r="B41" s="1128"/>
      <c r="C41" s="1128"/>
      <c r="D41" s="1128"/>
      <c r="E41" s="1128"/>
      <c r="F41" s="1128"/>
      <c r="G41" s="1128"/>
      <c r="H41" s="1128"/>
    </row>
    <row r="45" spans="1:26">
      <c r="A45" s="398"/>
      <c r="B45" s="1129"/>
      <c r="C45" s="1129"/>
    </row>
    <row r="46" spans="1:26">
      <c r="B46" s="1130"/>
      <c r="C46" s="1130"/>
    </row>
    <row r="47" spans="1:26">
      <c r="B47" s="1130"/>
      <c r="C47" s="1130"/>
    </row>
    <row r="48" spans="1:26">
      <c r="B48" s="1130"/>
      <c r="C48" s="1130"/>
    </row>
    <row r="49" spans="1:5">
      <c r="A49" s="1131"/>
      <c r="B49" s="938"/>
      <c r="C49" s="938"/>
    </row>
    <row r="50" spans="1:5">
      <c r="C50" s="709"/>
    </row>
    <row r="52" spans="1:5">
      <c r="B52" s="1132"/>
      <c r="C52" s="1132"/>
      <c r="E52" s="171"/>
    </row>
    <row r="53" spans="1:5">
      <c r="B53" s="1130"/>
      <c r="C53" s="1130"/>
      <c r="E53" s="171"/>
    </row>
    <row r="54" spans="1:5">
      <c r="B54" s="1130"/>
      <c r="C54" s="1130"/>
      <c r="E54" s="171"/>
    </row>
    <row r="55" spans="1:5">
      <c r="B55" s="1130"/>
      <c r="C55" s="1130"/>
      <c r="E55" s="171"/>
    </row>
    <row r="56" spans="1:5">
      <c r="B56" s="1130"/>
      <c r="C56" s="1130"/>
      <c r="E56" s="171"/>
    </row>
    <row r="57" spans="1:5">
      <c r="B57" s="1130"/>
      <c r="C57" s="1130"/>
      <c r="E57" s="171"/>
    </row>
    <row r="58" spans="1:5" ht="18.600000000000001">
      <c r="B58" s="1130"/>
      <c r="C58" s="1130"/>
      <c r="E58" s="1133"/>
    </row>
    <row r="59" spans="1:5">
      <c r="B59" s="1130"/>
      <c r="C59" s="1130"/>
      <c r="E59" s="171"/>
    </row>
    <row r="60" spans="1:5">
      <c r="B60" s="1130"/>
      <c r="C60" s="1130"/>
      <c r="E60" s="171"/>
    </row>
    <row r="61" spans="1:5">
      <c r="B61" s="1130"/>
      <c r="C61" s="1130"/>
      <c r="E61" s="1130"/>
    </row>
    <row r="62" spans="1:5">
      <c r="B62" s="1130"/>
      <c r="C62" s="1130"/>
      <c r="E62" s="171"/>
    </row>
    <row r="63" spans="1:5">
      <c r="B63" s="1130"/>
      <c r="C63" s="1130"/>
      <c r="E63" s="1130"/>
    </row>
    <row r="64" spans="1:5">
      <c r="B64" s="1130"/>
      <c r="C64" s="1130"/>
      <c r="E64" s="171"/>
    </row>
    <row r="65" spans="1:6">
      <c r="B65" s="1130"/>
      <c r="C65" s="1130"/>
      <c r="E65" s="171"/>
    </row>
    <row r="66" spans="1:6">
      <c r="B66" s="1130"/>
      <c r="C66" s="1130"/>
      <c r="E66" s="171"/>
    </row>
    <row r="67" spans="1:6">
      <c r="B67" s="1130"/>
      <c r="C67" s="1130"/>
      <c r="E67" s="171"/>
    </row>
    <row r="68" spans="1:6">
      <c r="B68" s="1130"/>
      <c r="C68" s="1130"/>
      <c r="E68" s="171"/>
    </row>
    <row r="69" spans="1:6">
      <c r="B69" s="1130"/>
      <c r="C69" s="1130"/>
      <c r="E69" s="171"/>
    </row>
    <row r="70" spans="1:6">
      <c r="B70" s="1130"/>
      <c r="C70" s="1130"/>
      <c r="E70" s="171"/>
    </row>
    <row r="71" spans="1:6">
      <c r="B71" s="1130"/>
      <c r="C71" s="1130"/>
      <c r="E71" s="587"/>
    </row>
    <row r="72" spans="1:6">
      <c r="B72" s="1130"/>
      <c r="C72" s="1130"/>
      <c r="E72" s="587"/>
    </row>
    <row r="73" spans="1:6">
      <c r="B73" s="1130"/>
      <c r="C73" s="1130"/>
      <c r="E73" s="587"/>
      <c r="F73" s="1134"/>
    </row>
    <row r="78" spans="1:6">
      <c r="A78" s="1135"/>
      <c r="B78" s="1129"/>
      <c r="C78" s="1129"/>
      <c r="D78" s="1136"/>
    </row>
    <row r="79" spans="1:6">
      <c r="A79" s="1137"/>
      <c r="B79" s="676"/>
      <c r="C79" s="676"/>
      <c r="D79" s="676"/>
    </row>
    <row r="80" spans="1:6">
      <c r="A80" s="1137"/>
      <c r="B80" s="676"/>
      <c r="C80" s="676"/>
      <c r="D80" s="676"/>
    </row>
    <row r="81" spans="1:4">
      <c r="A81" s="1137"/>
      <c r="B81" s="676"/>
      <c r="C81" s="676"/>
      <c r="D81" s="676"/>
    </row>
    <row r="82" spans="1:4">
      <c r="A82" s="1137"/>
      <c r="B82" s="676"/>
      <c r="C82" s="676"/>
      <c r="D82" s="676"/>
    </row>
    <row r="83" spans="1:4">
      <c r="A83" s="1137"/>
      <c r="B83" s="676"/>
      <c r="C83" s="676"/>
      <c r="D83" s="676"/>
    </row>
    <row r="84" spans="1:4">
      <c r="A84" s="1137"/>
      <c r="B84" s="676"/>
      <c r="C84" s="676"/>
      <c r="D84" s="676"/>
    </row>
    <row r="85" spans="1:4">
      <c r="A85" s="1137"/>
      <c r="B85" s="676"/>
      <c r="C85" s="676"/>
      <c r="D85" s="676"/>
    </row>
    <row r="86" spans="1:4">
      <c r="C86" s="683"/>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1">
    <tabColor theme="9" tint="0.39997558519241921"/>
  </sheetPr>
  <dimension ref="A1:Y233"/>
  <sheetViews>
    <sheetView zoomScale="75" zoomScaleNormal="75" workbookViewId="0">
      <selection activeCell="G28" sqref="G28"/>
    </sheetView>
  </sheetViews>
  <sheetFormatPr defaultColWidth="9.109375" defaultRowHeight="13.2"/>
  <cols>
    <col min="1" max="1" width="23.44140625" style="171" customWidth="1"/>
    <col min="2" max="2" width="38.6640625" style="171" customWidth="1"/>
    <col min="3" max="3" width="15" style="171" customWidth="1"/>
    <col min="4" max="4" width="16.44140625" style="171" customWidth="1"/>
    <col min="5" max="5" width="14.33203125" style="178" customWidth="1"/>
    <col min="6" max="6" width="16.44140625" style="178" customWidth="1"/>
    <col min="7" max="7" width="19.6640625" style="178" customWidth="1"/>
    <col min="8" max="8" width="22.6640625" style="178" customWidth="1"/>
    <col min="9" max="9" width="20.6640625" style="171" customWidth="1"/>
    <col min="10" max="10" width="21.33203125" style="171" customWidth="1"/>
    <col min="11" max="11" width="13.6640625" style="171" customWidth="1"/>
    <col min="12" max="12" width="17.44140625" style="171" customWidth="1"/>
    <col min="13" max="13" width="27" style="171" bestFit="1" customWidth="1"/>
    <col min="14" max="20" width="9.109375" style="171"/>
    <col min="21" max="22" width="19.44140625" style="171" customWidth="1"/>
    <col min="23" max="23" width="9.109375" style="171" customWidth="1"/>
    <col min="24" max="25" width="20.33203125" style="171" customWidth="1"/>
    <col min="26" max="16384" width="9.109375" style="171"/>
  </cols>
  <sheetData>
    <row r="1" spans="1:9" ht="14.4">
      <c r="A1" s="4" t="s">
        <v>460</v>
      </c>
    </row>
    <row r="3" spans="1:9" ht="14.4">
      <c r="A3" s="1155" t="s">
        <v>459</v>
      </c>
      <c r="E3" s="1155" t="s">
        <v>864</v>
      </c>
      <c r="I3" s="1155" t="s">
        <v>865</v>
      </c>
    </row>
    <row r="23" spans="1:25">
      <c r="A23" s="174" t="s">
        <v>866</v>
      </c>
      <c r="X23" s="171" t="s">
        <v>867</v>
      </c>
    </row>
    <row r="24" spans="1:25">
      <c r="A24" s="174"/>
    </row>
    <row r="25" spans="1:25">
      <c r="A25" s="174"/>
    </row>
    <row r="26" spans="1:25">
      <c r="A26" s="174"/>
      <c r="E26" s="174" t="s">
        <v>866</v>
      </c>
      <c r="I26" s="174" t="s">
        <v>866</v>
      </c>
    </row>
    <row r="27" spans="1:25">
      <c r="A27" s="174"/>
    </row>
    <row r="28" spans="1:25">
      <c r="A28" s="174"/>
    </row>
    <row r="30" spans="1:25" ht="14.4">
      <c r="A30" s="431" t="s">
        <v>458</v>
      </c>
      <c r="K30" s="379" t="s">
        <v>89</v>
      </c>
      <c r="L30" s="380"/>
      <c r="M30" s="381"/>
      <c r="O30" s="431" t="s">
        <v>868</v>
      </c>
      <c r="U30" s="1138" t="s">
        <v>869</v>
      </c>
      <c r="V30" s="1139"/>
      <c r="X30" s="1138" t="s">
        <v>870</v>
      </c>
      <c r="Y30" s="1139"/>
    </row>
    <row r="31" spans="1:25" ht="33" customHeight="1">
      <c r="A31" s="490" t="s">
        <v>70</v>
      </c>
      <c r="B31" s="382" t="s">
        <v>71</v>
      </c>
      <c r="C31" s="383" t="s">
        <v>77</v>
      </c>
      <c r="D31" s="383" t="s">
        <v>91</v>
      </c>
      <c r="E31" s="383" t="s">
        <v>78</v>
      </c>
      <c r="F31" s="383" t="s">
        <v>418</v>
      </c>
      <c r="G31" s="383" t="s">
        <v>81</v>
      </c>
      <c r="H31" s="383" t="s">
        <v>88</v>
      </c>
      <c r="I31" s="383" t="s">
        <v>82</v>
      </c>
      <c r="J31" s="383" t="s">
        <v>419</v>
      </c>
      <c r="K31" s="383" t="s">
        <v>83</v>
      </c>
      <c r="L31" s="383" t="s">
        <v>80</v>
      </c>
      <c r="M31" s="384" t="s">
        <v>90</v>
      </c>
      <c r="O31" s="416"/>
      <c r="P31" s="419" t="s">
        <v>13</v>
      </c>
      <c r="Q31" s="419" t="s">
        <v>411</v>
      </c>
      <c r="R31" s="419" t="s">
        <v>95</v>
      </c>
      <c r="S31" s="420" t="s">
        <v>457</v>
      </c>
      <c r="U31" s="910" t="s">
        <v>70</v>
      </c>
      <c r="V31" s="428" t="s">
        <v>871</v>
      </c>
      <c r="X31" s="910" t="s">
        <v>52</v>
      </c>
      <c r="Y31" s="428" t="s">
        <v>871</v>
      </c>
    </row>
    <row r="32" spans="1:25" ht="12.6" customHeight="1">
      <c r="A32" s="385" t="s">
        <v>175</v>
      </c>
      <c r="B32" s="491" t="s">
        <v>420</v>
      </c>
      <c r="C32" s="386">
        <v>1997</v>
      </c>
      <c r="D32" s="386">
        <v>2015</v>
      </c>
      <c r="E32" s="386" t="s">
        <v>79</v>
      </c>
      <c r="F32" s="386">
        <v>1987</v>
      </c>
      <c r="G32" s="387">
        <v>3.3000000000000003</v>
      </c>
      <c r="H32" s="387">
        <v>1.2</v>
      </c>
      <c r="I32" s="387" t="s">
        <v>79</v>
      </c>
      <c r="J32" s="387">
        <v>11.799999999999999</v>
      </c>
      <c r="K32" s="386" t="s">
        <v>421</v>
      </c>
      <c r="L32" s="387">
        <v>0.83333333333333337</v>
      </c>
      <c r="M32" s="388">
        <v>7.9470198675496692E-2</v>
      </c>
      <c r="O32" s="416">
        <v>2001</v>
      </c>
      <c r="P32" s="421">
        <v>3.3000000000000003</v>
      </c>
      <c r="Q32" s="421">
        <v>0</v>
      </c>
      <c r="R32" s="421">
        <v>0</v>
      </c>
      <c r="S32" s="422">
        <v>11.799999999999999</v>
      </c>
      <c r="U32" s="228" t="s">
        <v>68</v>
      </c>
      <c r="V32" s="434">
        <v>858.8</v>
      </c>
      <c r="X32" s="228" t="s">
        <v>2</v>
      </c>
      <c r="Y32" s="432">
        <v>855.8</v>
      </c>
    </row>
    <row r="33" spans="1:25" ht="12.6" customHeight="1">
      <c r="A33" s="389" t="s">
        <v>143</v>
      </c>
      <c r="B33" s="492" t="s">
        <v>422</v>
      </c>
      <c r="C33" s="390">
        <v>2001</v>
      </c>
      <c r="D33" s="390" t="s">
        <v>79</v>
      </c>
      <c r="E33" s="390" t="s">
        <v>79</v>
      </c>
      <c r="F33" s="390">
        <v>2015</v>
      </c>
      <c r="G33" s="391">
        <v>1.2</v>
      </c>
      <c r="H33" s="391" t="s">
        <v>79</v>
      </c>
      <c r="I33" s="391" t="s">
        <v>79</v>
      </c>
      <c r="J33" s="391">
        <v>0.5</v>
      </c>
      <c r="K33" s="390" t="s">
        <v>79</v>
      </c>
      <c r="L33" s="391" t="s">
        <v>79</v>
      </c>
      <c r="M33" s="392" t="s">
        <v>79</v>
      </c>
      <c r="O33" s="417">
        <v>2002</v>
      </c>
      <c r="P33" s="423">
        <v>8.9</v>
      </c>
      <c r="Q33" s="423">
        <v>0</v>
      </c>
      <c r="R33" s="423">
        <v>0</v>
      </c>
      <c r="S33" s="424">
        <v>25.799999999999997</v>
      </c>
      <c r="U33" s="228" t="s">
        <v>64</v>
      </c>
      <c r="V33" s="434">
        <v>430.6</v>
      </c>
      <c r="X33" s="228" t="s">
        <v>1</v>
      </c>
      <c r="Y33" s="432">
        <v>771.30000000000007</v>
      </c>
    </row>
    <row r="34" spans="1:25" ht="12.6" customHeight="1">
      <c r="A34" s="389" t="s">
        <v>147</v>
      </c>
      <c r="B34" s="492" t="s">
        <v>423</v>
      </c>
      <c r="C34" s="390">
        <v>2002</v>
      </c>
      <c r="D34" s="390" t="s">
        <v>79</v>
      </c>
      <c r="E34" s="390" t="s">
        <v>79</v>
      </c>
      <c r="F34" s="390">
        <v>2002</v>
      </c>
      <c r="G34" s="391">
        <v>5.6</v>
      </c>
      <c r="H34" s="391" t="s">
        <v>79</v>
      </c>
      <c r="I34" s="391" t="s">
        <v>79</v>
      </c>
      <c r="J34" s="391">
        <v>14</v>
      </c>
      <c r="K34" s="390" t="s">
        <v>79</v>
      </c>
      <c r="L34" s="391" t="s">
        <v>79</v>
      </c>
      <c r="M34" s="392" t="s">
        <v>79</v>
      </c>
      <c r="O34" s="417">
        <v>2003</v>
      </c>
      <c r="P34" s="423">
        <v>8.9</v>
      </c>
      <c r="Q34" s="423">
        <v>0</v>
      </c>
      <c r="R34" s="423">
        <v>0</v>
      </c>
      <c r="S34" s="424">
        <v>25.799999999999997</v>
      </c>
      <c r="U34" s="228" t="s">
        <v>167</v>
      </c>
      <c r="V34" s="434">
        <v>272.60000000000002</v>
      </c>
      <c r="X34" s="228" t="s">
        <v>415</v>
      </c>
      <c r="Y34" s="432">
        <v>626.1</v>
      </c>
    </row>
    <row r="35" spans="1:25" ht="12.6" customHeight="1">
      <c r="A35" s="389" t="s">
        <v>66</v>
      </c>
      <c r="B35" s="492" t="s">
        <v>611</v>
      </c>
      <c r="C35" s="390">
        <v>2003</v>
      </c>
      <c r="D35" s="390">
        <v>2015</v>
      </c>
      <c r="E35" s="390" t="s">
        <v>79</v>
      </c>
      <c r="F35" s="390" t="s">
        <v>79</v>
      </c>
      <c r="G35" s="391">
        <v>30</v>
      </c>
      <c r="H35" s="391">
        <v>18</v>
      </c>
      <c r="I35" s="391" t="s">
        <v>79</v>
      </c>
      <c r="J35" s="391" t="s">
        <v>79</v>
      </c>
      <c r="K35" s="390" t="s">
        <v>421</v>
      </c>
      <c r="L35" s="391">
        <v>0.67222222222222217</v>
      </c>
      <c r="M35" s="392">
        <v>0.6</v>
      </c>
      <c r="O35" s="417">
        <v>2004</v>
      </c>
      <c r="P35" s="423">
        <v>14.9</v>
      </c>
      <c r="Q35" s="423">
        <v>0</v>
      </c>
      <c r="R35" s="423">
        <v>0</v>
      </c>
      <c r="S35" s="424">
        <v>27.799999999999997</v>
      </c>
      <c r="U35" s="228" t="s">
        <v>140</v>
      </c>
      <c r="V35" s="434">
        <v>200</v>
      </c>
      <c r="X35" s="228" t="s">
        <v>11</v>
      </c>
      <c r="Y35" s="432">
        <v>151.69999999999999</v>
      </c>
    </row>
    <row r="36" spans="1:25" ht="12.6" customHeight="1">
      <c r="A36" s="389" t="s">
        <v>286</v>
      </c>
      <c r="B36" s="492" t="s">
        <v>424</v>
      </c>
      <c r="C36" s="390">
        <v>2004</v>
      </c>
      <c r="D36" s="390" t="s">
        <v>79</v>
      </c>
      <c r="E36" s="390" t="s">
        <v>79</v>
      </c>
      <c r="F36" s="390">
        <v>1946</v>
      </c>
      <c r="G36" s="391">
        <v>6</v>
      </c>
      <c r="H36" s="391" t="s">
        <v>79</v>
      </c>
      <c r="I36" s="391" t="s">
        <v>79</v>
      </c>
      <c r="J36" s="391">
        <v>2</v>
      </c>
      <c r="K36" s="390" t="s">
        <v>79</v>
      </c>
      <c r="L36" s="391" t="s">
        <v>79</v>
      </c>
      <c r="M36" s="392" t="s">
        <v>79</v>
      </c>
      <c r="O36" s="417">
        <v>2005</v>
      </c>
      <c r="P36" s="423">
        <v>14.9</v>
      </c>
      <c r="Q36" s="423">
        <v>0</v>
      </c>
      <c r="R36" s="423">
        <v>0</v>
      </c>
      <c r="S36" s="424">
        <v>27.799999999999997</v>
      </c>
      <c r="U36" s="228" t="s">
        <v>69</v>
      </c>
      <c r="V36" s="434">
        <v>198.1</v>
      </c>
      <c r="X36" s="228" t="s">
        <v>298</v>
      </c>
      <c r="Y36" s="432">
        <v>114</v>
      </c>
    </row>
    <row r="37" spans="1:25" ht="12.6" customHeight="1">
      <c r="A37" s="389" t="s">
        <v>147</v>
      </c>
      <c r="B37" s="492" t="s">
        <v>425</v>
      </c>
      <c r="C37" s="390">
        <v>2004</v>
      </c>
      <c r="D37" s="390" t="s">
        <v>79</v>
      </c>
      <c r="E37" s="390" t="s">
        <v>79</v>
      </c>
      <c r="F37" s="390">
        <v>2009</v>
      </c>
      <c r="G37" s="391">
        <v>3.2</v>
      </c>
      <c r="H37" s="391" t="s">
        <v>79</v>
      </c>
      <c r="I37" s="391" t="s">
        <v>79</v>
      </c>
      <c r="J37" s="391">
        <v>4.5999999999999996</v>
      </c>
      <c r="K37" s="390" t="s">
        <v>79</v>
      </c>
      <c r="L37" s="391" t="s">
        <v>79</v>
      </c>
      <c r="M37" s="392" t="s">
        <v>79</v>
      </c>
      <c r="O37" s="417">
        <v>2006</v>
      </c>
      <c r="P37" s="423">
        <v>22.4</v>
      </c>
      <c r="Q37" s="423">
        <v>0</v>
      </c>
      <c r="R37" s="423">
        <v>0.5</v>
      </c>
      <c r="S37" s="424">
        <v>27.799999999999997</v>
      </c>
      <c r="U37" s="228" t="s">
        <v>138</v>
      </c>
      <c r="V37" s="434">
        <v>151.69999999999999</v>
      </c>
      <c r="X37" s="228" t="s">
        <v>3</v>
      </c>
      <c r="Y37" s="432">
        <v>25</v>
      </c>
    </row>
    <row r="38" spans="1:25" ht="12.6" customHeight="1">
      <c r="A38" s="389" t="s">
        <v>167</v>
      </c>
      <c r="B38" s="492" t="s">
        <v>426</v>
      </c>
      <c r="C38" s="390">
        <v>2006</v>
      </c>
      <c r="D38" s="390" t="s">
        <v>79</v>
      </c>
      <c r="E38" s="390">
        <v>2007</v>
      </c>
      <c r="F38" s="390" t="s">
        <v>79</v>
      </c>
      <c r="G38" s="391">
        <v>272.60000000000002</v>
      </c>
      <c r="H38" s="391" t="s">
        <v>79</v>
      </c>
      <c r="I38" s="391">
        <v>0.5</v>
      </c>
      <c r="J38" s="391" t="s">
        <v>79</v>
      </c>
      <c r="K38" s="390" t="s">
        <v>79</v>
      </c>
      <c r="L38" s="391" t="s">
        <v>79</v>
      </c>
      <c r="M38" s="392" t="s">
        <v>79</v>
      </c>
      <c r="O38" s="417">
        <v>2007</v>
      </c>
      <c r="P38" s="423">
        <v>296.2</v>
      </c>
      <c r="Q38" s="423">
        <v>0</v>
      </c>
      <c r="R38" s="423">
        <v>1</v>
      </c>
      <c r="S38" s="424">
        <v>35.799999999999997</v>
      </c>
      <c r="U38" s="228" t="s">
        <v>62</v>
      </c>
      <c r="V38" s="434">
        <v>114</v>
      </c>
      <c r="X38" s="228" t="s">
        <v>5</v>
      </c>
      <c r="Y38" s="432">
        <v>24.300000000000004</v>
      </c>
    </row>
    <row r="39" spans="1:25" ht="12.6" customHeight="1">
      <c r="A39" s="389" t="s">
        <v>107</v>
      </c>
      <c r="B39" s="492" t="s">
        <v>612</v>
      </c>
      <c r="C39" s="390">
        <v>2006</v>
      </c>
      <c r="D39" s="390">
        <v>2018</v>
      </c>
      <c r="E39" s="390">
        <v>2005</v>
      </c>
      <c r="F39" s="390" t="s">
        <v>79</v>
      </c>
      <c r="G39" s="391">
        <v>7.5</v>
      </c>
      <c r="H39" s="391">
        <v>1</v>
      </c>
      <c r="I39" s="391">
        <v>0.5</v>
      </c>
      <c r="J39" s="391" t="s">
        <v>79</v>
      </c>
      <c r="K39" s="390" t="s">
        <v>421</v>
      </c>
      <c r="L39" s="391">
        <v>1</v>
      </c>
      <c r="M39" s="392">
        <v>0.125</v>
      </c>
      <c r="O39" s="417">
        <v>2008</v>
      </c>
      <c r="P39" s="423">
        <v>296.2</v>
      </c>
      <c r="Q39" s="423">
        <v>0</v>
      </c>
      <c r="R39" s="423">
        <v>1.1000000000000001</v>
      </c>
      <c r="S39" s="424">
        <v>105.3</v>
      </c>
      <c r="U39" s="228" t="s">
        <v>110</v>
      </c>
      <c r="V39" s="434">
        <v>105</v>
      </c>
      <c r="X39" s="228" t="s">
        <v>297</v>
      </c>
      <c r="Y39" s="432">
        <v>6.1000000000000005</v>
      </c>
    </row>
    <row r="40" spans="1:25" ht="12.6" customHeight="1">
      <c r="A40" s="389" t="s">
        <v>147</v>
      </c>
      <c r="B40" s="492" t="s">
        <v>427</v>
      </c>
      <c r="C40" s="390">
        <v>2007</v>
      </c>
      <c r="D40" s="390" t="s">
        <v>79</v>
      </c>
      <c r="E40" s="390" t="s">
        <v>79</v>
      </c>
      <c r="F40" s="390">
        <v>1954</v>
      </c>
      <c r="G40" s="391">
        <v>1.2</v>
      </c>
      <c r="H40" s="391" t="s">
        <v>79</v>
      </c>
      <c r="I40" s="391" t="s">
        <v>79</v>
      </c>
      <c r="J40" s="391">
        <v>8</v>
      </c>
      <c r="K40" s="390" t="s">
        <v>79</v>
      </c>
      <c r="L40" s="391" t="s">
        <v>79</v>
      </c>
      <c r="M40" s="392" t="s">
        <v>79</v>
      </c>
      <c r="O40" s="417">
        <v>2009</v>
      </c>
      <c r="P40" s="423">
        <v>305.20000000000005</v>
      </c>
      <c r="Q40" s="423">
        <v>0</v>
      </c>
      <c r="R40" s="423">
        <v>1.1000000000000001</v>
      </c>
      <c r="S40" s="424">
        <v>155.9</v>
      </c>
      <c r="U40" s="228" t="s">
        <v>65</v>
      </c>
      <c r="V40" s="434">
        <v>101.3</v>
      </c>
      <c r="X40" s="228" t="s">
        <v>6</v>
      </c>
      <c r="Y40" s="432">
        <v>1.2</v>
      </c>
    </row>
    <row r="41" spans="1:25" ht="12.6" customHeight="1">
      <c r="A41" s="389" t="s">
        <v>64</v>
      </c>
      <c r="B41" s="492" t="s">
        <v>613</v>
      </c>
      <c r="C41" s="390">
        <v>2008</v>
      </c>
      <c r="D41" s="390">
        <v>2013</v>
      </c>
      <c r="E41" s="390">
        <v>2012</v>
      </c>
      <c r="F41" s="390" t="s">
        <v>79</v>
      </c>
      <c r="G41" s="391">
        <v>210</v>
      </c>
      <c r="H41" s="391">
        <v>36</v>
      </c>
      <c r="I41" s="391">
        <v>20</v>
      </c>
      <c r="J41" s="391" t="s">
        <v>79</v>
      </c>
      <c r="K41" s="390" t="s">
        <v>421</v>
      </c>
      <c r="L41" s="391">
        <v>0.375</v>
      </c>
      <c r="M41" s="392">
        <v>0.15652173913043479</v>
      </c>
      <c r="O41" s="417">
        <v>2010</v>
      </c>
      <c r="P41" s="423">
        <v>305.20000000000005</v>
      </c>
      <c r="Q41" s="423">
        <v>0</v>
      </c>
      <c r="R41" s="423">
        <v>1.1000000000000001</v>
      </c>
      <c r="S41" s="424">
        <v>155.9</v>
      </c>
      <c r="U41" s="228" t="s">
        <v>177</v>
      </c>
      <c r="V41" s="434">
        <v>40</v>
      </c>
      <c r="X41" s="230" t="s">
        <v>7</v>
      </c>
      <c r="Y41" s="433">
        <v>1.2</v>
      </c>
    </row>
    <row r="42" spans="1:25" ht="12.6" customHeight="1">
      <c r="A42" s="389" t="s">
        <v>68</v>
      </c>
      <c r="B42" s="492" t="s">
        <v>614</v>
      </c>
      <c r="C42" s="390">
        <v>2008</v>
      </c>
      <c r="D42" s="390">
        <v>2017</v>
      </c>
      <c r="E42" s="390" t="s">
        <v>79</v>
      </c>
      <c r="F42" s="390" t="s">
        <v>79</v>
      </c>
      <c r="G42" s="391">
        <v>121.9</v>
      </c>
      <c r="H42" s="391">
        <v>2</v>
      </c>
      <c r="I42" s="391" t="s">
        <v>79</v>
      </c>
      <c r="J42" s="391" t="s">
        <v>79</v>
      </c>
      <c r="K42" s="390" t="s">
        <v>421</v>
      </c>
      <c r="L42" s="391">
        <v>0.35</v>
      </c>
      <c r="M42" s="392">
        <v>1.6406890894175553E-2</v>
      </c>
      <c r="O42" s="417">
        <v>2011</v>
      </c>
      <c r="P42" s="423">
        <v>417</v>
      </c>
      <c r="Q42" s="423">
        <v>16</v>
      </c>
      <c r="R42" s="423">
        <v>1.6</v>
      </c>
      <c r="S42" s="424">
        <v>160.5</v>
      </c>
      <c r="U42" s="228" t="s">
        <v>66</v>
      </c>
      <c r="V42" s="434">
        <v>33.200000000000003</v>
      </c>
    </row>
    <row r="43" spans="1:25" ht="12.6" customHeight="1">
      <c r="A43" s="389" t="s">
        <v>64</v>
      </c>
      <c r="B43" s="492" t="s">
        <v>615</v>
      </c>
      <c r="C43" s="390">
        <v>2009</v>
      </c>
      <c r="D43" s="390">
        <v>2014</v>
      </c>
      <c r="E43" s="390" t="s">
        <v>79</v>
      </c>
      <c r="F43" s="390" t="s">
        <v>79</v>
      </c>
      <c r="G43" s="391">
        <v>217.5</v>
      </c>
      <c r="H43" s="391">
        <v>20</v>
      </c>
      <c r="I43" s="391" t="s">
        <v>79</v>
      </c>
      <c r="J43" s="391" t="s">
        <v>79</v>
      </c>
      <c r="K43" s="390" t="s">
        <v>421</v>
      </c>
      <c r="L43" s="391">
        <v>0.41500000000000004</v>
      </c>
      <c r="M43" s="392">
        <v>9.1954022988505746E-2</v>
      </c>
      <c r="O43" s="417">
        <v>2012</v>
      </c>
      <c r="P43" s="423">
        <v>982.20000000000027</v>
      </c>
      <c r="Q43" s="423">
        <v>75</v>
      </c>
      <c r="R43" s="423">
        <v>131.6</v>
      </c>
      <c r="S43" s="424">
        <v>167.5</v>
      </c>
      <c r="U43" s="228" t="s">
        <v>67</v>
      </c>
      <c r="V43" s="434">
        <v>25</v>
      </c>
    </row>
    <row r="44" spans="1:25" ht="12.6" customHeight="1">
      <c r="A44" s="389" t="s">
        <v>67</v>
      </c>
      <c r="B44" s="492" t="s">
        <v>429</v>
      </c>
      <c r="C44" s="390">
        <v>2009</v>
      </c>
      <c r="D44" s="390">
        <v>2018</v>
      </c>
      <c r="E44" s="390" t="s">
        <v>79</v>
      </c>
      <c r="F44" s="390" t="s">
        <v>79</v>
      </c>
      <c r="G44" s="391">
        <v>25</v>
      </c>
      <c r="H44" s="391">
        <v>0.8</v>
      </c>
      <c r="I44" s="391" t="s">
        <v>79</v>
      </c>
      <c r="J44" s="391" t="s">
        <v>79</v>
      </c>
      <c r="K44" s="390" t="s">
        <v>421</v>
      </c>
      <c r="L44" s="391">
        <v>1</v>
      </c>
      <c r="M44" s="392">
        <v>3.2000000000000001E-2</v>
      </c>
      <c r="O44" s="417">
        <v>2013</v>
      </c>
      <c r="P44" s="423">
        <v>984.00000000000023</v>
      </c>
      <c r="Q44" s="423">
        <v>111</v>
      </c>
      <c r="R44" s="423">
        <v>131.6</v>
      </c>
      <c r="S44" s="424">
        <v>184.1</v>
      </c>
      <c r="U44" s="228" t="s">
        <v>147</v>
      </c>
      <c r="V44" s="434">
        <v>16.600000000000001</v>
      </c>
    </row>
    <row r="45" spans="1:25" ht="12.6" customHeight="1">
      <c r="A45" s="389" t="s">
        <v>68</v>
      </c>
      <c r="B45" s="492" t="s">
        <v>428</v>
      </c>
      <c r="C45" s="390">
        <v>2009</v>
      </c>
      <c r="D45" s="390">
        <v>2012</v>
      </c>
      <c r="E45" s="390" t="s">
        <v>79</v>
      </c>
      <c r="F45" s="390" t="s">
        <v>79</v>
      </c>
      <c r="G45" s="391">
        <v>152.5</v>
      </c>
      <c r="H45" s="391">
        <v>36</v>
      </c>
      <c r="I45" s="391" t="s">
        <v>79</v>
      </c>
      <c r="J45" s="391" t="s">
        <v>79</v>
      </c>
      <c r="K45" s="390" t="s">
        <v>421</v>
      </c>
      <c r="L45" s="391">
        <v>0.37777777777777777</v>
      </c>
      <c r="M45" s="392">
        <v>0.23606557377049181</v>
      </c>
      <c r="O45" s="417">
        <v>2014</v>
      </c>
      <c r="P45" s="423">
        <v>1251.9000000000001</v>
      </c>
      <c r="Q45" s="423">
        <v>131</v>
      </c>
      <c r="R45" s="423">
        <v>186.6</v>
      </c>
      <c r="S45" s="424">
        <v>184.1</v>
      </c>
      <c r="U45" s="228" t="s">
        <v>107</v>
      </c>
      <c r="V45" s="434">
        <v>7.5</v>
      </c>
    </row>
    <row r="46" spans="1:25" ht="12.6" customHeight="1">
      <c r="A46" s="389" t="s">
        <v>68</v>
      </c>
      <c r="B46" s="492" t="s">
        <v>430</v>
      </c>
      <c r="C46" s="390">
        <v>2009</v>
      </c>
      <c r="D46" s="390">
        <v>2018</v>
      </c>
      <c r="E46" s="390" t="s">
        <v>79</v>
      </c>
      <c r="F46" s="390" t="s">
        <v>79</v>
      </c>
      <c r="G46" s="391">
        <v>249</v>
      </c>
      <c r="H46" s="391">
        <v>9.9</v>
      </c>
      <c r="I46" s="391" t="s">
        <v>79</v>
      </c>
      <c r="J46" s="391" t="s">
        <v>79</v>
      </c>
      <c r="K46" s="390" t="s">
        <v>421</v>
      </c>
      <c r="L46" s="391">
        <v>1</v>
      </c>
      <c r="M46" s="392">
        <v>3.9759036144578312E-2</v>
      </c>
      <c r="O46" s="417">
        <v>2015</v>
      </c>
      <c r="P46" s="423">
        <v>1413.6000000000001</v>
      </c>
      <c r="Q46" s="423">
        <v>181.7</v>
      </c>
      <c r="R46" s="423">
        <v>238.8</v>
      </c>
      <c r="S46" s="424">
        <v>184.6</v>
      </c>
      <c r="U46" s="228" t="s">
        <v>175</v>
      </c>
      <c r="V46" s="434">
        <v>6.1000000000000005</v>
      </c>
    </row>
    <row r="47" spans="1:25" ht="12.6" customHeight="1">
      <c r="A47" s="389" t="s">
        <v>68</v>
      </c>
      <c r="B47" s="492" t="s">
        <v>431</v>
      </c>
      <c r="C47" s="390">
        <v>2009</v>
      </c>
      <c r="D47" s="390">
        <v>2018</v>
      </c>
      <c r="E47" s="390" t="s">
        <v>79</v>
      </c>
      <c r="F47" s="390" t="s">
        <v>79</v>
      </c>
      <c r="G47" s="391">
        <v>197</v>
      </c>
      <c r="H47" s="391">
        <v>9.9</v>
      </c>
      <c r="I47" s="391" t="s">
        <v>79</v>
      </c>
      <c r="J47" s="391" t="s">
        <v>79</v>
      </c>
      <c r="K47" s="390" t="s">
        <v>421</v>
      </c>
      <c r="L47" s="391">
        <v>1</v>
      </c>
      <c r="M47" s="392">
        <v>5.0253807106598984E-2</v>
      </c>
      <c r="O47" s="417">
        <v>2016</v>
      </c>
      <c r="P47" s="423">
        <v>1413.6000000000001</v>
      </c>
      <c r="Q47" s="423">
        <v>181.7</v>
      </c>
      <c r="R47" s="423">
        <v>239.6</v>
      </c>
      <c r="S47" s="424">
        <v>184.6</v>
      </c>
      <c r="U47" s="228" t="s">
        <v>286</v>
      </c>
      <c r="V47" s="434">
        <v>6</v>
      </c>
    </row>
    <row r="48" spans="1:25" ht="12.6" customHeight="1">
      <c r="A48" s="389" t="s">
        <v>104</v>
      </c>
      <c r="B48" s="492" t="s">
        <v>432</v>
      </c>
      <c r="C48" s="390">
        <v>2009</v>
      </c>
      <c r="D48" s="390" t="s">
        <v>79</v>
      </c>
      <c r="E48" s="390">
        <v>2008</v>
      </c>
      <c r="F48" s="390">
        <v>1995</v>
      </c>
      <c r="G48" s="391">
        <v>1.2</v>
      </c>
      <c r="H48" s="391" t="s">
        <v>79</v>
      </c>
      <c r="I48" s="391">
        <v>0.1</v>
      </c>
      <c r="J48" s="391">
        <v>69.5</v>
      </c>
      <c r="K48" s="390" t="s">
        <v>79</v>
      </c>
      <c r="L48" s="391" t="s">
        <v>79</v>
      </c>
      <c r="M48" s="392" t="s">
        <v>79</v>
      </c>
      <c r="O48" s="417">
        <v>2017</v>
      </c>
      <c r="P48" s="423">
        <v>1671</v>
      </c>
      <c r="Q48" s="423">
        <v>214</v>
      </c>
      <c r="R48" s="423">
        <v>239.7</v>
      </c>
      <c r="S48" s="424">
        <v>185.6</v>
      </c>
      <c r="U48" s="228" t="s">
        <v>301</v>
      </c>
      <c r="V48" s="434">
        <v>3.2</v>
      </c>
    </row>
    <row r="49" spans="1:22" ht="12.6" customHeight="1">
      <c r="A49" s="389" t="s">
        <v>64</v>
      </c>
      <c r="B49" s="492" t="s">
        <v>433</v>
      </c>
      <c r="C49" s="390">
        <v>2009</v>
      </c>
      <c r="D49" s="390" t="s">
        <v>79</v>
      </c>
      <c r="E49" s="390">
        <v>2015</v>
      </c>
      <c r="F49" s="390">
        <v>1957</v>
      </c>
      <c r="G49" s="391">
        <v>3</v>
      </c>
      <c r="H49" s="391" t="s">
        <v>79</v>
      </c>
      <c r="I49" s="391">
        <v>1.2</v>
      </c>
      <c r="J49" s="391">
        <v>29.400000000000002</v>
      </c>
      <c r="K49" s="390" t="s">
        <v>79</v>
      </c>
      <c r="L49" s="391" t="s">
        <v>79</v>
      </c>
      <c r="M49" s="392" t="s">
        <v>79</v>
      </c>
      <c r="O49" s="417">
        <v>2018</v>
      </c>
      <c r="P49" s="423">
        <v>2194.9</v>
      </c>
      <c r="Q49" s="423">
        <v>236.60000000000002</v>
      </c>
      <c r="R49" s="423">
        <v>240.2</v>
      </c>
      <c r="S49" s="424">
        <v>185.6</v>
      </c>
      <c r="U49" s="228" t="s">
        <v>171</v>
      </c>
      <c r="V49" s="434">
        <v>3</v>
      </c>
    </row>
    <row r="50" spans="1:22" ht="12.6" customHeight="1">
      <c r="A50" s="389" t="s">
        <v>271</v>
      </c>
      <c r="B50" s="492" t="s">
        <v>616</v>
      </c>
      <c r="C50" s="390">
        <v>2009</v>
      </c>
      <c r="D50" s="390" t="s">
        <v>79</v>
      </c>
      <c r="E50" s="390">
        <v>2016</v>
      </c>
      <c r="F50" s="390">
        <v>1963</v>
      </c>
      <c r="G50" s="391">
        <v>1.6</v>
      </c>
      <c r="H50" s="391" t="s">
        <v>79</v>
      </c>
      <c r="I50" s="391">
        <v>0.8</v>
      </c>
      <c r="J50" s="391">
        <v>16.600000000000001</v>
      </c>
      <c r="K50" s="390" t="s">
        <v>79</v>
      </c>
      <c r="L50" s="391" t="s">
        <v>79</v>
      </c>
      <c r="M50" s="392" t="s">
        <v>79</v>
      </c>
      <c r="O50" s="417">
        <v>2019</v>
      </c>
      <c r="P50" s="423">
        <v>2263.9</v>
      </c>
      <c r="Q50" s="423">
        <v>236.60000000000002</v>
      </c>
      <c r="R50" s="423">
        <v>289.20000000000005</v>
      </c>
      <c r="S50" s="424">
        <v>185.6</v>
      </c>
      <c r="U50" s="228" t="s">
        <v>271</v>
      </c>
      <c r="V50" s="434">
        <v>1.6</v>
      </c>
    </row>
    <row r="51" spans="1:22" ht="12.6" customHeight="1">
      <c r="A51" s="389" t="s">
        <v>69</v>
      </c>
      <c r="B51" s="492" t="s">
        <v>617</v>
      </c>
      <c r="C51" s="390">
        <v>2010</v>
      </c>
      <c r="D51" s="390">
        <v>2015</v>
      </c>
      <c r="E51" s="390" t="s">
        <v>79</v>
      </c>
      <c r="F51" s="390" t="s">
        <v>79</v>
      </c>
      <c r="G51" s="391">
        <v>100.5</v>
      </c>
      <c r="H51" s="391">
        <v>31.5</v>
      </c>
      <c r="I51" s="391" t="s">
        <v>79</v>
      </c>
      <c r="J51" s="391" t="s">
        <v>79</v>
      </c>
      <c r="K51" s="390" t="s">
        <v>421</v>
      </c>
      <c r="L51" s="391">
        <v>0.3968253968253968</v>
      </c>
      <c r="M51" s="392">
        <v>0.31343283582089554</v>
      </c>
      <c r="O51" s="417">
        <v>2020</v>
      </c>
      <c r="P51" s="423">
        <v>2268.5</v>
      </c>
      <c r="Q51" s="423">
        <v>236.60000000000002</v>
      </c>
      <c r="R51" s="423">
        <v>290.20000000000005</v>
      </c>
      <c r="S51" s="424">
        <v>185.6</v>
      </c>
      <c r="U51" s="228" t="s">
        <v>143</v>
      </c>
      <c r="V51" s="434">
        <v>1.2</v>
      </c>
    </row>
    <row r="52" spans="1:22" ht="12.6" customHeight="1">
      <c r="A52" s="389" t="s">
        <v>301</v>
      </c>
      <c r="B52" s="492" t="s">
        <v>721</v>
      </c>
      <c r="C52" s="390">
        <v>2010</v>
      </c>
      <c r="D52" s="390">
        <v>2020</v>
      </c>
      <c r="E52" s="390">
        <v>2021</v>
      </c>
      <c r="F52" s="390" t="s">
        <v>79</v>
      </c>
      <c r="G52" s="391">
        <v>3.2</v>
      </c>
      <c r="H52" s="391">
        <v>1</v>
      </c>
      <c r="I52" s="391">
        <v>1.5</v>
      </c>
      <c r="J52" s="391" t="s">
        <v>79</v>
      </c>
      <c r="K52" s="390" t="s">
        <v>421</v>
      </c>
      <c r="L52" s="391">
        <v>1</v>
      </c>
      <c r="M52" s="392">
        <v>0.21276595744680851</v>
      </c>
      <c r="O52" s="417">
        <v>2021</v>
      </c>
      <c r="P52" s="423">
        <v>2376.7000000000003</v>
      </c>
      <c r="Q52" s="423">
        <v>238.40000000000003</v>
      </c>
      <c r="R52" s="423">
        <v>295.70000000000005</v>
      </c>
      <c r="S52" s="424">
        <v>185.6</v>
      </c>
      <c r="U52" s="230" t="s">
        <v>104</v>
      </c>
      <c r="V52" s="435">
        <v>1.2</v>
      </c>
    </row>
    <row r="53" spans="1:22" ht="12.6" customHeight="1">
      <c r="A53" s="389" t="s">
        <v>66</v>
      </c>
      <c r="B53" s="492" t="s">
        <v>618</v>
      </c>
      <c r="C53" s="390">
        <v>2011</v>
      </c>
      <c r="D53" s="390" t="s">
        <v>79</v>
      </c>
      <c r="E53" s="390" t="s">
        <v>79</v>
      </c>
      <c r="F53" s="390">
        <v>2006</v>
      </c>
      <c r="G53" s="391">
        <v>3.2</v>
      </c>
      <c r="H53" s="391" t="s">
        <v>79</v>
      </c>
      <c r="I53" s="391" t="s">
        <v>79</v>
      </c>
      <c r="J53" s="391">
        <v>1.6</v>
      </c>
      <c r="K53" s="390" t="s">
        <v>79</v>
      </c>
      <c r="L53" s="391" t="s">
        <v>79</v>
      </c>
      <c r="M53" s="392" t="s">
        <v>79</v>
      </c>
      <c r="O53" s="418">
        <v>2022</v>
      </c>
      <c r="P53" s="425">
        <v>2576.7000000000003</v>
      </c>
      <c r="Q53" s="425">
        <v>268.40000000000003</v>
      </c>
      <c r="R53" s="425">
        <v>345.70000000000005</v>
      </c>
      <c r="S53" s="426">
        <v>185.6</v>
      </c>
      <c r="V53" s="429"/>
    </row>
    <row r="54" spans="1:22" ht="12.6" customHeight="1">
      <c r="A54" s="389" t="s">
        <v>65</v>
      </c>
      <c r="B54" s="492" t="s">
        <v>619</v>
      </c>
      <c r="C54" s="390">
        <v>2011</v>
      </c>
      <c r="D54" s="390" t="s">
        <v>79</v>
      </c>
      <c r="E54" s="390">
        <v>2014</v>
      </c>
      <c r="F54" s="390" t="s">
        <v>79</v>
      </c>
      <c r="G54" s="391">
        <v>50.4</v>
      </c>
      <c r="H54" s="391" t="s">
        <v>79</v>
      </c>
      <c r="I54" s="391">
        <v>55</v>
      </c>
      <c r="J54" s="391" t="s">
        <v>79</v>
      </c>
      <c r="K54" s="390" t="s">
        <v>79</v>
      </c>
      <c r="L54" s="391" t="s">
        <v>79</v>
      </c>
      <c r="M54" s="392" t="s">
        <v>79</v>
      </c>
      <c r="P54" s="430"/>
    </row>
    <row r="55" spans="1:22" ht="12.6" customHeight="1">
      <c r="A55" s="389" t="s">
        <v>69</v>
      </c>
      <c r="B55" s="492" t="s">
        <v>434</v>
      </c>
      <c r="C55" s="390">
        <v>2011</v>
      </c>
      <c r="D55" s="390">
        <v>2011</v>
      </c>
      <c r="E55" s="390" t="s">
        <v>79</v>
      </c>
      <c r="F55" s="390" t="s">
        <v>79</v>
      </c>
      <c r="G55" s="391">
        <v>97.6</v>
      </c>
      <c r="H55" s="391">
        <v>16</v>
      </c>
      <c r="I55" s="391" t="s">
        <v>79</v>
      </c>
      <c r="J55" s="391" t="s">
        <v>79</v>
      </c>
      <c r="K55" s="390" t="s">
        <v>421</v>
      </c>
      <c r="L55" s="391">
        <v>1</v>
      </c>
      <c r="M55" s="392">
        <v>0.16393442622950821</v>
      </c>
    </row>
    <row r="56" spans="1:22" ht="12.6" customHeight="1">
      <c r="A56" s="389" t="s">
        <v>177</v>
      </c>
      <c r="B56" s="492" t="s">
        <v>435</v>
      </c>
      <c r="C56" s="390">
        <v>2011</v>
      </c>
      <c r="D56" s="390" t="s">
        <v>79</v>
      </c>
      <c r="E56" s="390">
        <v>2011</v>
      </c>
      <c r="F56" s="390" t="s">
        <v>79</v>
      </c>
      <c r="G56" s="391">
        <v>10</v>
      </c>
      <c r="H56" s="391" t="s">
        <v>79</v>
      </c>
      <c r="I56" s="391">
        <v>0.5</v>
      </c>
      <c r="J56" s="391" t="s">
        <v>79</v>
      </c>
      <c r="K56" s="390" t="s">
        <v>79</v>
      </c>
      <c r="L56" s="391" t="s">
        <v>79</v>
      </c>
      <c r="M56" s="392" t="s">
        <v>79</v>
      </c>
    </row>
    <row r="57" spans="1:22" ht="12.6" customHeight="1">
      <c r="A57" s="389" t="s">
        <v>175</v>
      </c>
      <c r="B57" s="492" t="s">
        <v>620</v>
      </c>
      <c r="C57" s="390">
        <v>2011</v>
      </c>
      <c r="D57" s="390" t="s">
        <v>79</v>
      </c>
      <c r="E57" s="390" t="s">
        <v>79</v>
      </c>
      <c r="F57" s="390">
        <v>2000</v>
      </c>
      <c r="G57" s="391">
        <v>1</v>
      </c>
      <c r="H57" s="391" t="s">
        <v>79</v>
      </c>
      <c r="I57" s="391" t="s">
        <v>79</v>
      </c>
      <c r="J57" s="391">
        <v>3</v>
      </c>
      <c r="K57" s="390" t="s">
        <v>79</v>
      </c>
      <c r="L57" s="391" t="s">
        <v>79</v>
      </c>
      <c r="M57" s="392" t="s">
        <v>79</v>
      </c>
    </row>
    <row r="58" spans="1:22" ht="12.6" customHeight="1">
      <c r="A58" s="389" t="s">
        <v>68</v>
      </c>
      <c r="B58" s="492" t="s">
        <v>621</v>
      </c>
      <c r="C58" s="390">
        <v>2012</v>
      </c>
      <c r="D58" s="390">
        <v>2017</v>
      </c>
      <c r="E58" s="390" t="s">
        <v>79</v>
      </c>
      <c r="F58" s="390" t="s">
        <v>79</v>
      </c>
      <c r="G58" s="391">
        <v>135.4</v>
      </c>
      <c r="H58" s="391">
        <v>30</v>
      </c>
      <c r="I58" s="391" t="s">
        <v>79</v>
      </c>
      <c r="J58" s="391" t="s">
        <v>79</v>
      </c>
      <c r="K58" s="390" t="s">
        <v>421</v>
      </c>
      <c r="L58" s="391">
        <v>0.42</v>
      </c>
      <c r="M58" s="392">
        <v>0.22156573116691283</v>
      </c>
    </row>
    <row r="59" spans="1:22" ht="12.6" customHeight="1">
      <c r="A59" s="389" t="s">
        <v>62</v>
      </c>
      <c r="B59" s="492" t="s">
        <v>63</v>
      </c>
      <c r="C59" s="390">
        <v>2012</v>
      </c>
      <c r="D59" s="390">
        <v>2012</v>
      </c>
      <c r="E59" s="390" t="s">
        <v>79</v>
      </c>
      <c r="F59" s="390" t="s">
        <v>79</v>
      </c>
      <c r="G59" s="391">
        <v>21</v>
      </c>
      <c r="H59" s="391">
        <v>10</v>
      </c>
      <c r="I59" s="391" t="s">
        <v>79</v>
      </c>
      <c r="J59" s="391" t="s">
        <v>79</v>
      </c>
      <c r="K59" s="390" t="s">
        <v>421</v>
      </c>
      <c r="L59" s="391">
        <v>2</v>
      </c>
      <c r="M59" s="392">
        <v>0.47619047619047616</v>
      </c>
    </row>
    <row r="60" spans="1:22" ht="12.6" customHeight="1">
      <c r="A60" s="389" t="s">
        <v>62</v>
      </c>
      <c r="B60" s="492" t="s">
        <v>436</v>
      </c>
      <c r="C60" s="390">
        <v>2012</v>
      </c>
      <c r="D60" s="390">
        <v>2012</v>
      </c>
      <c r="E60" s="390" t="s">
        <v>79</v>
      </c>
      <c r="F60" s="390" t="s">
        <v>79</v>
      </c>
      <c r="G60" s="391">
        <v>24</v>
      </c>
      <c r="H60" s="391">
        <v>11</v>
      </c>
      <c r="I60" s="391" t="s">
        <v>79</v>
      </c>
      <c r="J60" s="391" t="s">
        <v>79</v>
      </c>
      <c r="K60" s="390" t="s">
        <v>421</v>
      </c>
      <c r="L60" s="391">
        <v>0.4</v>
      </c>
      <c r="M60" s="392">
        <v>0.45833333333333331</v>
      </c>
    </row>
    <row r="61" spans="1:22" ht="12.6" customHeight="1">
      <c r="A61" s="389" t="s">
        <v>171</v>
      </c>
      <c r="B61" s="492" t="s">
        <v>439</v>
      </c>
      <c r="C61" s="390">
        <v>2012</v>
      </c>
      <c r="D61" s="390" t="s">
        <v>79</v>
      </c>
      <c r="E61" s="390" t="s">
        <v>79</v>
      </c>
      <c r="F61" s="390">
        <v>2003</v>
      </c>
      <c r="G61" s="391">
        <v>3</v>
      </c>
      <c r="H61" s="391" t="s">
        <v>79</v>
      </c>
      <c r="I61" s="391" t="s">
        <v>79</v>
      </c>
      <c r="J61" s="391">
        <v>7</v>
      </c>
      <c r="K61" s="390" t="s">
        <v>79</v>
      </c>
      <c r="L61" s="391" t="s">
        <v>79</v>
      </c>
      <c r="M61" s="392" t="s">
        <v>79</v>
      </c>
    </row>
    <row r="62" spans="1:22" ht="12.6" customHeight="1">
      <c r="A62" s="389" t="s">
        <v>68</v>
      </c>
      <c r="B62" s="492" t="s">
        <v>437</v>
      </c>
      <c r="C62" s="390">
        <v>2012</v>
      </c>
      <c r="D62" s="390">
        <v>2012</v>
      </c>
      <c r="E62" s="390" t="s">
        <v>79</v>
      </c>
      <c r="F62" s="390" t="s">
        <v>79</v>
      </c>
      <c r="G62" s="391">
        <v>3</v>
      </c>
      <c r="H62" s="391">
        <v>2</v>
      </c>
      <c r="I62" s="391" t="s">
        <v>79</v>
      </c>
      <c r="J62" s="391" t="s">
        <v>79</v>
      </c>
      <c r="K62" s="390" t="s">
        <v>438</v>
      </c>
      <c r="L62" s="391" t="s">
        <v>79</v>
      </c>
      <c r="M62" s="392">
        <v>0.66666666666666663</v>
      </c>
    </row>
    <row r="63" spans="1:22" ht="12.6" customHeight="1">
      <c r="A63" s="389" t="s">
        <v>138</v>
      </c>
      <c r="B63" s="492" t="s">
        <v>573</v>
      </c>
      <c r="C63" s="390">
        <v>2012</v>
      </c>
      <c r="D63" s="390" t="s">
        <v>79</v>
      </c>
      <c r="E63" s="390">
        <v>2012</v>
      </c>
      <c r="F63" s="390" t="s">
        <v>79</v>
      </c>
      <c r="G63" s="391">
        <v>151.69999999999999</v>
      </c>
      <c r="H63" s="391" t="s">
        <v>79</v>
      </c>
      <c r="I63" s="391">
        <v>110</v>
      </c>
      <c r="J63" s="391" t="s">
        <v>79</v>
      </c>
      <c r="K63" s="390" t="s">
        <v>79</v>
      </c>
      <c r="L63" s="391" t="s">
        <v>79</v>
      </c>
      <c r="M63" s="392" t="s">
        <v>79</v>
      </c>
    </row>
    <row r="64" spans="1:22" ht="12.6" customHeight="1">
      <c r="A64" s="389" t="s">
        <v>62</v>
      </c>
      <c r="B64" s="492" t="s">
        <v>574</v>
      </c>
      <c r="C64" s="390">
        <v>2012</v>
      </c>
      <c r="D64" s="390" t="s">
        <v>79</v>
      </c>
      <c r="E64" s="390">
        <v>2019</v>
      </c>
      <c r="F64" s="390" t="s">
        <v>79</v>
      </c>
      <c r="G64" s="391">
        <v>69</v>
      </c>
      <c r="H64" s="391" t="s">
        <v>79</v>
      </c>
      <c r="I64" s="391">
        <v>49</v>
      </c>
      <c r="J64" s="391" t="s">
        <v>79</v>
      </c>
      <c r="K64" s="390" t="s">
        <v>79</v>
      </c>
      <c r="L64" s="391" t="s">
        <v>79</v>
      </c>
      <c r="M64" s="392" t="s">
        <v>79</v>
      </c>
    </row>
    <row r="65" spans="1:25" ht="12.6" customHeight="1">
      <c r="A65" s="389" t="s">
        <v>175</v>
      </c>
      <c r="B65" s="492" t="s">
        <v>440</v>
      </c>
      <c r="C65" s="390">
        <v>2013</v>
      </c>
      <c r="D65" s="390" t="s">
        <v>79</v>
      </c>
      <c r="E65" s="390" t="s">
        <v>79</v>
      </c>
      <c r="F65" s="390">
        <v>1991</v>
      </c>
      <c r="G65" s="391">
        <v>1.8</v>
      </c>
      <c r="H65" s="391" t="s">
        <v>79</v>
      </c>
      <c r="I65" s="391" t="s">
        <v>79</v>
      </c>
      <c r="J65" s="391">
        <v>16.599999999999998</v>
      </c>
      <c r="K65" s="390" t="s">
        <v>79</v>
      </c>
      <c r="L65" s="391" t="s">
        <v>79</v>
      </c>
      <c r="M65" s="392" t="s">
        <v>79</v>
      </c>
    </row>
    <row r="66" spans="1:25" ht="12.6" customHeight="1">
      <c r="A66" s="389" t="s">
        <v>177</v>
      </c>
      <c r="B66" s="492" t="s">
        <v>441</v>
      </c>
      <c r="C66" s="390">
        <v>2015</v>
      </c>
      <c r="D66" s="390" t="s">
        <v>79</v>
      </c>
      <c r="E66" s="390">
        <v>2015</v>
      </c>
      <c r="F66" s="390" t="s">
        <v>79</v>
      </c>
      <c r="G66" s="391">
        <v>30</v>
      </c>
      <c r="H66" s="391" t="s">
        <v>79</v>
      </c>
      <c r="I66" s="391">
        <v>51</v>
      </c>
      <c r="J66" s="391" t="s">
        <v>79</v>
      </c>
      <c r="K66" s="390" t="s">
        <v>79</v>
      </c>
      <c r="L66" s="391" t="s">
        <v>79</v>
      </c>
      <c r="M66" s="392" t="s">
        <v>79</v>
      </c>
    </row>
    <row r="67" spans="1:25" ht="12.6" customHeight="1">
      <c r="A67" s="389" t="s">
        <v>140</v>
      </c>
      <c r="B67" s="492" t="s">
        <v>872</v>
      </c>
      <c r="C67" s="390">
        <v>2020</v>
      </c>
      <c r="D67" s="390">
        <v>2022</v>
      </c>
      <c r="E67" s="390">
        <v>2022</v>
      </c>
      <c r="F67" s="390" t="s">
        <v>79</v>
      </c>
      <c r="G67" s="391">
        <v>200</v>
      </c>
      <c r="H67" s="391">
        <v>30</v>
      </c>
      <c r="I67" s="391">
        <v>50</v>
      </c>
      <c r="J67" s="391" t="s">
        <v>79</v>
      </c>
      <c r="K67" s="390" t="s">
        <v>421</v>
      </c>
      <c r="L67" s="391">
        <v>4</v>
      </c>
      <c r="M67" s="392">
        <v>0.12</v>
      </c>
    </row>
    <row r="68" spans="1:25" ht="12.6" customHeight="1">
      <c r="A68" s="389" t="s">
        <v>64</v>
      </c>
      <c r="B68" s="492" t="s">
        <v>442</v>
      </c>
      <c r="C68" s="390">
        <v>2017</v>
      </c>
      <c r="D68" s="390">
        <v>2017</v>
      </c>
      <c r="E68" s="390">
        <v>2017</v>
      </c>
      <c r="F68" s="390">
        <v>2017</v>
      </c>
      <c r="G68" s="391">
        <v>0.1</v>
      </c>
      <c r="H68" s="391">
        <v>0.3</v>
      </c>
      <c r="I68" s="391">
        <v>0.1</v>
      </c>
      <c r="J68" s="391">
        <v>1</v>
      </c>
      <c r="K68" s="390" t="s">
        <v>421</v>
      </c>
      <c r="L68" s="391">
        <v>1.6666666666666667</v>
      </c>
      <c r="M68" s="392">
        <v>0.25</v>
      </c>
    </row>
    <row r="69" spans="1:25" ht="12.6" customHeight="1">
      <c r="A69" s="389" t="s">
        <v>65</v>
      </c>
      <c r="B69" s="492" t="s">
        <v>622</v>
      </c>
      <c r="C69" s="390">
        <v>2018</v>
      </c>
      <c r="D69" s="390">
        <v>2018</v>
      </c>
      <c r="E69" s="390" t="s">
        <v>79</v>
      </c>
      <c r="F69" s="390" t="s">
        <v>79</v>
      </c>
      <c r="G69" s="391">
        <v>50.9</v>
      </c>
      <c r="H69" s="391">
        <v>1</v>
      </c>
      <c r="I69" s="391" t="s">
        <v>79</v>
      </c>
      <c r="J69" s="391" t="s">
        <v>79</v>
      </c>
      <c r="K69" s="390" t="s">
        <v>421</v>
      </c>
      <c r="L69" s="391">
        <v>1</v>
      </c>
      <c r="M69" s="392">
        <v>1.9646365422396856E-2</v>
      </c>
    </row>
    <row r="70" spans="1:25" ht="15" customHeight="1">
      <c r="A70" s="389" t="s">
        <v>147</v>
      </c>
      <c r="B70" s="492" t="s">
        <v>443</v>
      </c>
      <c r="C70" s="390">
        <v>2018</v>
      </c>
      <c r="D70" s="390" t="s">
        <v>79</v>
      </c>
      <c r="E70" s="390">
        <v>2018</v>
      </c>
      <c r="F70" s="390" t="s">
        <v>79</v>
      </c>
      <c r="G70" s="391">
        <v>2</v>
      </c>
      <c r="H70" s="391" t="s">
        <v>79</v>
      </c>
      <c r="I70" s="391">
        <v>0.5</v>
      </c>
      <c r="J70" s="391" t="s">
        <v>79</v>
      </c>
      <c r="K70" s="390" t="s">
        <v>79</v>
      </c>
      <c r="L70" s="391" t="s">
        <v>79</v>
      </c>
      <c r="M70" s="392" t="s">
        <v>79</v>
      </c>
    </row>
    <row r="71" spans="1:25">
      <c r="A71" s="389" t="s">
        <v>110</v>
      </c>
      <c r="B71" s="492" t="s">
        <v>722</v>
      </c>
      <c r="C71" s="390">
        <v>2018</v>
      </c>
      <c r="D71" s="390">
        <v>2021</v>
      </c>
      <c r="E71" s="390">
        <v>2021</v>
      </c>
      <c r="F71" s="390" t="s">
        <v>79</v>
      </c>
      <c r="G71" s="391">
        <v>105</v>
      </c>
      <c r="H71" s="391">
        <v>0.8</v>
      </c>
      <c r="I71" s="391">
        <v>4</v>
      </c>
      <c r="J71" s="391" t="s">
        <v>79</v>
      </c>
      <c r="K71" s="390" t="s">
        <v>421</v>
      </c>
      <c r="L71" s="391">
        <v>4.7499999999999991</v>
      </c>
      <c r="M71" s="392">
        <v>7.3394495412844041E-3</v>
      </c>
    </row>
    <row r="72" spans="1:25">
      <c r="A72" s="394" t="s">
        <v>147</v>
      </c>
      <c r="B72" s="493" t="s">
        <v>723</v>
      </c>
      <c r="C72" s="395">
        <v>2020</v>
      </c>
      <c r="D72" s="395" t="s">
        <v>79</v>
      </c>
      <c r="E72" s="395">
        <v>2020</v>
      </c>
      <c r="F72" s="395" t="s">
        <v>79</v>
      </c>
      <c r="G72" s="396">
        <v>4.5999999999999996</v>
      </c>
      <c r="H72" s="396" t="s">
        <v>79</v>
      </c>
      <c r="I72" s="396">
        <v>1</v>
      </c>
      <c r="J72" s="396" t="s">
        <v>79</v>
      </c>
      <c r="K72" s="395" t="s">
        <v>79</v>
      </c>
      <c r="L72" s="396" t="s">
        <v>79</v>
      </c>
      <c r="M72" s="397" t="s">
        <v>79</v>
      </c>
      <c r="X72" s="398"/>
      <c r="Y72" s="398"/>
    </row>
    <row r="73" spans="1:25" s="398" customFormat="1">
      <c r="A73" s="174" t="s">
        <v>873</v>
      </c>
      <c r="B73" s="171"/>
      <c r="C73" s="171"/>
      <c r="D73" s="171"/>
      <c r="E73" s="178"/>
      <c r="F73" s="178"/>
      <c r="G73" s="427"/>
      <c r="H73" s="427"/>
      <c r="I73" s="427"/>
      <c r="J73" s="427"/>
      <c r="K73" s="171"/>
      <c r="L73" s="171"/>
      <c r="M73" s="171"/>
      <c r="O73" s="171"/>
      <c r="P73" s="171"/>
      <c r="Q73" s="171"/>
      <c r="R73" s="171"/>
      <c r="S73" s="171"/>
      <c r="U73" s="171"/>
      <c r="V73" s="171"/>
      <c r="X73" s="171"/>
      <c r="Y73" s="171"/>
    </row>
    <row r="75" spans="1:25">
      <c r="E75" s="171"/>
      <c r="F75" s="171"/>
      <c r="G75" s="171"/>
      <c r="H75" s="171"/>
    </row>
    <row r="76" spans="1:25">
      <c r="A76" s="398"/>
      <c r="B76" s="398"/>
      <c r="C76" s="398"/>
      <c r="D76" s="398"/>
      <c r="E76" s="398"/>
      <c r="F76" s="398"/>
      <c r="G76" s="398"/>
      <c r="H76" s="398"/>
      <c r="I76" s="398"/>
      <c r="J76" s="398"/>
      <c r="K76" s="398"/>
      <c r="L76" s="398"/>
      <c r="M76" s="398"/>
      <c r="O76" s="398"/>
      <c r="P76" s="398"/>
      <c r="Q76" s="398"/>
      <c r="R76" s="398"/>
      <c r="S76" s="398"/>
    </row>
    <row r="77" spans="1:25">
      <c r="E77" s="171"/>
      <c r="F77" s="171"/>
      <c r="G77" s="171"/>
      <c r="H77" s="171"/>
    </row>
    <row r="78" spans="1:25">
      <c r="E78" s="171"/>
      <c r="F78" s="171"/>
      <c r="G78" s="171"/>
      <c r="H78" s="171"/>
      <c r="U78" s="398"/>
      <c r="V78" s="398"/>
    </row>
    <row r="79" spans="1:25">
      <c r="E79" s="171"/>
      <c r="F79" s="171"/>
      <c r="G79" s="171"/>
      <c r="H79" s="171"/>
    </row>
    <row r="80" spans="1:25">
      <c r="E80" s="171"/>
      <c r="F80" s="171"/>
      <c r="G80" s="171"/>
      <c r="H80" s="171"/>
    </row>
    <row r="81" spans="1:25">
      <c r="E81" s="171"/>
      <c r="F81" s="171"/>
      <c r="G81" s="171"/>
      <c r="H81" s="171"/>
    </row>
    <row r="82" spans="1:25">
      <c r="E82" s="171"/>
      <c r="F82" s="171"/>
      <c r="G82" s="171"/>
      <c r="H82" s="171"/>
    </row>
    <row r="83" spans="1:25">
      <c r="E83" s="171"/>
      <c r="F83" s="171"/>
      <c r="G83" s="171"/>
      <c r="H83" s="171"/>
    </row>
    <row r="84" spans="1:25">
      <c r="E84" s="171"/>
      <c r="F84" s="171"/>
      <c r="G84" s="171"/>
      <c r="H84" s="171"/>
    </row>
    <row r="85" spans="1:25">
      <c r="E85" s="171"/>
      <c r="F85" s="171"/>
      <c r="G85" s="171"/>
      <c r="H85" s="171"/>
    </row>
    <row r="86" spans="1:25">
      <c r="E86" s="171"/>
      <c r="F86" s="171"/>
      <c r="G86" s="171"/>
      <c r="H86" s="171"/>
    </row>
    <row r="87" spans="1:25">
      <c r="E87" s="171"/>
      <c r="F87" s="171"/>
      <c r="G87" s="171"/>
      <c r="H87" s="171"/>
      <c r="N87" s="639"/>
    </row>
    <row r="88" spans="1:25">
      <c r="E88" s="171"/>
      <c r="F88" s="171"/>
      <c r="G88" s="171"/>
      <c r="H88" s="171"/>
      <c r="N88" s="406"/>
    </row>
    <row r="89" spans="1:25">
      <c r="E89" s="171"/>
      <c r="F89" s="171"/>
      <c r="G89" s="171"/>
      <c r="H89" s="171"/>
      <c r="N89" s="406"/>
      <c r="X89" s="398"/>
      <c r="Y89" s="398"/>
    </row>
    <row r="90" spans="1:25" s="398" customFormat="1">
      <c r="A90" s="171"/>
      <c r="B90" s="171"/>
      <c r="C90" s="171"/>
      <c r="D90" s="171"/>
      <c r="E90" s="171"/>
      <c r="F90" s="171"/>
      <c r="G90" s="171"/>
      <c r="H90" s="171"/>
      <c r="I90" s="171"/>
      <c r="J90" s="171"/>
      <c r="K90" s="171"/>
      <c r="L90" s="639"/>
      <c r="M90" s="639"/>
      <c r="N90" s="406"/>
      <c r="O90" s="639"/>
      <c r="P90" s="171"/>
      <c r="Q90" s="171"/>
      <c r="R90" s="171"/>
      <c r="S90" s="171"/>
      <c r="U90" s="171"/>
      <c r="V90" s="171"/>
      <c r="X90" s="171"/>
      <c r="Y90" s="171"/>
    </row>
    <row r="91" spans="1:25">
      <c r="E91" s="171"/>
      <c r="F91" s="171"/>
      <c r="G91" s="171"/>
      <c r="H91" s="171"/>
      <c r="L91" s="406"/>
      <c r="M91" s="406"/>
      <c r="N91" s="406"/>
      <c r="O91" s="406"/>
    </row>
    <row r="92" spans="1:25">
      <c r="E92" s="171"/>
      <c r="F92" s="171"/>
      <c r="G92" s="171"/>
      <c r="H92" s="171"/>
      <c r="L92" s="406"/>
      <c r="M92" s="406"/>
      <c r="N92" s="406"/>
      <c r="O92" s="406"/>
    </row>
    <row r="93" spans="1:25">
      <c r="A93" s="398"/>
      <c r="B93" s="398"/>
      <c r="C93" s="398"/>
      <c r="D93" s="398"/>
      <c r="E93" s="398"/>
      <c r="F93" s="398"/>
      <c r="G93" s="398"/>
      <c r="H93" s="398"/>
      <c r="I93" s="398"/>
      <c r="J93" s="398"/>
      <c r="K93" s="398"/>
      <c r="L93" s="406"/>
      <c r="M93" s="406"/>
      <c r="N93" s="406"/>
      <c r="O93" s="406"/>
      <c r="P93" s="398"/>
      <c r="Q93" s="398"/>
      <c r="R93" s="398"/>
      <c r="S93" s="398"/>
    </row>
    <row r="94" spans="1:25">
      <c r="E94" s="171"/>
      <c r="F94" s="171"/>
      <c r="G94" s="171"/>
      <c r="H94" s="171"/>
      <c r="L94" s="406"/>
      <c r="M94" s="406"/>
      <c r="N94" s="406"/>
      <c r="O94" s="406"/>
    </row>
    <row r="95" spans="1:25">
      <c r="E95" s="171"/>
      <c r="F95" s="171"/>
      <c r="G95" s="171"/>
      <c r="H95" s="171"/>
      <c r="L95" s="406"/>
      <c r="M95" s="406"/>
      <c r="N95" s="406"/>
      <c r="O95" s="406"/>
      <c r="U95" s="398"/>
      <c r="V95" s="398"/>
    </row>
    <row r="96" spans="1:25">
      <c r="E96" s="171"/>
      <c r="F96" s="171"/>
      <c r="G96" s="171"/>
      <c r="H96" s="171"/>
      <c r="L96" s="406"/>
      <c r="M96" s="406"/>
      <c r="N96" s="406"/>
      <c r="O96" s="406"/>
    </row>
    <row r="97" spans="1:25">
      <c r="E97" s="171"/>
      <c r="F97" s="171"/>
      <c r="G97" s="171"/>
      <c r="H97" s="171"/>
      <c r="L97" s="406"/>
      <c r="M97" s="406"/>
      <c r="N97" s="406"/>
      <c r="O97" s="406"/>
    </row>
    <row r="98" spans="1:25">
      <c r="E98" s="171"/>
      <c r="F98" s="171"/>
      <c r="G98" s="171"/>
      <c r="H98" s="171"/>
      <c r="L98" s="406"/>
      <c r="M98" s="406"/>
      <c r="N98" s="406"/>
      <c r="O98" s="406"/>
    </row>
    <row r="99" spans="1:25">
      <c r="E99" s="171"/>
      <c r="F99" s="171"/>
      <c r="G99" s="171"/>
      <c r="H99" s="171"/>
      <c r="L99" s="406"/>
      <c r="M99" s="406"/>
      <c r="N99" s="406"/>
      <c r="O99" s="406"/>
    </row>
    <row r="100" spans="1:25">
      <c r="E100" s="171"/>
      <c r="F100" s="171"/>
      <c r="G100" s="171"/>
      <c r="H100" s="171"/>
      <c r="L100" s="406"/>
      <c r="M100" s="406"/>
      <c r="N100" s="406"/>
      <c r="O100" s="406"/>
    </row>
    <row r="101" spans="1:25">
      <c r="E101" s="171"/>
      <c r="F101" s="171"/>
      <c r="G101" s="171"/>
      <c r="H101" s="171"/>
      <c r="L101" s="406"/>
      <c r="M101" s="406"/>
      <c r="N101" s="406"/>
      <c r="O101" s="406"/>
    </row>
    <row r="102" spans="1:25">
      <c r="E102" s="171"/>
      <c r="F102" s="171"/>
      <c r="G102" s="171"/>
      <c r="H102" s="171"/>
      <c r="L102" s="406"/>
      <c r="M102" s="406"/>
      <c r="N102" s="406"/>
      <c r="O102" s="406"/>
    </row>
    <row r="103" spans="1:25">
      <c r="E103" s="171"/>
      <c r="F103" s="171"/>
      <c r="G103" s="171"/>
      <c r="H103" s="171"/>
      <c r="L103" s="406"/>
      <c r="M103" s="406"/>
      <c r="N103" s="406"/>
      <c r="O103" s="406"/>
    </row>
    <row r="104" spans="1:25">
      <c r="E104" s="171"/>
      <c r="F104" s="171"/>
      <c r="G104" s="171"/>
      <c r="H104" s="171"/>
      <c r="L104" s="406"/>
      <c r="M104" s="406"/>
      <c r="N104" s="406"/>
      <c r="O104" s="406"/>
    </row>
    <row r="105" spans="1:25">
      <c r="E105" s="171"/>
      <c r="F105" s="171"/>
      <c r="G105" s="171"/>
      <c r="H105" s="171"/>
      <c r="L105" s="406"/>
      <c r="M105" s="406"/>
      <c r="N105" s="409"/>
      <c r="O105" s="406"/>
    </row>
    <row r="106" spans="1:25">
      <c r="E106" s="171"/>
      <c r="F106" s="171"/>
      <c r="G106" s="171"/>
      <c r="H106" s="171"/>
      <c r="L106" s="406"/>
      <c r="M106" s="406"/>
      <c r="O106" s="406"/>
    </row>
    <row r="107" spans="1:25">
      <c r="E107" s="171"/>
      <c r="F107" s="171"/>
      <c r="G107" s="171"/>
      <c r="H107" s="171"/>
      <c r="L107" s="406"/>
      <c r="M107" s="406"/>
      <c r="O107" s="406"/>
    </row>
    <row r="108" spans="1:25">
      <c r="E108" s="171"/>
      <c r="F108" s="171"/>
      <c r="G108" s="171"/>
      <c r="H108" s="171"/>
      <c r="L108" s="409"/>
      <c r="M108" s="409"/>
      <c r="O108" s="410"/>
    </row>
    <row r="109" spans="1:25">
      <c r="E109" s="171"/>
      <c r="F109" s="171"/>
      <c r="G109" s="171"/>
      <c r="H109" s="171"/>
    </row>
    <row r="111" spans="1:25">
      <c r="B111" s="411"/>
      <c r="C111" s="411"/>
      <c r="X111" s="178"/>
      <c r="Y111" s="178"/>
    </row>
    <row r="112" spans="1:25" s="178" customFormat="1">
      <c r="A112" s="411"/>
      <c r="B112" s="411"/>
      <c r="C112" s="411"/>
      <c r="D112" s="171"/>
      <c r="F112" s="171"/>
      <c r="G112" s="171"/>
      <c r="I112" s="171"/>
      <c r="J112" s="171"/>
      <c r="K112" s="171"/>
      <c r="L112" s="171"/>
      <c r="M112" s="171"/>
      <c r="N112" s="171"/>
      <c r="O112" s="171"/>
      <c r="P112" s="171"/>
      <c r="Q112" s="171"/>
      <c r="R112" s="171"/>
      <c r="S112" s="171"/>
      <c r="T112" s="171"/>
      <c r="U112" s="171"/>
      <c r="V112" s="171"/>
      <c r="W112" s="171"/>
    </row>
    <row r="113" spans="1:25" s="178" customFormat="1">
      <c r="A113" s="411"/>
      <c r="B113" s="411"/>
      <c r="C113" s="411"/>
      <c r="D113" s="171"/>
      <c r="F113" s="171"/>
      <c r="G113" s="171"/>
      <c r="I113" s="171"/>
      <c r="J113" s="171"/>
      <c r="K113" s="171"/>
      <c r="L113" s="171"/>
      <c r="M113" s="171"/>
      <c r="N113" s="171"/>
      <c r="O113" s="171"/>
      <c r="P113" s="171"/>
      <c r="Q113" s="171"/>
      <c r="R113" s="171"/>
      <c r="S113" s="171"/>
      <c r="T113" s="171"/>
      <c r="U113" s="171"/>
      <c r="V113" s="171"/>
      <c r="W113" s="171"/>
    </row>
    <row r="114" spans="1:25" s="178" customFormat="1">
      <c r="A114" s="411"/>
      <c r="B114" s="411"/>
      <c r="C114" s="411"/>
      <c r="D114" s="171"/>
      <c r="E114" s="171"/>
      <c r="G114" s="409"/>
      <c r="I114" s="171"/>
      <c r="J114" s="171"/>
      <c r="K114" s="171"/>
      <c r="L114" s="171"/>
      <c r="M114" s="171"/>
      <c r="N114" s="171"/>
      <c r="O114" s="171"/>
      <c r="P114" s="171"/>
      <c r="Q114" s="171"/>
      <c r="R114" s="171"/>
      <c r="S114" s="171"/>
      <c r="T114" s="171"/>
      <c r="U114" s="171"/>
      <c r="V114" s="171"/>
      <c r="W114" s="171"/>
    </row>
    <row r="115" spans="1:25" s="178" customFormat="1">
      <c r="A115" s="171"/>
      <c r="B115" s="171"/>
      <c r="C115" s="171"/>
      <c r="D115" s="171"/>
      <c r="F115" s="171"/>
      <c r="G115" s="171"/>
      <c r="I115" s="171"/>
      <c r="J115" s="171"/>
      <c r="K115" s="171"/>
      <c r="L115" s="171"/>
      <c r="M115" s="171"/>
      <c r="N115" s="171"/>
      <c r="O115" s="171"/>
      <c r="P115" s="171"/>
      <c r="Q115" s="171"/>
      <c r="R115" s="171"/>
      <c r="S115" s="171"/>
      <c r="T115" s="171"/>
      <c r="U115" s="171"/>
      <c r="V115" s="171"/>
      <c r="W115" s="171"/>
    </row>
    <row r="116" spans="1:25" s="178" customFormat="1">
      <c r="A116" s="171"/>
      <c r="B116" s="171"/>
      <c r="C116" s="171"/>
      <c r="D116" s="171"/>
      <c r="F116" s="171"/>
      <c r="G116" s="171"/>
      <c r="I116" s="171"/>
      <c r="J116" s="171"/>
      <c r="K116" s="171"/>
      <c r="L116" s="171"/>
      <c r="M116" s="171"/>
      <c r="N116" s="171"/>
      <c r="O116" s="171"/>
      <c r="P116" s="171"/>
      <c r="Q116" s="171"/>
      <c r="R116" s="171"/>
      <c r="S116" s="171"/>
      <c r="T116" s="171"/>
      <c r="U116" s="171"/>
      <c r="V116" s="171"/>
      <c r="W116" s="171"/>
    </row>
    <row r="117" spans="1:25" s="178" customFormat="1">
      <c r="A117" s="171"/>
      <c r="B117" s="171"/>
      <c r="C117" s="171"/>
      <c r="D117" s="171"/>
      <c r="F117" s="409"/>
      <c r="I117" s="171"/>
      <c r="J117" s="171"/>
      <c r="K117" s="171"/>
      <c r="L117" s="171"/>
      <c r="M117" s="171"/>
      <c r="N117" s="171"/>
      <c r="O117" s="171"/>
      <c r="P117" s="171"/>
      <c r="Q117" s="171"/>
      <c r="R117" s="171"/>
      <c r="S117" s="171"/>
      <c r="T117" s="171"/>
      <c r="U117" s="171"/>
      <c r="V117" s="171"/>
      <c r="W117" s="171"/>
      <c r="X117" s="171"/>
      <c r="Y117" s="171"/>
    </row>
    <row r="118" spans="1:25">
      <c r="F118" s="171"/>
      <c r="X118" s="178"/>
      <c r="Y118" s="178"/>
    </row>
    <row r="119" spans="1:25" s="178" customFormat="1" ht="13.35" customHeight="1">
      <c r="A119" s="171"/>
      <c r="B119" s="171"/>
      <c r="C119" s="171"/>
      <c r="D119" s="171"/>
      <c r="F119" s="171"/>
      <c r="I119" s="171"/>
      <c r="J119" s="171"/>
      <c r="K119" s="171"/>
      <c r="L119" s="171"/>
      <c r="M119" s="171"/>
      <c r="N119" s="171"/>
      <c r="O119" s="171"/>
      <c r="P119" s="171"/>
      <c r="Q119" s="171"/>
      <c r="R119" s="171"/>
      <c r="S119" s="171"/>
      <c r="T119" s="171"/>
      <c r="U119" s="171"/>
      <c r="V119" s="171"/>
      <c r="W119" s="171"/>
    </row>
    <row r="120" spans="1:25" s="178" customFormat="1">
      <c r="A120" s="171"/>
      <c r="B120" s="171"/>
      <c r="C120" s="171"/>
      <c r="D120" s="171"/>
      <c r="F120" s="171"/>
      <c r="I120" s="171"/>
      <c r="J120" s="171"/>
      <c r="K120" s="171"/>
      <c r="L120" s="171"/>
      <c r="M120" s="171"/>
      <c r="N120" s="171"/>
      <c r="O120" s="171"/>
      <c r="P120" s="171"/>
      <c r="Q120" s="171"/>
      <c r="R120" s="171"/>
      <c r="S120" s="171"/>
      <c r="T120" s="171"/>
      <c r="U120" s="171"/>
      <c r="V120" s="171"/>
      <c r="W120" s="171"/>
    </row>
    <row r="121" spans="1:25" s="178" customFormat="1">
      <c r="A121" s="171"/>
      <c r="B121" s="171"/>
      <c r="C121" s="171"/>
      <c r="D121" s="171"/>
      <c r="I121" s="171"/>
      <c r="J121" s="171"/>
      <c r="K121" s="171"/>
      <c r="L121" s="171"/>
      <c r="M121" s="171"/>
      <c r="N121" s="171"/>
      <c r="O121" s="171"/>
      <c r="P121" s="171"/>
      <c r="Q121" s="171"/>
      <c r="R121" s="171"/>
      <c r="S121" s="171"/>
      <c r="T121" s="171"/>
      <c r="U121" s="171"/>
      <c r="V121" s="171"/>
      <c r="W121" s="171"/>
    </row>
    <row r="122" spans="1:25" s="178" customFormat="1">
      <c r="A122" s="171"/>
      <c r="B122" s="171"/>
      <c r="C122" s="171"/>
      <c r="D122" s="171"/>
      <c r="E122" s="171"/>
      <c r="F122" s="171"/>
      <c r="I122" s="171"/>
      <c r="J122" s="171"/>
      <c r="K122" s="171"/>
      <c r="L122" s="171"/>
      <c r="M122" s="171"/>
      <c r="N122" s="171"/>
      <c r="O122" s="171"/>
      <c r="P122" s="171"/>
      <c r="Q122" s="171"/>
      <c r="R122" s="171"/>
      <c r="S122" s="171"/>
      <c r="T122" s="171"/>
      <c r="U122" s="171"/>
      <c r="V122" s="171"/>
      <c r="W122" s="171"/>
    </row>
    <row r="123" spans="1:25" s="178" customFormat="1">
      <c r="A123" s="171"/>
      <c r="B123" s="171"/>
      <c r="C123" s="171"/>
      <c r="D123" s="171"/>
      <c r="E123" s="171"/>
      <c r="I123" s="171"/>
      <c r="J123" s="171"/>
      <c r="K123" s="171"/>
      <c r="L123" s="171"/>
      <c r="M123" s="171"/>
      <c r="N123" s="171"/>
      <c r="O123" s="171"/>
      <c r="P123" s="171"/>
      <c r="Q123" s="171"/>
      <c r="R123" s="171"/>
      <c r="S123" s="171"/>
      <c r="T123" s="171"/>
      <c r="U123" s="171"/>
      <c r="V123" s="171"/>
      <c r="W123" s="171"/>
    </row>
    <row r="124" spans="1:25" s="178" customFormat="1">
      <c r="A124" s="171"/>
      <c r="B124" s="171"/>
      <c r="C124" s="171"/>
      <c r="D124" s="171"/>
      <c r="E124" s="171"/>
      <c r="I124" s="171"/>
      <c r="J124" s="171"/>
      <c r="K124" s="171"/>
      <c r="L124" s="171"/>
      <c r="M124" s="171"/>
      <c r="N124" s="171"/>
      <c r="O124" s="171"/>
      <c r="P124" s="171"/>
      <c r="Q124" s="171"/>
      <c r="R124" s="171"/>
      <c r="S124" s="171"/>
      <c r="T124" s="171"/>
      <c r="U124" s="171"/>
      <c r="V124" s="171"/>
      <c r="W124" s="171"/>
    </row>
    <row r="125" spans="1:25" s="178" customFormat="1">
      <c r="A125" s="171"/>
      <c r="B125" s="171"/>
      <c r="C125" s="171"/>
      <c r="D125" s="171"/>
      <c r="E125" s="171"/>
      <c r="I125" s="171"/>
      <c r="J125" s="171"/>
      <c r="K125" s="171"/>
      <c r="L125" s="171"/>
      <c r="M125" s="171"/>
      <c r="N125" s="171"/>
      <c r="O125" s="171"/>
      <c r="P125" s="171"/>
      <c r="Q125" s="171"/>
      <c r="R125" s="171"/>
      <c r="S125" s="171"/>
      <c r="T125" s="171"/>
      <c r="U125" s="171"/>
      <c r="V125" s="171"/>
      <c r="W125" s="171"/>
    </row>
    <row r="126" spans="1:25" s="178" customFormat="1">
      <c r="A126" s="171"/>
      <c r="B126" s="171"/>
      <c r="C126" s="171"/>
      <c r="D126" s="171"/>
      <c r="E126" s="171"/>
      <c r="I126" s="171"/>
      <c r="J126" s="171"/>
      <c r="K126" s="171"/>
      <c r="L126" s="171"/>
      <c r="M126" s="171"/>
      <c r="N126" s="171"/>
      <c r="O126" s="171"/>
      <c r="P126" s="171"/>
      <c r="Q126" s="171"/>
      <c r="R126" s="171"/>
      <c r="S126" s="171"/>
      <c r="T126" s="171"/>
      <c r="U126" s="171"/>
      <c r="V126" s="171"/>
      <c r="W126" s="171"/>
    </row>
    <row r="127" spans="1:25" s="178" customFormat="1">
      <c r="A127" s="171"/>
      <c r="B127" s="171"/>
      <c r="C127" s="171"/>
      <c r="D127" s="171"/>
      <c r="E127" s="171"/>
      <c r="I127" s="171"/>
      <c r="J127" s="171"/>
      <c r="K127" s="171"/>
      <c r="L127" s="171"/>
      <c r="M127" s="171"/>
      <c r="N127" s="171"/>
      <c r="O127" s="171"/>
      <c r="P127" s="171"/>
      <c r="Q127" s="171"/>
      <c r="R127" s="171"/>
      <c r="S127" s="171"/>
      <c r="T127" s="171"/>
      <c r="U127" s="171"/>
      <c r="V127" s="171"/>
      <c r="W127" s="171"/>
    </row>
    <row r="128" spans="1:25" s="178" customFormat="1">
      <c r="A128" s="171"/>
      <c r="B128" s="171"/>
      <c r="C128" s="171"/>
      <c r="D128" s="171"/>
      <c r="E128" s="171"/>
      <c r="I128" s="171"/>
      <c r="J128" s="171"/>
      <c r="K128" s="171"/>
      <c r="L128" s="171"/>
      <c r="M128" s="171"/>
      <c r="N128" s="171"/>
      <c r="O128" s="171"/>
      <c r="P128" s="171"/>
      <c r="Q128" s="171"/>
      <c r="R128" s="171"/>
      <c r="S128" s="171"/>
      <c r="T128" s="171"/>
      <c r="U128" s="171"/>
      <c r="V128" s="171"/>
      <c r="W128" s="171"/>
    </row>
    <row r="129" spans="1:23" s="178" customFormat="1">
      <c r="A129" s="171"/>
      <c r="B129" s="171"/>
      <c r="C129" s="171"/>
      <c r="D129" s="171"/>
      <c r="E129" s="171"/>
      <c r="I129" s="171"/>
      <c r="J129" s="171"/>
      <c r="K129" s="171"/>
      <c r="L129" s="171"/>
      <c r="M129" s="171"/>
      <c r="N129" s="171"/>
      <c r="O129" s="171"/>
      <c r="P129" s="171"/>
      <c r="Q129" s="171"/>
      <c r="R129" s="171"/>
      <c r="S129" s="171"/>
      <c r="T129" s="171"/>
      <c r="U129" s="171"/>
      <c r="V129" s="171"/>
      <c r="W129" s="171"/>
    </row>
    <row r="130" spans="1:23" s="178" customFormat="1">
      <c r="A130" s="171"/>
      <c r="B130" s="171"/>
      <c r="C130" s="171"/>
      <c r="D130" s="171"/>
      <c r="E130" s="171"/>
      <c r="I130" s="171"/>
      <c r="J130" s="171"/>
      <c r="K130" s="171"/>
      <c r="L130" s="171"/>
      <c r="M130" s="171"/>
      <c r="N130" s="171"/>
      <c r="O130" s="171"/>
      <c r="P130" s="171"/>
      <c r="Q130" s="171"/>
      <c r="R130" s="171"/>
      <c r="S130" s="171"/>
      <c r="T130" s="171"/>
      <c r="U130" s="171"/>
      <c r="V130" s="171"/>
      <c r="W130" s="171"/>
    </row>
    <row r="131" spans="1:23" s="178" customFormat="1">
      <c r="A131" s="171"/>
      <c r="B131" s="171"/>
      <c r="C131" s="171"/>
      <c r="D131" s="171"/>
      <c r="E131" s="171"/>
      <c r="I131" s="171"/>
      <c r="J131" s="171"/>
      <c r="K131" s="171"/>
      <c r="L131" s="171"/>
      <c r="M131" s="171"/>
      <c r="N131" s="171"/>
      <c r="O131" s="171"/>
      <c r="P131" s="171"/>
      <c r="Q131" s="171"/>
      <c r="R131" s="171"/>
      <c r="S131" s="171"/>
      <c r="T131" s="171"/>
      <c r="U131" s="171"/>
      <c r="V131" s="171"/>
      <c r="W131" s="171"/>
    </row>
    <row r="132" spans="1:23" s="178" customFormat="1">
      <c r="A132" s="171"/>
      <c r="B132" s="171"/>
      <c r="C132" s="171"/>
      <c r="D132" s="171"/>
      <c r="E132" s="171"/>
      <c r="I132" s="171"/>
      <c r="J132" s="171"/>
      <c r="K132" s="171"/>
      <c r="L132" s="171"/>
      <c r="M132" s="171"/>
      <c r="N132" s="171"/>
      <c r="O132" s="171"/>
      <c r="P132" s="171"/>
      <c r="Q132" s="171"/>
      <c r="R132" s="171"/>
      <c r="S132" s="171"/>
      <c r="T132" s="171"/>
      <c r="U132" s="171"/>
      <c r="V132" s="171"/>
      <c r="W132" s="171"/>
    </row>
    <row r="133" spans="1:23" s="178" customFormat="1">
      <c r="A133" s="171"/>
      <c r="B133" s="171"/>
      <c r="C133" s="171"/>
      <c r="D133" s="171"/>
      <c r="E133" s="171"/>
      <c r="I133" s="171"/>
      <c r="J133" s="171"/>
      <c r="K133" s="171"/>
      <c r="L133" s="171"/>
      <c r="M133" s="171"/>
      <c r="N133" s="171"/>
      <c r="O133" s="171"/>
      <c r="P133" s="171"/>
      <c r="Q133" s="171"/>
      <c r="R133" s="171"/>
      <c r="S133" s="171"/>
      <c r="T133" s="171"/>
      <c r="U133" s="171"/>
      <c r="V133" s="171"/>
      <c r="W133" s="171"/>
    </row>
    <row r="134" spans="1:23" s="178" customFormat="1">
      <c r="A134" s="171"/>
      <c r="B134" s="171"/>
      <c r="C134" s="171"/>
      <c r="D134" s="171"/>
      <c r="E134" s="171"/>
      <c r="I134" s="171"/>
      <c r="J134" s="171"/>
      <c r="K134" s="171"/>
      <c r="L134" s="171"/>
      <c r="M134" s="171"/>
      <c r="N134" s="171"/>
      <c r="O134" s="171"/>
      <c r="P134" s="171"/>
      <c r="Q134" s="171"/>
      <c r="R134" s="171"/>
      <c r="S134" s="171"/>
      <c r="T134" s="171"/>
      <c r="U134" s="171"/>
      <c r="V134" s="171"/>
      <c r="W134" s="171"/>
    </row>
    <row r="135" spans="1:23" s="178" customFormat="1">
      <c r="A135" s="171"/>
      <c r="B135" s="171"/>
      <c r="C135" s="171"/>
      <c r="D135" s="171"/>
      <c r="E135" s="171"/>
      <c r="I135" s="171"/>
      <c r="J135" s="171"/>
      <c r="K135" s="171"/>
      <c r="L135" s="171"/>
      <c r="M135" s="171"/>
      <c r="N135" s="171"/>
      <c r="O135" s="171"/>
      <c r="P135" s="171"/>
      <c r="Q135" s="171"/>
      <c r="R135" s="171"/>
      <c r="S135" s="171"/>
      <c r="T135" s="171"/>
      <c r="U135" s="171"/>
      <c r="V135" s="171"/>
      <c r="W135" s="171"/>
    </row>
    <row r="136" spans="1:23" s="178" customFormat="1">
      <c r="A136" s="171"/>
      <c r="B136" s="171"/>
      <c r="C136" s="171"/>
      <c r="D136" s="171"/>
      <c r="E136" s="171"/>
      <c r="I136" s="171"/>
      <c r="J136" s="171"/>
      <c r="K136" s="171"/>
      <c r="L136" s="171"/>
      <c r="M136" s="171"/>
      <c r="N136" s="171"/>
      <c r="O136" s="171"/>
      <c r="P136" s="171"/>
      <c r="Q136" s="171"/>
      <c r="R136" s="171"/>
      <c r="S136" s="171"/>
      <c r="T136" s="171"/>
      <c r="U136" s="171"/>
      <c r="V136" s="171"/>
      <c r="W136" s="171"/>
    </row>
    <row r="137" spans="1:23" s="178" customFormat="1">
      <c r="A137" s="171"/>
      <c r="B137" s="171"/>
      <c r="C137" s="171"/>
      <c r="D137" s="171"/>
      <c r="E137" s="171"/>
      <c r="I137" s="171"/>
      <c r="J137" s="171"/>
      <c r="K137" s="171"/>
      <c r="L137" s="171"/>
      <c r="M137" s="171"/>
      <c r="N137" s="171"/>
      <c r="O137" s="171"/>
      <c r="P137" s="171"/>
      <c r="Q137" s="171"/>
      <c r="R137" s="171"/>
      <c r="S137" s="171"/>
      <c r="T137" s="171"/>
      <c r="U137" s="171"/>
      <c r="V137" s="171"/>
      <c r="W137" s="171"/>
    </row>
    <row r="138" spans="1:23" s="178" customFormat="1">
      <c r="A138" s="171"/>
      <c r="B138" s="171"/>
      <c r="C138" s="171"/>
      <c r="D138" s="171"/>
      <c r="E138" s="171"/>
      <c r="I138" s="171"/>
      <c r="J138" s="171"/>
      <c r="K138" s="171"/>
      <c r="L138" s="171"/>
      <c r="M138" s="171"/>
      <c r="N138" s="171"/>
      <c r="O138" s="171"/>
      <c r="P138" s="171"/>
      <c r="Q138" s="171"/>
      <c r="R138" s="171"/>
      <c r="S138" s="171"/>
      <c r="T138" s="171"/>
      <c r="U138" s="171"/>
      <c r="V138" s="171"/>
      <c r="W138" s="171"/>
    </row>
    <row r="139" spans="1:23" s="178" customFormat="1">
      <c r="A139" s="171"/>
      <c r="B139" s="171"/>
      <c r="C139" s="171"/>
      <c r="D139" s="171"/>
      <c r="E139" s="171"/>
      <c r="I139" s="171"/>
      <c r="J139" s="171"/>
      <c r="K139" s="171"/>
      <c r="L139" s="171"/>
      <c r="M139" s="171"/>
      <c r="N139" s="171"/>
      <c r="O139" s="171"/>
      <c r="P139" s="171"/>
      <c r="Q139" s="171"/>
      <c r="R139" s="171"/>
      <c r="S139" s="171"/>
      <c r="T139" s="171"/>
      <c r="U139" s="171"/>
      <c r="V139" s="171"/>
      <c r="W139" s="171"/>
    </row>
    <row r="140" spans="1:23" s="178" customFormat="1">
      <c r="A140" s="171"/>
      <c r="B140" s="171"/>
      <c r="C140" s="171"/>
      <c r="D140" s="171"/>
      <c r="E140" s="171"/>
      <c r="I140" s="171"/>
      <c r="J140" s="171"/>
      <c r="K140" s="171"/>
      <c r="L140" s="171"/>
      <c r="M140" s="171"/>
      <c r="N140" s="171"/>
      <c r="O140" s="171"/>
      <c r="P140" s="171"/>
      <c r="Q140" s="171"/>
      <c r="R140" s="171"/>
      <c r="S140" s="171"/>
      <c r="T140" s="171"/>
      <c r="U140" s="171"/>
      <c r="V140" s="171"/>
      <c r="W140" s="171"/>
    </row>
    <row r="141" spans="1:23" s="178" customFormat="1">
      <c r="A141" s="171"/>
      <c r="B141" s="171"/>
      <c r="C141" s="171"/>
      <c r="D141" s="171"/>
      <c r="E141" s="171"/>
      <c r="I141" s="171"/>
      <c r="J141" s="171"/>
      <c r="K141" s="171"/>
      <c r="L141" s="171"/>
      <c r="M141" s="171"/>
      <c r="N141" s="171"/>
      <c r="O141" s="171"/>
      <c r="P141" s="171"/>
      <c r="Q141" s="171"/>
      <c r="R141" s="171"/>
      <c r="S141" s="171"/>
      <c r="T141" s="171"/>
      <c r="U141" s="171"/>
      <c r="V141" s="171"/>
      <c r="W141" s="171"/>
    </row>
    <row r="142" spans="1:23" s="178" customFormat="1">
      <c r="A142" s="171"/>
      <c r="B142" s="171"/>
      <c r="C142" s="171"/>
      <c r="D142" s="171"/>
      <c r="E142" s="171"/>
      <c r="I142" s="171"/>
      <c r="J142" s="171"/>
      <c r="K142" s="171"/>
      <c r="L142" s="171"/>
      <c r="M142" s="171"/>
      <c r="N142" s="171"/>
      <c r="O142" s="171"/>
      <c r="P142" s="171"/>
      <c r="Q142" s="171"/>
      <c r="R142" s="171"/>
      <c r="S142" s="171"/>
      <c r="T142" s="171"/>
      <c r="U142" s="171"/>
      <c r="V142" s="171"/>
      <c r="W142" s="171"/>
    </row>
    <row r="143" spans="1:23" s="178" customFormat="1">
      <c r="A143" s="171"/>
      <c r="B143" s="171"/>
      <c r="C143" s="171"/>
      <c r="D143" s="171"/>
      <c r="E143" s="171"/>
      <c r="I143" s="171"/>
      <c r="J143" s="171"/>
      <c r="K143" s="171"/>
      <c r="L143" s="171"/>
      <c r="M143" s="171"/>
      <c r="N143" s="171"/>
      <c r="O143" s="171"/>
      <c r="P143" s="171"/>
      <c r="Q143" s="171"/>
      <c r="R143" s="171"/>
      <c r="S143" s="171"/>
      <c r="T143" s="171"/>
      <c r="U143" s="171"/>
      <c r="V143" s="171"/>
      <c r="W143" s="171"/>
    </row>
    <row r="144" spans="1:23" s="178" customFormat="1">
      <c r="A144" s="171"/>
      <c r="B144" s="171"/>
      <c r="C144" s="171"/>
      <c r="D144" s="171"/>
      <c r="E144" s="171"/>
      <c r="I144" s="171"/>
      <c r="J144" s="171"/>
      <c r="K144" s="171"/>
      <c r="L144" s="171"/>
      <c r="M144" s="171"/>
      <c r="N144" s="171"/>
      <c r="O144" s="171"/>
      <c r="P144" s="171"/>
      <c r="Q144" s="171"/>
      <c r="R144" s="171"/>
      <c r="S144" s="171"/>
      <c r="T144" s="171"/>
      <c r="U144" s="171"/>
      <c r="V144" s="171"/>
      <c r="W144" s="171"/>
    </row>
    <row r="145" spans="1:23" s="178" customFormat="1">
      <c r="A145" s="171"/>
      <c r="B145" s="171"/>
      <c r="C145" s="171"/>
      <c r="D145" s="171"/>
      <c r="E145" s="171"/>
      <c r="I145" s="171"/>
      <c r="J145" s="171"/>
      <c r="K145" s="171"/>
      <c r="L145" s="171"/>
      <c r="M145" s="171"/>
      <c r="N145" s="171"/>
      <c r="O145" s="171"/>
      <c r="P145" s="171"/>
      <c r="Q145" s="171"/>
      <c r="R145" s="171"/>
      <c r="S145" s="171"/>
      <c r="T145" s="171"/>
      <c r="U145" s="171"/>
      <c r="V145" s="171"/>
      <c r="W145" s="171"/>
    </row>
    <row r="146" spans="1:23" s="178" customFormat="1">
      <c r="A146" s="171"/>
      <c r="B146" s="171"/>
      <c r="C146" s="171"/>
      <c r="D146" s="171"/>
      <c r="E146" s="171"/>
      <c r="I146" s="171"/>
      <c r="J146" s="171"/>
      <c r="K146" s="171"/>
      <c r="L146" s="171"/>
      <c r="M146" s="171"/>
      <c r="N146" s="171"/>
      <c r="O146" s="171"/>
      <c r="P146" s="171"/>
      <c r="Q146" s="171"/>
      <c r="R146" s="171"/>
      <c r="S146" s="171"/>
      <c r="T146" s="171"/>
      <c r="U146" s="171"/>
      <c r="V146" s="171"/>
      <c r="W146" s="171"/>
    </row>
    <row r="147" spans="1:23" s="178" customFormat="1">
      <c r="A147" s="171"/>
      <c r="B147" s="171"/>
      <c r="C147" s="171"/>
      <c r="D147" s="171"/>
      <c r="E147" s="171"/>
      <c r="I147" s="171"/>
      <c r="J147" s="171"/>
      <c r="K147" s="171"/>
      <c r="L147" s="171"/>
      <c r="M147" s="171"/>
      <c r="N147" s="171"/>
      <c r="O147" s="171"/>
      <c r="P147" s="171"/>
      <c r="Q147" s="171"/>
      <c r="R147" s="171"/>
      <c r="S147" s="171"/>
      <c r="T147" s="171"/>
      <c r="U147" s="171"/>
      <c r="V147" s="171"/>
      <c r="W147" s="171"/>
    </row>
    <row r="148" spans="1:23" s="178" customFormat="1">
      <c r="A148" s="171"/>
      <c r="B148" s="171"/>
      <c r="C148" s="171"/>
      <c r="D148" s="171"/>
      <c r="E148" s="171"/>
      <c r="I148" s="171"/>
      <c r="J148" s="171"/>
      <c r="K148" s="171"/>
      <c r="L148" s="171"/>
      <c r="M148" s="171"/>
      <c r="N148" s="171"/>
      <c r="O148" s="171"/>
      <c r="P148" s="171"/>
      <c r="Q148" s="171"/>
      <c r="R148" s="171"/>
      <c r="S148" s="171"/>
      <c r="T148" s="171"/>
      <c r="U148" s="171"/>
      <c r="V148" s="171"/>
      <c r="W148" s="171"/>
    </row>
    <row r="149" spans="1:23" s="178" customFormat="1">
      <c r="A149" s="171"/>
      <c r="B149" s="171"/>
      <c r="C149" s="171"/>
      <c r="D149" s="171"/>
      <c r="E149" s="171"/>
      <c r="I149" s="171"/>
      <c r="J149" s="171"/>
      <c r="K149" s="171"/>
      <c r="L149" s="171"/>
      <c r="M149" s="171"/>
      <c r="N149" s="171"/>
      <c r="O149" s="171"/>
      <c r="P149" s="171"/>
      <c r="Q149" s="171"/>
      <c r="R149" s="171"/>
      <c r="S149" s="171"/>
      <c r="T149" s="171"/>
      <c r="U149" s="171"/>
      <c r="V149" s="171"/>
      <c r="W149" s="171"/>
    </row>
    <row r="150" spans="1:23" s="178" customFormat="1">
      <c r="A150" s="171"/>
      <c r="B150" s="171"/>
      <c r="C150" s="171"/>
      <c r="D150" s="171"/>
      <c r="E150" s="171"/>
      <c r="I150" s="171"/>
      <c r="J150" s="171"/>
      <c r="K150" s="171"/>
      <c r="L150" s="171"/>
      <c r="M150" s="171"/>
      <c r="N150" s="171"/>
      <c r="O150" s="171"/>
      <c r="P150" s="171"/>
      <c r="Q150" s="171"/>
      <c r="R150" s="171"/>
      <c r="S150" s="171"/>
      <c r="T150" s="171"/>
      <c r="U150" s="171"/>
      <c r="V150" s="171"/>
      <c r="W150" s="171"/>
    </row>
    <row r="151" spans="1:23" s="178" customFormat="1">
      <c r="A151" s="171"/>
      <c r="B151" s="171"/>
      <c r="C151" s="171"/>
      <c r="D151" s="171"/>
      <c r="E151" s="171"/>
      <c r="I151" s="171"/>
      <c r="J151" s="171"/>
      <c r="K151" s="171"/>
      <c r="L151" s="171"/>
      <c r="M151" s="171"/>
      <c r="N151" s="171"/>
      <c r="O151" s="171"/>
      <c r="P151" s="171"/>
      <c r="Q151" s="171"/>
      <c r="R151" s="171"/>
      <c r="S151" s="171"/>
      <c r="T151" s="171"/>
      <c r="U151" s="171"/>
      <c r="V151" s="171"/>
      <c r="W151" s="171"/>
    </row>
    <row r="152" spans="1:23" s="178" customFormat="1">
      <c r="A152" s="171"/>
      <c r="B152" s="171"/>
      <c r="C152" s="171"/>
      <c r="D152" s="171"/>
      <c r="E152" s="171"/>
      <c r="I152" s="171"/>
      <c r="J152" s="171"/>
      <c r="K152" s="171"/>
      <c r="L152" s="171"/>
      <c r="M152" s="171"/>
      <c r="N152" s="171"/>
      <c r="O152" s="171"/>
      <c r="P152" s="171"/>
      <c r="Q152" s="171"/>
      <c r="R152" s="171"/>
      <c r="S152" s="171"/>
      <c r="T152" s="171"/>
      <c r="U152" s="171"/>
      <c r="V152" s="171"/>
      <c r="W152" s="171"/>
    </row>
    <row r="153" spans="1:23" s="178" customFormat="1">
      <c r="A153" s="171"/>
      <c r="B153" s="171"/>
      <c r="C153" s="171"/>
      <c r="D153" s="171"/>
      <c r="E153" s="171"/>
      <c r="I153" s="171"/>
      <c r="J153" s="171"/>
      <c r="K153" s="171"/>
      <c r="L153" s="171"/>
      <c r="M153" s="171"/>
      <c r="N153" s="171"/>
      <c r="O153" s="171"/>
      <c r="P153" s="171"/>
      <c r="Q153" s="171"/>
      <c r="R153" s="171"/>
      <c r="S153" s="171"/>
      <c r="T153" s="171"/>
      <c r="U153" s="171"/>
      <c r="V153" s="171"/>
      <c r="W153" s="171"/>
    </row>
    <row r="154" spans="1:23" s="178" customFormat="1">
      <c r="A154" s="171"/>
      <c r="B154" s="171"/>
      <c r="C154" s="171"/>
      <c r="D154" s="171"/>
      <c r="E154" s="171"/>
      <c r="I154" s="171"/>
      <c r="J154" s="171"/>
      <c r="K154" s="171"/>
      <c r="L154" s="171"/>
      <c r="M154" s="171"/>
      <c r="N154" s="171"/>
      <c r="O154" s="171"/>
      <c r="P154" s="171"/>
      <c r="Q154" s="171"/>
      <c r="R154" s="171"/>
      <c r="S154" s="171"/>
      <c r="T154" s="171"/>
      <c r="U154" s="171"/>
      <c r="V154" s="171"/>
      <c r="W154" s="171"/>
    </row>
    <row r="155" spans="1:23" s="178" customFormat="1">
      <c r="A155" s="171"/>
      <c r="B155" s="171"/>
      <c r="C155" s="171"/>
      <c r="D155" s="171"/>
      <c r="E155" s="171"/>
      <c r="I155" s="171"/>
      <c r="J155" s="171"/>
      <c r="K155" s="171"/>
      <c r="L155" s="171"/>
      <c r="M155" s="171"/>
      <c r="N155" s="171"/>
      <c r="O155" s="171"/>
      <c r="P155" s="171"/>
      <c r="Q155" s="171"/>
      <c r="R155" s="171"/>
      <c r="S155" s="171"/>
      <c r="T155" s="171"/>
      <c r="U155" s="171"/>
      <c r="V155" s="171"/>
      <c r="W155" s="171"/>
    </row>
    <row r="156" spans="1:23" s="178" customFormat="1">
      <c r="A156" s="171"/>
      <c r="B156" s="171"/>
      <c r="C156" s="171"/>
      <c r="D156" s="171"/>
      <c r="E156" s="171"/>
      <c r="I156" s="171"/>
      <c r="J156" s="171"/>
      <c r="K156" s="171"/>
      <c r="L156" s="171"/>
      <c r="M156" s="171"/>
      <c r="N156" s="171"/>
      <c r="O156" s="171"/>
      <c r="P156" s="171"/>
      <c r="Q156" s="171"/>
      <c r="R156" s="171"/>
      <c r="S156" s="171"/>
      <c r="T156" s="171"/>
      <c r="U156" s="171"/>
      <c r="V156" s="171"/>
      <c r="W156" s="171"/>
    </row>
    <row r="157" spans="1:23" s="178" customFormat="1">
      <c r="A157" s="171"/>
      <c r="B157" s="171"/>
      <c r="C157" s="171"/>
      <c r="D157" s="171"/>
      <c r="E157" s="171"/>
      <c r="I157" s="171"/>
      <c r="J157" s="171"/>
      <c r="K157" s="171"/>
      <c r="L157" s="171"/>
      <c r="M157" s="171"/>
      <c r="N157" s="171"/>
      <c r="O157" s="171"/>
      <c r="P157" s="171"/>
      <c r="Q157" s="171"/>
      <c r="R157" s="171"/>
      <c r="S157" s="171"/>
      <c r="T157" s="171"/>
      <c r="U157" s="171"/>
      <c r="V157" s="171"/>
      <c r="W157" s="171"/>
    </row>
    <row r="158" spans="1:23" s="178" customFormat="1">
      <c r="A158" s="171"/>
      <c r="B158" s="171"/>
      <c r="C158" s="171"/>
      <c r="D158" s="171"/>
      <c r="E158" s="171"/>
      <c r="I158" s="171"/>
      <c r="J158" s="171"/>
      <c r="K158" s="171"/>
      <c r="L158" s="171"/>
      <c r="M158" s="171"/>
      <c r="N158" s="171"/>
      <c r="O158" s="171"/>
      <c r="P158" s="171"/>
      <c r="Q158" s="171"/>
      <c r="R158" s="171"/>
      <c r="S158" s="171"/>
      <c r="T158" s="171"/>
      <c r="U158" s="171"/>
      <c r="V158" s="171"/>
      <c r="W158" s="171"/>
    </row>
    <row r="159" spans="1:23" s="178" customFormat="1">
      <c r="A159" s="171"/>
      <c r="B159" s="171"/>
      <c r="C159" s="171"/>
      <c r="D159" s="171"/>
      <c r="E159" s="171"/>
      <c r="I159" s="171"/>
      <c r="J159" s="171"/>
      <c r="K159" s="171"/>
      <c r="L159" s="171"/>
      <c r="M159" s="171"/>
      <c r="N159" s="171"/>
      <c r="O159" s="171"/>
      <c r="P159" s="171"/>
      <c r="Q159" s="171"/>
      <c r="R159" s="171"/>
      <c r="S159" s="171"/>
      <c r="T159" s="171"/>
      <c r="U159" s="171"/>
      <c r="V159" s="171"/>
      <c r="W159" s="171"/>
    </row>
    <row r="160" spans="1:23" s="178" customFormat="1">
      <c r="A160" s="171"/>
      <c r="B160" s="171"/>
      <c r="C160" s="171"/>
      <c r="D160" s="171"/>
      <c r="E160" s="171"/>
      <c r="I160" s="171"/>
      <c r="J160" s="171"/>
      <c r="K160" s="171"/>
      <c r="L160" s="171"/>
      <c r="M160" s="171"/>
      <c r="N160" s="171"/>
      <c r="O160" s="171"/>
      <c r="P160" s="171"/>
      <c r="Q160" s="171"/>
      <c r="R160" s="171"/>
      <c r="S160" s="171"/>
      <c r="T160" s="171"/>
      <c r="U160" s="171"/>
      <c r="V160" s="171"/>
      <c r="W160" s="171"/>
    </row>
    <row r="161" spans="1:23" s="178" customFormat="1">
      <c r="A161" s="171"/>
      <c r="B161" s="171"/>
      <c r="C161" s="171"/>
      <c r="D161" s="171"/>
      <c r="E161" s="171"/>
      <c r="I161" s="171"/>
      <c r="J161" s="171"/>
      <c r="K161" s="171"/>
      <c r="L161" s="171"/>
      <c r="M161" s="171"/>
      <c r="N161" s="171"/>
      <c r="O161" s="171"/>
      <c r="P161" s="171"/>
      <c r="Q161" s="171"/>
      <c r="R161" s="171"/>
      <c r="S161" s="171"/>
      <c r="T161" s="171"/>
      <c r="U161" s="171"/>
      <c r="V161" s="171"/>
      <c r="W161" s="171"/>
    </row>
    <row r="162" spans="1:23" s="178" customFormat="1">
      <c r="A162" s="171"/>
      <c r="B162" s="171"/>
      <c r="C162" s="171"/>
      <c r="D162" s="171"/>
      <c r="E162" s="171"/>
      <c r="I162" s="171"/>
      <c r="J162" s="171"/>
      <c r="K162" s="171"/>
      <c r="L162" s="171"/>
      <c r="M162" s="171"/>
      <c r="N162" s="171"/>
      <c r="O162" s="171"/>
      <c r="P162" s="171"/>
      <c r="Q162" s="171"/>
      <c r="R162" s="171"/>
      <c r="S162" s="171"/>
      <c r="T162" s="171"/>
      <c r="U162" s="171"/>
      <c r="V162" s="171"/>
      <c r="W162" s="171"/>
    </row>
    <row r="163" spans="1:23" s="178" customFormat="1">
      <c r="A163" s="171"/>
      <c r="B163" s="171"/>
      <c r="C163" s="171"/>
      <c r="D163" s="171"/>
      <c r="E163" s="171"/>
      <c r="I163" s="171"/>
      <c r="J163" s="171"/>
      <c r="K163" s="171"/>
      <c r="L163" s="171"/>
      <c r="M163" s="171"/>
      <c r="N163" s="171"/>
      <c r="O163" s="171"/>
      <c r="P163" s="171"/>
      <c r="Q163" s="171"/>
      <c r="R163" s="171"/>
      <c r="S163" s="171"/>
      <c r="T163" s="171"/>
      <c r="U163" s="171"/>
      <c r="V163" s="171"/>
      <c r="W163" s="171"/>
    </row>
    <row r="164" spans="1:23" s="178" customFormat="1">
      <c r="A164" s="171"/>
      <c r="B164" s="171"/>
      <c r="C164" s="171"/>
      <c r="D164" s="171"/>
      <c r="E164" s="171"/>
      <c r="I164" s="171"/>
      <c r="J164" s="171"/>
      <c r="K164" s="171"/>
      <c r="L164" s="171"/>
      <c r="M164" s="171"/>
      <c r="N164" s="171"/>
      <c r="O164" s="171"/>
      <c r="P164" s="171"/>
      <c r="Q164" s="171"/>
      <c r="R164" s="171"/>
      <c r="S164" s="171"/>
      <c r="T164" s="171"/>
      <c r="U164" s="171"/>
      <c r="V164" s="171"/>
      <c r="W164" s="171"/>
    </row>
    <row r="165" spans="1:23" s="178" customFormat="1">
      <c r="A165" s="171"/>
      <c r="B165" s="171"/>
      <c r="C165" s="171"/>
      <c r="D165" s="171"/>
      <c r="E165" s="171"/>
      <c r="I165" s="171"/>
      <c r="J165" s="171"/>
      <c r="K165" s="171"/>
      <c r="L165" s="171"/>
      <c r="M165" s="171"/>
      <c r="N165" s="171"/>
      <c r="O165" s="171"/>
      <c r="P165" s="171"/>
      <c r="Q165" s="171"/>
      <c r="R165" s="171"/>
      <c r="S165" s="171"/>
      <c r="T165" s="171"/>
      <c r="U165" s="171"/>
      <c r="V165" s="171"/>
      <c r="W165" s="171"/>
    </row>
    <row r="166" spans="1:23" s="178" customFormat="1">
      <c r="A166" s="171"/>
      <c r="B166" s="171"/>
      <c r="C166" s="171"/>
      <c r="D166" s="171"/>
      <c r="E166" s="171"/>
      <c r="I166" s="171"/>
      <c r="J166" s="171"/>
      <c r="K166" s="171"/>
      <c r="L166" s="171"/>
      <c r="M166" s="171"/>
      <c r="N166" s="171"/>
      <c r="O166" s="171"/>
      <c r="P166" s="171"/>
      <c r="Q166" s="171"/>
      <c r="R166" s="171"/>
      <c r="S166" s="171"/>
      <c r="T166" s="171"/>
      <c r="U166" s="171"/>
      <c r="V166" s="171"/>
      <c r="W166" s="171"/>
    </row>
    <row r="167" spans="1:23" s="178" customFormat="1">
      <c r="A167" s="171"/>
      <c r="B167" s="171"/>
      <c r="C167" s="171"/>
      <c r="D167" s="171"/>
      <c r="E167" s="171"/>
      <c r="I167" s="171"/>
      <c r="J167" s="171"/>
      <c r="K167" s="171"/>
      <c r="L167" s="171"/>
      <c r="M167" s="171"/>
      <c r="N167" s="171"/>
      <c r="O167" s="171"/>
      <c r="P167" s="171"/>
      <c r="Q167" s="171"/>
      <c r="R167" s="171"/>
      <c r="S167" s="171"/>
      <c r="T167" s="171"/>
      <c r="U167" s="171"/>
      <c r="V167" s="171"/>
      <c r="W167" s="171"/>
    </row>
    <row r="168" spans="1:23" s="178" customFormat="1">
      <c r="A168" s="171"/>
      <c r="B168" s="171"/>
      <c r="C168" s="171"/>
      <c r="D168" s="171"/>
      <c r="E168" s="171"/>
      <c r="I168" s="171"/>
      <c r="J168" s="171"/>
      <c r="K168" s="171"/>
      <c r="L168" s="171"/>
      <c r="M168" s="171"/>
      <c r="N168" s="171"/>
      <c r="O168" s="171"/>
      <c r="P168" s="171"/>
      <c r="Q168" s="171"/>
      <c r="R168" s="171"/>
      <c r="S168" s="171"/>
      <c r="T168" s="171"/>
      <c r="U168" s="171"/>
      <c r="V168" s="171"/>
      <c r="W168" s="171"/>
    </row>
    <row r="169" spans="1:23" s="178" customFormat="1">
      <c r="A169" s="171"/>
      <c r="B169" s="171"/>
      <c r="C169" s="171"/>
      <c r="D169" s="171"/>
      <c r="E169" s="171"/>
      <c r="I169" s="171"/>
      <c r="J169" s="171"/>
      <c r="K169" s="171"/>
      <c r="L169" s="171"/>
      <c r="M169" s="171"/>
      <c r="N169" s="171"/>
      <c r="O169" s="171"/>
      <c r="P169" s="171"/>
      <c r="Q169" s="171"/>
      <c r="R169" s="171"/>
      <c r="S169" s="171"/>
      <c r="T169" s="171"/>
      <c r="U169" s="171"/>
      <c r="V169" s="171"/>
      <c r="W169" s="171"/>
    </row>
    <row r="170" spans="1:23" s="178" customFormat="1">
      <c r="A170" s="171"/>
      <c r="B170" s="171"/>
      <c r="C170" s="171"/>
      <c r="D170" s="171"/>
      <c r="E170" s="171"/>
      <c r="I170" s="171"/>
      <c r="J170" s="171"/>
      <c r="K170" s="171"/>
      <c r="L170" s="171"/>
      <c r="M170" s="171"/>
      <c r="N170" s="171"/>
      <c r="O170" s="171"/>
      <c r="P170" s="171"/>
      <c r="Q170" s="171"/>
      <c r="R170" s="171"/>
      <c r="S170" s="171"/>
      <c r="T170" s="171"/>
      <c r="U170" s="171"/>
      <c r="V170" s="171"/>
      <c r="W170" s="171"/>
    </row>
    <row r="171" spans="1:23" s="178" customFormat="1">
      <c r="A171" s="171"/>
      <c r="B171" s="171"/>
      <c r="C171" s="171"/>
      <c r="D171" s="171"/>
      <c r="E171" s="171"/>
      <c r="I171" s="171"/>
      <c r="J171" s="171"/>
      <c r="K171" s="171"/>
      <c r="L171" s="171"/>
      <c r="M171" s="171"/>
      <c r="N171" s="171"/>
      <c r="O171" s="171"/>
      <c r="P171" s="171"/>
      <c r="Q171" s="171"/>
      <c r="R171" s="171"/>
      <c r="S171" s="171"/>
      <c r="T171" s="171"/>
      <c r="U171" s="171"/>
      <c r="V171" s="171"/>
      <c r="W171" s="171"/>
    </row>
    <row r="172" spans="1:23" s="178" customFormat="1">
      <c r="A172" s="171"/>
      <c r="B172" s="171"/>
      <c r="C172" s="171"/>
      <c r="D172" s="171"/>
      <c r="E172" s="171"/>
      <c r="I172" s="171"/>
      <c r="J172" s="171"/>
      <c r="K172" s="171"/>
      <c r="L172" s="171"/>
      <c r="M172" s="171"/>
      <c r="N172" s="171"/>
      <c r="O172" s="171"/>
      <c r="P172" s="171"/>
      <c r="Q172" s="171"/>
      <c r="R172" s="171"/>
      <c r="S172" s="171"/>
      <c r="T172" s="171"/>
      <c r="U172" s="171"/>
      <c r="V172" s="171"/>
      <c r="W172" s="171"/>
    </row>
    <row r="173" spans="1:23" s="178" customFormat="1">
      <c r="A173" s="171"/>
      <c r="B173" s="171"/>
      <c r="C173" s="171"/>
      <c r="D173" s="171"/>
      <c r="E173" s="171"/>
      <c r="I173" s="171"/>
      <c r="J173" s="171"/>
      <c r="K173" s="171"/>
      <c r="L173" s="171"/>
      <c r="M173" s="171"/>
      <c r="N173" s="171"/>
      <c r="O173" s="171"/>
      <c r="P173" s="171"/>
      <c r="Q173" s="171"/>
      <c r="R173" s="171"/>
      <c r="S173" s="171"/>
      <c r="T173" s="171"/>
      <c r="U173" s="171"/>
      <c r="V173" s="171"/>
      <c r="W173" s="171"/>
    </row>
    <row r="174" spans="1:23" s="178" customFormat="1">
      <c r="A174" s="171"/>
      <c r="B174" s="171"/>
      <c r="C174" s="171"/>
      <c r="D174" s="171"/>
      <c r="E174" s="171"/>
      <c r="I174" s="171"/>
      <c r="J174" s="171"/>
      <c r="K174" s="171"/>
      <c r="L174" s="171"/>
      <c r="M174" s="171"/>
      <c r="N174" s="171"/>
      <c r="O174" s="171"/>
      <c r="P174" s="171"/>
      <c r="Q174" s="171"/>
      <c r="R174" s="171"/>
      <c r="S174" s="171"/>
      <c r="T174" s="171"/>
      <c r="U174" s="171"/>
      <c r="V174" s="171"/>
      <c r="W174" s="171"/>
    </row>
    <row r="175" spans="1:23" s="178" customFormat="1">
      <c r="A175" s="171"/>
      <c r="B175" s="171"/>
      <c r="C175" s="171"/>
      <c r="D175" s="171"/>
      <c r="E175" s="171"/>
      <c r="I175" s="171"/>
      <c r="J175" s="171"/>
      <c r="K175" s="171"/>
      <c r="L175" s="171"/>
      <c r="M175" s="171"/>
      <c r="N175" s="171"/>
      <c r="O175" s="171"/>
      <c r="P175" s="171"/>
      <c r="Q175" s="171"/>
      <c r="R175" s="171"/>
      <c r="S175" s="171"/>
      <c r="T175" s="171"/>
      <c r="U175" s="171"/>
      <c r="V175" s="171"/>
      <c r="W175" s="171"/>
    </row>
    <row r="176" spans="1:23" s="178" customFormat="1">
      <c r="A176" s="171"/>
      <c r="B176" s="171"/>
      <c r="C176" s="171"/>
      <c r="D176" s="171"/>
      <c r="E176" s="171"/>
      <c r="I176" s="171"/>
      <c r="J176" s="171"/>
      <c r="K176" s="171"/>
      <c r="L176" s="171"/>
      <c r="M176" s="171"/>
      <c r="N176" s="171"/>
      <c r="O176" s="171"/>
      <c r="P176" s="171"/>
      <c r="Q176" s="171"/>
      <c r="R176" s="171"/>
      <c r="S176" s="171"/>
      <c r="T176" s="171"/>
      <c r="U176" s="171"/>
      <c r="V176" s="171"/>
      <c r="W176" s="171"/>
    </row>
    <row r="177" spans="1:23" s="178" customFormat="1">
      <c r="A177" s="171"/>
      <c r="B177" s="171"/>
      <c r="C177" s="171"/>
      <c r="D177" s="171"/>
      <c r="E177" s="171"/>
      <c r="I177" s="171"/>
      <c r="J177" s="171"/>
      <c r="K177" s="171"/>
      <c r="L177" s="171"/>
      <c r="M177" s="171"/>
      <c r="N177" s="171"/>
      <c r="O177" s="171"/>
      <c r="P177" s="171"/>
      <c r="Q177" s="171"/>
      <c r="R177" s="171"/>
      <c r="S177" s="171"/>
      <c r="T177" s="171"/>
      <c r="U177" s="171"/>
      <c r="V177" s="171"/>
      <c r="W177" s="171"/>
    </row>
    <row r="178" spans="1:23" s="178" customFormat="1">
      <c r="A178" s="171"/>
      <c r="B178" s="171"/>
      <c r="C178" s="171"/>
      <c r="D178" s="171"/>
      <c r="E178" s="171"/>
      <c r="I178" s="171"/>
      <c r="J178" s="171"/>
      <c r="K178" s="171"/>
      <c r="L178" s="171"/>
      <c r="M178" s="171"/>
      <c r="N178" s="171"/>
      <c r="O178" s="171"/>
      <c r="P178" s="171"/>
      <c r="Q178" s="171"/>
      <c r="R178" s="171"/>
      <c r="S178" s="171"/>
      <c r="T178" s="171"/>
      <c r="U178" s="171"/>
      <c r="V178" s="171"/>
      <c r="W178" s="171"/>
    </row>
    <row r="179" spans="1:23" s="178" customFormat="1">
      <c r="A179" s="171"/>
      <c r="B179" s="171"/>
      <c r="C179" s="171"/>
      <c r="D179" s="171"/>
      <c r="E179" s="171"/>
      <c r="I179" s="171"/>
      <c r="J179" s="171"/>
      <c r="K179" s="171"/>
      <c r="L179" s="171"/>
      <c r="M179" s="171"/>
      <c r="N179" s="171"/>
      <c r="O179" s="171"/>
      <c r="P179" s="171"/>
      <c r="Q179" s="171"/>
      <c r="R179" s="171"/>
      <c r="S179" s="171"/>
      <c r="T179" s="171"/>
      <c r="U179" s="171"/>
      <c r="V179" s="171"/>
      <c r="W179" s="171"/>
    </row>
    <row r="180" spans="1:23" s="178" customFormat="1">
      <c r="A180" s="171"/>
      <c r="B180" s="171"/>
      <c r="C180" s="171"/>
      <c r="D180" s="171"/>
      <c r="E180" s="171"/>
      <c r="I180" s="171"/>
      <c r="J180" s="171"/>
      <c r="K180" s="171"/>
      <c r="L180" s="171"/>
      <c r="M180" s="171"/>
      <c r="N180" s="171"/>
      <c r="O180" s="171"/>
      <c r="P180" s="171"/>
      <c r="Q180" s="171"/>
      <c r="R180" s="171"/>
      <c r="S180" s="171"/>
      <c r="T180" s="171"/>
      <c r="U180" s="171"/>
      <c r="V180" s="171"/>
      <c r="W180" s="171"/>
    </row>
    <row r="181" spans="1:23" s="178" customFormat="1">
      <c r="A181" s="171"/>
      <c r="B181" s="171"/>
      <c r="C181" s="171"/>
      <c r="D181" s="171"/>
      <c r="E181" s="171"/>
      <c r="I181" s="171"/>
      <c r="J181" s="171"/>
      <c r="K181" s="171"/>
      <c r="L181" s="171"/>
      <c r="M181" s="171"/>
      <c r="N181" s="171"/>
      <c r="O181" s="171"/>
      <c r="P181" s="171"/>
      <c r="Q181" s="171"/>
      <c r="R181" s="171"/>
      <c r="S181" s="171"/>
      <c r="T181" s="171"/>
      <c r="U181" s="171"/>
      <c r="V181" s="171"/>
      <c r="W181" s="171"/>
    </row>
    <row r="182" spans="1:23" s="178" customFormat="1">
      <c r="A182" s="171"/>
      <c r="B182" s="171"/>
      <c r="C182" s="171"/>
      <c r="D182" s="171"/>
      <c r="E182" s="171"/>
      <c r="I182" s="171"/>
      <c r="J182" s="171"/>
      <c r="K182" s="171"/>
      <c r="L182" s="171"/>
      <c r="M182" s="171"/>
      <c r="N182" s="171"/>
      <c r="O182" s="171"/>
      <c r="P182" s="171"/>
      <c r="Q182" s="171"/>
      <c r="R182" s="171"/>
      <c r="S182" s="171"/>
      <c r="T182" s="171"/>
      <c r="U182" s="171"/>
      <c r="V182" s="171"/>
      <c r="W182" s="171"/>
    </row>
    <row r="183" spans="1:23" s="178" customFormat="1">
      <c r="A183" s="171"/>
      <c r="B183" s="171"/>
      <c r="C183" s="171"/>
      <c r="D183" s="171"/>
      <c r="E183" s="171"/>
      <c r="I183" s="171"/>
      <c r="J183" s="171"/>
      <c r="K183" s="171"/>
      <c r="L183" s="171"/>
      <c r="M183" s="171"/>
      <c r="N183" s="171"/>
      <c r="O183" s="171"/>
      <c r="P183" s="171"/>
      <c r="Q183" s="171"/>
      <c r="R183" s="171"/>
      <c r="S183" s="171"/>
      <c r="T183" s="171"/>
      <c r="U183" s="171"/>
      <c r="V183" s="171"/>
      <c r="W183" s="171"/>
    </row>
    <row r="184" spans="1:23" s="178" customFormat="1">
      <c r="A184" s="171"/>
      <c r="B184" s="171"/>
      <c r="C184" s="171"/>
      <c r="D184" s="171"/>
      <c r="E184" s="171"/>
      <c r="I184" s="171"/>
      <c r="J184" s="171"/>
      <c r="K184" s="171"/>
      <c r="L184" s="171"/>
      <c r="M184" s="171"/>
      <c r="N184" s="171"/>
      <c r="O184" s="171"/>
      <c r="P184" s="171"/>
      <c r="Q184" s="171"/>
      <c r="R184" s="171"/>
      <c r="S184" s="171"/>
      <c r="T184" s="171"/>
      <c r="U184" s="171"/>
      <c r="V184" s="171"/>
      <c r="W184" s="171"/>
    </row>
    <row r="185" spans="1:23" s="178" customFormat="1">
      <c r="A185" s="171"/>
      <c r="B185" s="171"/>
      <c r="C185" s="171"/>
      <c r="D185" s="171"/>
      <c r="E185" s="171"/>
      <c r="I185" s="171"/>
      <c r="J185" s="171"/>
      <c r="K185" s="171"/>
      <c r="L185" s="171"/>
      <c r="M185" s="171"/>
      <c r="N185" s="171"/>
      <c r="O185" s="171"/>
      <c r="P185" s="171"/>
      <c r="Q185" s="171"/>
      <c r="R185" s="171"/>
      <c r="S185" s="171"/>
      <c r="T185" s="171"/>
      <c r="U185" s="171"/>
      <c r="V185" s="171"/>
      <c r="W185" s="171"/>
    </row>
    <row r="186" spans="1:23" s="178" customFormat="1">
      <c r="A186" s="171"/>
      <c r="B186" s="171"/>
      <c r="C186" s="171"/>
      <c r="D186" s="171"/>
      <c r="E186" s="171"/>
      <c r="I186" s="171"/>
      <c r="J186" s="171"/>
      <c r="K186" s="171"/>
      <c r="L186" s="171"/>
      <c r="M186" s="171"/>
      <c r="N186" s="171"/>
      <c r="O186" s="171"/>
      <c r="P186" s="171"/>
      <c r="Q186" s="171"/>
      <c r="R186" s="171"/>
      <c r="S186" s="171"/>
      <c r="T186" s="171"/>
      <c r="U186" s="171"/>
      <c r="V186" s="171"/>
      <c r="W186" s="171"/>
    </row>
    <row r="187" spans="1:23" s="178" customFormat="1">
      <c r="A187" s="171"/>
      <c r="B187" s="171"/>
      <c r="C187" s="171"/>
      <c r="D187" s="171"/>
      <c r="E187" s="171"/>
      <c r="I187" s="171"/>
      <c r="J187" s="171"/>
      <c r="K187" s="171"/>
      <c r="L187" s="171"/>
      <c r="M187" s="171"/>
      <c r="N187" s="171"/>
      <c r="O187" s="171"/>
      <c r="P187" s="171"/>
      <c r="Q187" s="171"/>
      <c r="R187" s="171"/>
      <c r="S187" s="171"/>
      <c r="T187" s="171"/>
      <c r="U187" s="171"/>
      <c r="V187" s="171"/>
      <c r="W187" s="171"/>
    </row>
    <row r="188" spans="1:23" s="178" customFormat="1">
      <c r="A188" s="171"/>
      <c r="B188" s="171"/>
      <c r="C188" s="171"/>
      <c r="D188" s="171"/>
      <c r="E188" s="171"/>
      <c r="I188" s="171"/>
      <c r="J188" s="171"/>
      <c r="K188" s="171"/>
      <c r="L188" s="171"/>
      <c r="M188" s="171"/>
      <c r="N188" s="171"/>
      <c r="O188" s="171"/>
      <c r="P188" s="171"/>
      <c r="Q188" s="171"/>
      <c r="R188" s="171"/>
      <c r="S188" s="171"/>
      <c r="T188" s="171"/>
      <c r="U188" s="171"/>
      <c r="V188" s="171"/>
      <c r="W188" s="171"/>
    </row>
    <row r="189" spans="1:23" s="178" customFormat="1">
      <c r="A189" s="171"/>
      <c r="B189" s="171"/>
      <c r="C189" s="171"/>
      <c r="D189" s="171"/>
      <c r="E189" s="171"/>
      <c r="I189" s="171"/>
      <c r="J189" s="171"/>
      <c r="K189" s="171"/>
      <c r="L189" s="171"/>
      <c r="M189" s="171"/>
      <c r="N189" s="171"/>
      <c r="O189" s="171"/>
      <c r="P189" s="171"/>
      <c r="Q189" s="171"/>
      <c r="R189" s="171"/>
      <c r="S189" s="171"/>
      <c r="T189" s="171"/>
      <c r="U189" s="171"/>
      <c r="V189" s="171"/>
      <c r="W189" s="171"/>
    </row>
    <row r="190" spans="1:23" s="178" customFormat="1">
      <c r="A190" s="171"/>
      <c r="B190" s="171"/>
      <c r="C190" s="171"/>
      <c r="D190" s="171"/>
      <c r="E190" s="171"/>
      <c r="I190" s="171"/>
      <c r="J190" s="171"/>
      <c r="K190" s="171"/>
      <c r="L190" s="171"/>
      <c r="M190" s="171"/>
      <c r="N190" s="171"/>
      <c r="O190" s="171"/>
      <c r="P190" s="171"/>
      <c r="Q190" s="171"/>
      <c r="R190" s="171"/>
      <c r="S190" s="171"/>
      <c r="T190" s="171"/>
      <c r="U190" s="171"/>
      <c r="V190" s="171"/>
      <c r="W190" s="171"/>
    </row>
    <row r="191" spans="1:23" s="178" customFormat="1">
      <c r="A191" s="171"/>
      <c r="B191" s="171"/>
      <c r="C191" s="171"/>
      <c r="D191" s="171"/>
      <c r="E191" s="171"/>
      <c r="I191" s="171"/>
      <c r="J191" s="171"/>
      <c r="K191" s="171"/>
      <c r="L191" s="171"/>
      <c r="M191" s="171"/>
      <c r="N191" s="171"/>
      <c r="O191" s="171"/>
      <c r="P191" s="171"/>
      <c r="Q191" s="171"/>
      <c r="R191" s="171"/>
      <c r="S191" s="171"/>
      <c r="T191" s="171"/>
      <c r="U191" s="171"/>
      <c r="V191" s="171"/>
      <c r="W191" s="171"/>
    </row>
    <row r="192" spans="1:23" s="178" customFormat="1">
      <c r="A192" s="171"/>
      <c r="B192" s="171"/>
      <c r="C192" s="171"/>
      <c r="D192" s="171"/>
      <c r="E192" s="171"/>
      <c r="I192" s="171"/>
      <c r="J192" s="171"/>
      <c r="K192" s="171"/>
      <c r="L192" s="171"/>
      <c r="M192" s="171"/>
      <c r="N192" s="171"/>
      <c r="O192" s="171"/>
      <c r="P192" s="171"/>
      <c r="Q192" s="171"/>
      <c r="R192" s="171"/>
      <c r="S192" s="171"/>
      <c r="T192" s="171"/>
      <c r="U192" s="171"/>
      <c r="V192" s="171"/>
      <c r="W192" s="171"/>
    </row>
    <row r="193" spans="1:23" s="178" customFormat="1">
      <c r="A193" s="171"/>
      <c r="B193" s="171"/>
      <c r="C193" s="171"/>
      <c r="D193" s="171"/>
      <c r="E193" s="171"/>
      <c r="I193" s="171"/>
      <c r="J193" s="171"/>
      <c r="K193" s="171"/>
      <c r="L193" s="171"/>
      <c r="M193" s="171"/>
      <c r="N193" s="171"/>
      <c r="O193" s="171"/>
      <c r="P193" s="171"/>
      <c r="Q193" s="171"/>
      <c r="R193" s="171"/>
      <c r="S193" s="171"/>
      <c r="T193" s="171"/>
      <c r="U193" s="171"/>
      <c r="V193" s="171"/>
      <c r="W193" s="171"/>
    </row>
    <row r="194" spans="1:23" s="178" customFormat="1">
      <c r="A194" s="171"/>
      <c r="B194" s="171"/>
      <c r="C194" s="171"/>
      <c r="D194" s="171"/>
      <c r="E194" s="171"/>
      <c r="I194" s="171"/>
      <c r="J194" s="171"/>
      <c r="K194" s="171"/>
      <c r="L194" s="171"/>
      <c r="M194" s="171"/>
      <c r="N194" s="171"/>
      <c r="O194" s="171"/>
      <c r="P194" s="171"/>
      <c r="Q194" s="171"/>
      <c r="R194" s="171"/>
      <c r="S194" s="171"/>
      <c r="T194" s="171"/>
      <c r="U194" s="171"/>
      <c r="V194" s="171"/>
      <c r="W194" s="171"/>
    </row>
    <row r="195" spans="1:23" s="178" customFormat="1">
      <c r="A195" s="171"/>
      <c r="B195" s="171"/>
      <c r="C195" s="171"/>
      <c r="D195" s="171"/>
      <c r="E195" s="171"/>
      <c r="I195" s="171"/>
      <c r="J195" s="171"/>
      <c r="K195" s="171"/>
      <c r="L195" s="171"/>
      <c r="M195" s="171"/>
      <c r="N195" s="171"/>
      <c r="O195" s="171"/>
      <c r="P195" s="171"/>
      <c r="Q195" s="171"/>
      <c r="R195" s="171"/>
      <c r="S195" s="171"/>
      <c r="T195" s="171"/>
      <c r="U195" s="171"/>
      <c r="V195" s="171"/>
      <c r="W195" s="171"/>
    </row>
    <row r="196" spans="1:23" s="178" customFormat="1">
      <c r="A196" s="171"/>
      <c r="B196" s="171"/>
      <c r="C196" s="171"/>
      <c r="D196" s="171"/>
      <c r="E196" s="171"/>
      <c r="I196" s="171"/>
      <c r="J196" s="171"/>
      <c r="K196" s="171"/>
      <c r="L196" s="171"/>
      <c r="M196" s="171"/>
      <c r="N196" s="171"/>
      <c r="O196" s="171"/>
      <c r="P196" s="171"/>
      <c r="Q196" s="171"/>
      <c r="R196" s="171"/>
      <c r="S196" s="171"/>
      <c r="T196" s="171"/>
      <c r="U196" s="171"/>
      <c r="V196" s="171"/>
      <c r="W196" s="171"/>
    </row>
    <row r="197" spans="1:23" s="178" customFormat="1">
      <c r="A197" s="171"/>
      <c r="B197" s="171"/>
      <c r="C197" s="171"/>
      <c r="D197" s="171"/>
      <c r="E197" s="171"/>
      <c r="I197" s="171"/>
      <c r="J197" s="171"/>
      <c r="K197" s="171"/>
      <c r="L197" s="171"/>
      <c r="M197" s="171"/>
      <c r="N197" s="171"/>
      <c r="O197" s="171"/>
      <c r="P197" s="171"/>
      <c r="Q197" s="171"/>
      <c r="R197" s="171"/>
      <c r="S197" s="171"/>
      <c r="T197" s="171"/>
      <c r="U197" s="171"/>
      <c r="V197" s="171"/>
      <c r="W197" s="171"/>
    </row>
    <row r="198" spans="1:23" s="178" customFormat="1">
      <c r="A198" s="171"/>
      <c r="B198" s="171"/>
      <c r="C198" s="171"/>
      <c r="D198" s="171"/>
      <c r="E198" s="171"/>
      <c r="I198" s="171"/>
      <c r="J198" s="171"/>
      <c r="K198" s="171"/>
      <c r="L198" s="171"/>
      <c r="M198" s="171"/>
      <c r="N198" s="171"/>
      <c r="O198" s="171"/>
      <c r="P198" s="171"/>
      <c r="Q198" s="171"/>
      <c r="R198" s="171"/>
      <c r="S198" s="171"/>
      <c r="T198" s="171"/>
      <c r="U198" s="171"/>
      <c r="V198" s="171"/>
      <c r="W198" s="171"/>
    </row>
    <row r="199" spans="1:23" s="178" customFormat="1">
      <c r="A199" s="171"/>
      <c r="B199" s="171"/>
      <c r="C199" s="171"/>
      <c r="D199" s="171"/>
      <c r="E199" s="171"/>
      <c r="I199" s="171"/>
      <c r="J199" s="171"/>
      <c r="K199" s="171"/>
      <c r="L199" s="171"/>
      <c r="M199" s="171"/>
      <c r="N199" s="171"/>
      <c r="O199" s="171"/>
      <c r="P199" s="171"/>
      <c r="Q199" s="171"/>
      <c r="R199" s="171"/>
      <c r="S199" s="171"/>
      <c r="T199" s="171"/>
      <c r="U199" s="171"/>
      <c r="V199" s="171"/>
      <c r="W199" s="171"/>
    </row>
    <row r="200" spans="1:23" s="178" customFormat="1">
      <c r="A200" s="171"/>
      <c r="B200" s="171"/>
      <c r="C200" s="171"/>
      <c r="D200" s="171"/>
      <c r="E200" s="171"/>
      <c r="I200" s="171"/>
      <c r="J200" s="171"/>
      <c r="K200" s="171"/>
      <c r="L200" s="171"/>
      <c r="M200" s="171"/>
      <c r="N200" s="171"/>
      <c r="O200" s="171"/>
      <c r="P200" s="171"/>
      <c r="Q200" s="171"/>
      <c r="R200" s="171"/>
      <c r="S200" s="171"/>
      <c r="T200" s="171"/>
      <c r="U200" s="171"/>
      <c r="V200" s="171"/>
      <c r="W200" s="171"/>
    </row>
    <row r="201" spans="1:23" s="178" customFormat="1">
      <c r="A201" s="171"/>
      <c r="B201" s="171"/>
      <c r="C201" s="171"/>
      <c r="D201" s="171"/>
      <c r="E201" s="171"/>
      <c r="I201" s="171"/>
      <c r="J201" s="171"/>
      <c r="K201" s="171"/>
      <c r="L201" s="171"/>
      <c r="M201" s="171"/>
      <c r="N201" s="171"/>
      <c r="O201" s="171"/>
      <c r="P201" s="171"/>
      <c r="Q201" s="171"/>
      <c r="R201" s="171"/>
      <c r="S201" s="171"/>
      <c r="T201" s="171"/>
      <c r="U201" s="171"/>
      <c r="V201" s="171"/>
      <c r="W201" s="171"/>
    </row>
    <row r="202" spans="1:23" s="178" customFormat="1">
      <c r="A202" s="171"/>
      <c r="B202" s="171"/>
      <c r="C202" s="171"/>
      <c r="D202" s="171"/>
      <c r="E202" s="171"/>
      <c r="I202" s="171"/>
      <c r="J202" s="171"/>
      <c r="K202" s="171"/>
      <c r="L202" s="171"/>
      <c r="M202" s="171"/>
      <c r="N202" s="171"/>
      <c r="O202" s="171"/>
      <c r="P202" s="171"/>
      <c r="Q202" s="171"/>
      <c r="R202" s="171"/>
      <c r="S202" s="171"/>
      <c r="T202" s="171"/>
      <c r="U202" s="171"/>
      <c r="V202" s="171"/>
      <c r="W202" s="171"/>
    </row>
    <row r="203" spans="1:23" s="178" customFormat="1">
      <c r="A203" s="171"/>
      <c r="B203" s="171"/>
      <c r="C203" s="171"/>
      <c r="D203" s="171"/>
      <c r="E203" s="171"/>
      <c r="I203" s="171"/>
      <c r="J203" s="171"/>
      <c r="K203" s="171"/>
      <c r="L203" s="171"/>
      <c r="M203" s="171"/>
      <c r="N203" s="171"/>
      <c r="O203" s="171"/>
      <c r="P203" s="171"/>
      <c r="Q203" s="171"/>
      <c r="R203" s="171"/>
      <c r="S203" s="171"/>
      <c r="T203" s="171"/>
      <c r="U203" s="171"/>
      <c r="V203" s="171"/>
      <c r="W203" s="171"/>
    </row>
    <row r="204" spans="1:23" s="178" customFormat="1">
      <c r="A204" s="171"/>
      <c r="B204" s="171"/>
      <c r="C204" s="171"/>
      <c r="D204" s="171"/>
      <c r="E204" s="171"/>
      <c r="I204" s="171"/>
      <c r="J204" s="171"/>
      <c r="K204" s="171"/>
      <c r="L204" s="171"/>
      <c r="M204" s="171"/>
      <c r="N204" s="171"/>
      <c r="O204" s="171"/>
      <c r="P204" s="171"/>
      <c r="Q204" s="171"/>
      <c r="R204" s="171"/>
      <c r="S204" s="171"/>
      <c r="T204" s="171"/>
      <c r="U204" s="171"/>
      <c r="V204" s="171"/>
      <c r="W204" s="171"/>
    </row>
    <row r="205" spans="1:23" s="178" customFormat="1">
      <c r="A205" s="171"/>
      <c r="B205" s="171"/>
      <c r="C205" s="171"/>
      <c r="D205" s="171"/>
      <c r="E205" s="171"/>
      <c r="I205" s="171"/>
      <c r="J205" s="171"/>
      <c r="K205" s="171"/>
      <c r="L205" s="171"/>
      <c r="M205" s="171"/>
      <c r="N205" s="171"/>
      <c r="O205" s="171"/>
      <c r="P205" s="171"/>
      <c r="Q205" s="171"/>
      <c r="R205" s="171"/>
      <c r="S205" s="171"/>
      <c r="T205" s="171"/>
      <c r="U205" s="171"/>
      <c r="V205" s="171"/>
      <c r="W205" s="171"/>
    </row>
    <row r="206" spans="1:23" s="178" customFormat="1">
      <c r="A206" s="171"/>
      <c r="B206" s="171"/>
      <c r="C206" s="171"/>
      <c r="D206" s="171"/>
      <c r="E206" s="171"/>
      <c r="I206" s="171"/>
      <c r="J206" s="171"/>
      <c r="K206" s="171"/>
      <c r="L206" s="171"/>
      <c r="M206" s="171"/>
      <c r="N206" s="171"/>
      <c r="O206" s="171"/>
      <c r="P206" s="171"/>
      <c r="Q206" s="171"/>
      <c r="R206" s="171"/>
      <c r="S206" s="171"/>
      <c r="T206" s="171"/>
      <c r="U206" s="171"/>
      <c r="V206" s="171"/>
      <c r="W206" s="171"/>
    </row>
    <row r="207" spans="1:23" s="178" customFormat="1">
      <c r="A207" s="171"/>
      <c r="B207" s="171"/>
      <c r="C207" s="171"/>
      <c r="D207" s="171"/>
      <c r="E207" s="171"/>
      <c r="I207" s="171"/>
      <c r="J207" s="171"/>
      <c r="K207" s="171"/>
      <c r="L207" s="171"/>
      <c r="M207" s="171"/>
      <c r="N207" s="171"/>
      <c r="O207" s="171"/>
      <c r="P207" s="171"/>
      <c r="Q207" s="171"/>
      <c r="R207" s="171"/>
      <c r="S207" s="171"/>
      <c r="T207" s="171"/>
      <c r="U207" s="171"/>
      <c r="V207" s="171"/>
      <c r="W207" s="171"/>
    </row>
    <row r="208" spans="1:23" s="178" customFormat="1">
      <c r="A208" s="171"/>
      <c r="B208" s="171"/>
      <c r="C208" s="171"/>
      <c r="D208" s="171"/>
      <c r="E208" s="171"/>
      <c r="I208" s="171"/>
      <c r="J208" s="171"/>
      <c r="K208" s="171"/>
      <c r="L208" s="171"/>
      <c r="M208" s="171"/>
      <c r="N208" s="171"/>
      <c r="O208" s="171"/>
      <c r="P208" s="171"/>
      <c r="Q208" s="171"/>
      <c r="R208" s="171"/>
      <c r="S208" s="171"/>
      <c r="T208" s="171"/>
      <c r="U208" s="171"/>
      <c r="V208" s="171"/>
      <c r="W208" s="171"/>
    </row>
    <row r="209" spans="1:23" s="178" customFormat="1">
      <c r="A209" s="171"/>
      <c r="B209" s="171"/>
      <c r="C209" s="171"/>
      <c r="D209" s="171"/>
      <c r="E209" s="171"/>
      <c r="I209" s="171"/>
      <c r="J209" s="171"/>
      <c r="K209" s="171"/>
      <c r="L209" s="171"/>
      <c r="M209" s="171"/>
      <c r="N209" s="171"/>
      <c r="O209" s="171"/>
      <c r="P209" s="171"/>
      <c r="Q209" s="171"/>
      <c r="R209" s="171"/>
      <c r="S209" s="171"/>
      <c r="T209" s="171"/>
      <c r="U209" s="171"/>
      <c r="V209" s="171"/>
      <c r="W209" s="171"/>
    </row>
    <row r="210" spans="1:23" s="178" customFormat="1">
      <c r="A210" s="171"/>
      <c r="B210" s="171"/>
      <c r="C210" s="171"/>
      <c r="D210" s="171"/>
      <c r="E210" s="171"/>
      <c r="I210" s="171"/>
      <c r="J210" s="171"/>
      <c r="K210" s="171"/>
      <c r="L210" s="171"/>
      <c r="M210" s="171"/>
      <c r="N210" s="171"/>
      <c r="O210" s="171"/>
      <c r="P210" s="171"/>
      <c r="Q210" s="171"/>
      <c r="R210" s="171"/>
      <c r="S210" s="171"/>
      <c r="T210" s="171"/>
      <c r="U210" s="171"/>
      <c r="V210" s="171"/>
      <c r="W210" s="171"/>
    </row>
    <row r="211" spans="1:23" s="178" customFormat="1">
      <c r="A211" s="171"/>
      <c r="B211" s="171"/>
      <c r="C211" s="171"/>
      <c r="D211" s="171"/>
      <c r="E211" s="171"/>
      <c r="I211" s="171"/>
      <c r="J211" s="171"/>
      <c r="K211" s="171"/>
      <c r="L211" s="171"/>
      <c r="M211" s="171"/>
      <c r="N211" s="171"/>
      <c r="O211" s="171"/>
      <c r="P211" s="171"/>
      <c r="Q211" s="171"/>
      <c r="R211" s="171"/>
      <c r="S211" s="171"/>
      <c r="T211" s="171"/>
      <c r="U211" s="171"/>
      <c r="V211" s="171"/>
      <c r="W211" s="171"/>
    </row>
    <row r="212" spans="1:23" s="178" customFormat="1">
      <c r="A212" s="171"/>
      <c r="B212" s="171"/>
      <c r="C212" s="171"/>
      <c r="D212" s="171"/>
      <c r="E212" s="171"/>
      <c r="I212" s="171"/>
      <c r="J212" s="171"/>
      <c r="K212" s="171"/>
      <c r="L212" s="171"/>
      <c r="M212" s="171"/>
      <c r="N212" s="171"/>
      <c r="O212" s="171"/>
      <c r="P212" s="171"/>
      <c r="Q212" s="171"/>
      <c r="R212" s="171"/>
      <c r="S212" s="171"/>
      <c r="T212" s="171"/>
      <c r="U212" s="171"/>
      <c r="V212" s="171"/>
      <c r="W212" s="171"/>
    </row>
    <row r="213" spans="1:23" s="178" customFormat="1">
      <c r="A213" s="171"/>
      <c r="B213" s="171"/>
      <c r="C213" s="171"/>
      <c r="D213" s="171"/>
      <c r="E213" s="171"/>
      <c r="I213" s="171"/>
      <c r="J213" s="171"/>
      <c r="K213" s="171"/>
      <c r="L213" s="171"/>
      <c r="M213" s="171"/>
      <c r="N213" s="171"/>
      <c r="O213" s="171"/>
      <c r="P213" s="171"/>
      <c r="Q213" s="171"/>
      <c r="R213" s="171"/>
      <c r="S213" s="171"/>
      <c r="T213" s="171"/>
      <c r="U213" s="171"/>
      <c r="V213" s="171"/>
      <c r="W213" s="171"/>
    </row>
    <row r="214" spans="1:23" s="178" customFormat="1">
      <c r="A214" s="171"/>
      <c r="B214" s="171"/>
      <c r="C214" s="171"/>
      <c r="D214" s="171"/>
      <c r="E214" s="171"/>
      <c r="I214" s="171"/>
      <c r="J214" s="171"/>
      <c r="K214" s="171"/>
      <c r="L214" s="171"/>
      <c r="M214" s="171"/>
      <c r="N214" s="171"/>
      <c r="O214" s="171"/>
      <c r="P214" s="171"/>
      <c r="Q214" s="171"/>
      <c r="R214" s="171"/>
      <c r="S214" s="171"/>
      <c r="T214" s="171"/>
      <c r="U214" s="171"/>
      <c r="V214" s="171"/>
      <c r="W214" s="171"/>
    </row>
    <row r="215" spans="1:23" s="178" customFormat="1">
      <c r="A215" s="171"/>
      <c r="B215" s="171"/>
      <c r="C215" s="171"/>
      <c r="D215" s="171"/>
      <c r="E215" s="171"/>
      <c r="I215" s="171"/>
      <c r="J215" s="171"/>
      <c r="K215" s="171"/>
      <c r="L215" s="171"/>
      <c r="M215" s="171"/>
      <c r="N215" s="171"/>
      <c r="O215" s="171"/>
      <c r="P215" s="171"/>
      <c r="Q215" s="171"/>
      <c r="R215" s="171"/>
      <c r="S215" s="171"/>
      <c r="T215" s="171"/>
      <c r="U215" s="171"/>
      <c r="V215" s="171"/>
      <c r="W215" s="171"/>
    </row>
    <row r="216" spans="1:23" s="178" customFormat="1">
      <c r="A216" s="171"/>
      <c r="B216" s="171"/>
      <c r="C216" s="171"/>
      <c r="D216" s="171"/>
      <c r="E216" s="171"/>
      <c r="I216" s="171"/>
      <c r="J216" s="171"/>
      <c r="K216" s="171"/>
      <c r="L216" s="171"/>
      <c r="M216" s="171"/>
      <c r="N216" s="171"/>
      <c r="O216" s="171"/>
      <c r="P216" s="171"/>
      <c r="Q216" s="171"/>
      <c r="R216" s="171"/>
      <c r="S216" s="171"/>
      <c r="T216" s="171"/>
      <c r="U216" s="171"/>
      <c r="V216" s="171"/>
      <c r="W216" s="171"/>
    </row>
    <row r="217" spans="1:23" s="178" customFormat="1">
      <c r="A217" s="171"/>
      <c r="B217" s="171"/>
      <c r="C217" s="171"/>
      <c r="D217" s="171"/>
      <c r="E217" s="171"/>
      <c r="I217" s="171"/>
      <c r="J217" s="171"/>
      <c r="K217" s="171"/>
      <c r="L217" s="171"/>
      <c r="M217" s="171"/>
      <c r="N217" s="171"/>
      <c r="O217" s="171"/>
      <c r="P217" s="171"/>
      <c r="Q217" s="171"/>
      <c r="R217" s="171"/>
      <c r="S217" s="171"/>
      <c r="T217" s="171"/>
      <c r="U217" s="171"/>
      <c r="V217" s="171"/>
      <c r="W217" s="171"/>
    </row>
    <row r="218" spans="1:23" s="178" customFormat="1">
      <c r="A218" s="171"/>
      <c r="B218" s="171"/>
      <c r="C218" s="171"/>
      <c r="D218" s="171"/>
      <c r="E218" s="171"/>
      <c r="I218" s="171"/>
      <c r="J218" s="171"/>
      <c r="K218" s="171"/>
      <c r="L218" s="171"/>
      <c r="M218" s="171"/>
      <c r="N218" s="171"/>
      <c r="O218" s="171"/>
      <c r="P218" s="171"/>
      <c r="Q218" s="171"/>
      <c r="R218" s="171"/>
      <c r="S218" s="171"/>
      <c r="T218" s="171"/>
      <c r="U218" s="171"/>
      <c r="V218" s="171"/>
      <c r="W218" s="171"/>
    </row>
    <row r="219" spans="1:23" s="178" customFormat="1">
      <c r="A219" s="171"/>
      <c r="B219" s="171"/>
      <c r="C219" s="171"/>
      <c r="D219" s="171"/>
      <c r="E219" s="171"/>
      <c r="I219" s="171"/>
      <c r="J219" s="171"/>
      <c r="K219" s="171"/>
      <c r="L219" s="171"/>
      <c r="M219" s="171"/>
      <c r="N219" s="171"/>
      <c r="O219" s="171"/>
      <c r="P219" s="171"/>
      <c r="Q219" s="171"/>
      <c r="R219" s="171"/>
      <c r="S219" s="171"/>
      <c r="T219" s="171"/>
      <c r="U219" s="171"/>
      <c r="V219" s="171"/>
      <c r="W219" s="171"/>
    </row>
    <row r="220" spans="1:23" s="178" customFormat="1">
      <c r="A220" s="171"/>
      <c r="B220" s="171"/>
      <c r="C220" s="171"/>
      <c r="D220" s="171"/>
      <c r="E220" s="171"/>
      <c r="I220" s="171"/>
      <c r="J220" s="171"/>
      <c r="K220" s="171"/>
      <c r="L220" s="171"/>
      <c r="M220" s="171"/>
      <c r="N220" s="171"/>
      <c r="O220" s="171"/>
      <c r="P220" s="171"/>
      <c r="Q220" s="171"/>
      <c r="R220" s="171"/>
      <c r="S220" s="171"/>
      <c r="T220" s="171"/>
      <c r="U220" s="171"/>
      <c r="V220" s="171"/>
      <c r="W220" s="171"/>
    </row>
    <row r="221" spans="1:23" s="178" customFormat="1">
      <c r="A221" s="171"/>
      <c r="B221" s="171"/>
      <c r="C221" s="171"/>
      <c r="D221" s="171"/>
      <c r="E221" s="171"/>
      <c r="I221" s="171"/>
      <c r="J221" s="171"/>
      <c r="K221" s="171"/>
      <c r="L221" s="171"/>
      <c r="M221" s="171"/>
      <c r="N221" s="171"/>
      <c r="O221" s="171"/>
      <c r="P221" s="171"/>
      <c r="Q221" s="171"/>
      <c r="R221" s="171"/>
      <c r="S221" s="171"/>
      <c r="T221" s="171"/>
      <c r="U221" s="171"/>
      <c r="V221" s="171"/>
      <c r="W221" s="171"/>
    </row>
    <row r="222" spans="1:23" s="178" customFormat="1">
      <c r="A222" s="171"/>
      <c r="B222" s="171"/>
      <c r="C222" s="171"/>
      <c r="D222" s="171"/>
      <c r="E222" s="171"/>
      <c r="I222" s="171"/>
      <c r="J222" s="171"/>
      <c r="K222" s="171"/>
      <c r="L222" s="171"/>
      <c r="M222" s="171"/>
      <c r="N222" s="171"/>
      <c r="O222" s="171"/>
      <c r="P222" s="171"/>
      <c r="Q222" s="171"/>
      <c r="R222" s="171"/>
      <c r="S222" s="171"/>
      <c r="T222" s="171"/>
      <c r="U222" s="171"/>
      <c r="V222" s="171"/>
      <c r="W222" s="171"/>
    </row>
    <row r="223" spans="1:23" s="178" customFormat="1">
      <c r="A223" s="171"/>
      <c r="B223" s="171"/>
      <c r="C223" s="171"/>
      <c r="D223" s="171"/>
      <c r="E223" s="171"/>
      <c r="I223" s="171"/>
      <c r="J223" s="171"/>
      <c r="K223" s="171"/>
      <c r="L223" s="171"/>
      <c r="M223" s="171"/>
      <c r="N223" s="171"/>
      <c r="O223" s="171"/>
      <c r="P223" s="171"/>
      <c r="Q223" s="171"/>
      <c r="R223" s="171"/>
      <c r="S223" s="171"/>
      <c r="T223" s="171"/>
      <c r="U223" s="171"/>
      <c r="V223" s="171"/>
      <c r="W223" s="171"/>
    </row>
    <row r="224" spans="1:23" s="178" customFormat="1">
      <c r="A224" s="171"/>
      <c r="B224" s="171"/>
      <c r="C224" s="171"/>
      <c r="D224" s="171"/>
      <c r="E224" s="171"/>
      <c r="I224" s="171"/>
      <c r="J224" s="171"/>
      <c r="K224" s="171"/>
      <c r="L224" s="171"/>
      <c r="M224" s="171"/>
      <c r="N224" s="171"/>
      <c r="O224" s="171"/>
      <c r="P224" s="171"/>
      <c r="Q224" s="171"/>
      <c r="R224" s="171"/>
      <c r="S224" s="171"/>
      <c r="T224" s="171"/>
      <c r="U224" s="171"/>
      <c r="V224" s="171"/>
      <c r="W224" s="171"/>
    </row>
    <row r="225" spans="1:25" s="178" customFormat="1">
      <c r="A225" s="171"/>
      <c r="B225" s="171"/>
      <c r="C225" s="171"/>
      <c r="D225" s="171"/>
      <c r="E225" s="171"/>
      <c r="I225" s="171"/>
      <c r="J225" s="171"/>
      <c r="K225" s="171"/>
      <c r="L225" s="171"/>
      <c r="M225" s="171"/>
      <c r="N225" s="171"/>
      <c r="O225" s="171"/>
      <c r="P225" s="171"/>
      <c r="Q225" s="171"/>
      <c r="R225" s="171"/>
      <c r="S225" s="171"/>
      <c r="T225" s="171"/>
      <c r="U225" s="171"/>
      <c r="V225" s="171"/>
      <c r="W225" s="171"/>
    </row>
    <row r="226" spans="1:25" s="178" customFormat="1">
      <c r="A226" s="171"/>
      <c r="B226" s="171"/>
      <c r="C226" s="171"/>
      <c r="D226" s="171"/>
      <c r="E226" s="171"/>
      <c r="I226" s="171"/>
      <c r="J226" s="171"/>
      <c r="K226" s="171"/>
      <c r="L226" s="171"/>
      <c r="M226" s="171"/>
      <c r="N226" s="171"/>
      <c r="O226" s="171"/>
      <c r="P226" s="171"/>
      <c r="Q226" s="171"/>
      <c r="R226" s="171"/>
      <c r="S226" s="171"/>
      <c r="T226" s="171"/>
      <c r="U226" s="171"/>
      <c r="V226" s="171"/>
      <c r="W226" s="171"/>
    </row>
    <row r="227" spans="1:25" s="178" customFormat="1">
      <c r="A227" s="171"/>
      <c r="B227" s="171"/>
      <c r="C227" s="171"/>
      <c r="D227" s="171"/>
      <c r="E227" s="171"/>
      <c r="I227" s="171"/>
      <c r="J227" s="171"/>
      <c r="K227" s="171"/>
      <c r="L227" s="171"/>
      <c r="M227" s="171"/>
      <c r="N227" s="171"/>
      <c r="O227" s="171"/>
      <c r="P227" s="171"/>
      <c r="Q227" s="171"/>
      <c r="R227" s="171"/>
      <c r="S227" s="171"/>
      <c r="T227" s="171"/>
      <c r="U227" s="171"/>
      <c r="V227" s="171"/>
      <c r="W227" s="171"/>
    </row>
    <row r="228" spans="1:25" s="178" customFormat="1">
      <c r="A228" s="171"/>
      <c r="B228" s="171"/>
      <c r="C228" s="171"/>
      <c r="D228" s="171"/>
      <c r="E228" s="171"/>
      <c r="I228" s="171"/>
      <c r="J228" s="171"/>
      <c r="K228" s="171"/>
      <c r="L228" s="171"/>
      <c r="M228" s="171"/>
      <c r="N228" s="171"/>
      <c r="O228" s="171"/>
      <c r="P228" s="171"/>
      <c r="Q228" s="171"/>
      <c r="R228" s="171"/>
      <c r="S228" s="171"/>
      <c r="T228" s="171"/>
      <c r="U228" s="171"/>
      <c r="V228" s="171"/>
      <c r="W228" s="171"/>
    </row>
    <row r="229" spans="1:25" s="178" customFormat="1">
      <c r="A229" s="171"/>
      <c r="B229" s="171"/>
      <c r="C229" s="171"/>
      <c r="D229" s="171"/>
      <c r="E229" s="171"/>
      <c r="I229" s="171"/>
      <c r="J229" s="171"/>
      <c r="K229" s="171"/>
      <c r="L229" s="171"/>
      <c r="M229" s="171"/>
      <c r="N229" s="171"/>
      <c r="O229" s="171"/>
      <c r="P229" s="171"/>
      <c r="Q229" s="171"/>
      <c r="R229" s="171"/>
      <c r="S229" s="171"/>
      <c r="T229" s="171"/>
      <c r="U229" s="171"/>
      <c r="V229" s="171"/>
      <c r="W229" s="171"/>
    </row>
    <row r="230" spans="1:25" s="178" customFormat="1">
      <c r="A230" s="171"/>
      <c r="B230" s="171"/>
      <c r="C230" s="171"/>
      <c r="D230" s="171"/>
      <c r="E230" s="171"/>
      <c r="I230" s="171"/>
      <c r="J230" s="171"/>
      <c r="K230" s="171"/>
      <c r="L230" s="171"/>
      <c r="M230" s="171"/>
      <c r="N230" s="171"/>
      <c r="O230" s="171"/>
      <c r="P230" s="171"/>
      <c r="Q230" s="171"/>
      <c r="R230" s="171"/>
      <c r="S230" s="171"/>
      <c r="T230" s="171"/>
      <c r="U230" s="171"/>
      <c r="V230" s="171"/>
      <c r="W230" s="171"/>
      <c r="X230" s="171"/>
      <c r="Y230" s="171"/>
    </row>
    <row r="231" spans="1:25">
      <c r="E231" s="171"/>
    </row>
    <row r="232" spans="1:25">
      <c r="E232" s="171"/>
    </row>
    <row r="233" spans="1:25">
      <c r="E233" s="171"/>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6">
    <tabColor theme="9" tint="0.39997558519241921"/>
  </sheetPr>
  <dimension ref="A1:L75"/>
  <sheetViews>
    <sheetView zoomScale="75" zoomScaleNormal="75" workbookViewId="0">
      <selection activeCell="F15" sqref="F15"/>
    </sheetView>
  </sheetViews>
  <sheetFormatPr defaultColWidth="9.109375" defaultRowHeight="13.2"/>
  <cols>
    <col min="1" max="1" width="24.6640625" style="171" customWidth="1"/>
    <col min="2" max="2" width="10.44140625" style="171" customWidth="1"/>
    <col min="3" max="3" width="11" style="171" bestFit="1" customWidth="1"/>
    <col min="4" max="8" width="9.109375" style="171"/>
    <col min="9" max="9" width="10" style="171" customWidth="1"/>
    <col min="10" max="10" width="9.109375" style="171"/>
    <col min="11" max="11" width="16.109375" style="171" customWidth="1"/>
    <col min="12" max="12" width="24.109375" style="171" bestFit="1" customWidth="1"/>
    <col min="13" max="21" width="9.109375" style="171"/>
    <col min="22" max="22" width="24.109375" style="171" bestFit="1" customWidth="1"/>
    <col min="23" max="16384" width="9.109375" style="171"/>
  </cols>
  <sheetData>
    <row r="1" spans="1:12" ht="14.4">
      <c r="A1" s="4" t="s">
        <v>463</v>
      </c>
    </row>
    <row r="2" spans="1:12" ht="14.4">
      <c r="A2" s="4"/>
    </row>
    <row r="3" spans="1:12" ht="14.4">
      <c r="A3" s="431" t="s">
        <v>874</v>
      </c>
    </row>
    <row r="4" spans="1:12" ht="14.4">
      <c r="A4" s="4"/>
    </row>
    <row r="5" spans="1:12" s="436" customFormat="1" ht="39.6" customHeight="1">
      <c r="A5" s="911"/>
      <c r="B5" s="924" t="s">
        <v>444</v>
      </c>
      <c r="C5" s="925"/>
      <c r="D5" s="926"/>
      <c r="E5" s="926"/>
      <c r="F5" s="927" t="s">
        <v>465</v>
      </c>
      <c r="G5" s="926"/>
      <c r="H5" s="926"/>
      <c r="I5" s="926"/>
      <c r="J5" s="926"/>
      <c r="K5" s="928" t="s">
        <v>464</v>
      </c>
      <c r="L5" s="928" t="s">
        <v>80</v>
      </c>
    </row>
    <row r="6" spans="1:12">
      <c r="A6" s="359"/>
      <c r="B6" s="359"/>
      <c r="C6" s="359"/>
      <c r="D6" s="359" t="s">
        <v>13</v>
      </c>
      <c r="E6" s="359" t="s">
        <v>456</v>
      </c>
      <c r="F6" s="359" t="s">
        <v>457</v>
      </c>
      <c r="G6" s="359" t="s">
        <v>411</v>
      </c>
      <c r="H6" s="359"/>
      <c r="I6" s="359"/>
      <c r="J6" s="359"/>
      <c r="K6" s="359"/>
      <c r="L6" s="359"/>
    </row>
    <row r="7" spans="1:12" ht="48" customHeight="1">
      <c r="A7" s="929" t="s">
        <v>453</v>
      </c>
      <c r="B7" s="1163">
        <v>213</v>
      </c>
      <c r="C7" s="414"/>
      <c r="D7" s="415"/>
      <c r="E7" s="415">
        <v>8193.9</v>
      </c>
      <c r="F7" s="415"/>
      <c r="G7" s="415">
        <v>4018.4300000000012</v>
      </c>
      <c r="H7" s="414"/>
      <c r="I7" s="414"/>
      <c r="J7" s="414"/>
      <c r="K7" s="1164">
        <v>0.49041726162145027</v>
      </c>
      <c r="L7" s="1165">
        <v>3.0678930322059514</v>
      </c>
    </row>
    <row r="8" spans="1:12" ht="51" customHeight="1">
      <c r="A8" s="929" t="s">
        <v>450</v>
      </c>
      <c r="B8" s="1163">
        <v>14</v>
      </c>
      <c r="C8" s="414"/>
      <c r="D8" s="415">
        <v>1425.3</v>
      </c>
      <c r="E8" s="415"/>
      <c r="F8" s="415"/>
      <c r="G8" s="415">
        <v>198.10000000000002</v>
      </c>
      <c r="H8" s="414"/>
      <c r="I8" s="414"/>
      <c r="J8" s="414"/>
      <c r="K8" s="1164">
        <v>0.1389882831684558</v>
      </c>
      <c r="L8" s="1165">
        <v>0.61484098939929333</v>
      </c>
    </row>
    <row r="9" spans="1:12" ht="47.85" customHeight="1">
      <c r="A9" s="929" t="s">
        <v>451</v>
      </c>
      <c r="B9" s="1163">
        <v>5</v>
      </c>
      <c r="C9" s="414"/>
      <c r="D9" s="415">
        <v>525.70000000000005</v>
      </c>
      <c r="E9" s="415">
        <v>76</v>
      </c>
      <c r="F9" s="415"/>
      <c r="G9" s="415">
        <v>68.8</v>
      </c>
      <c r="H9" s="414"/>
      <c r="I9" s="414"/>
      <c r="J9" s="414"/>
      <c r="K9" s="1164">
        <v>0.11434269569552932</v>
      </c>
      <c r="L9" s="1165">
        <v>2.0247093023255816</v>
      </c>
    </row>
    <row r="10" spans="1:12" ht="47.85" customHeight="1">
      <c r="A10" s="929" t="s">
        <v>454</v>
      </c>
      <c r="B10" s="1163">
        <v>26</v>
      </c>
      <c r="C10" s="414"/>
      <c r="D10" s="415"/>
      <c r="E10" s="415"/>
      <c r="F10" s="415">
        <v>6575.4</v>
      </c>
      <c r="G10" s="415">
        <v>1042.9000000000001</v>
      </c>
      <c r="H10" s="414"/>
      <c r="I10" s="414"/>
      <c r="J10" s="414"/>
      <c r="K10" s="1164">
        <v>0.15860149644138941</v>
      </c>
      <c r="L10" s="1165">
        <v>2.3224662000191776</v>
      </c>
    </row>
    <row r="11" spans="1:12" ht="44.85" customHeight="1">
      <c r="A11" s="929" t="s">
        <v>452</v>
      </c>
      <c r="B11" s="1163">
        <v>8</v>
      </c>
      <c r="C11" s="414"/>
      <c r="D11" s="414">
        <v>590.29999999999995</v>
      </c>
      <c r="E11" s="415">
        <v>267.5</v>
      </c>
      <c r="F11" s="415"/>
      <c r="G11" s="415">
        <v>0</v>
      </c>
      <c r="H11" s="414"/>
      <c r="I11" s="414"/>
      <c r="J11" s="414"/>
      <c r="K11" s="1164" t="s">
        <v>79</v>
      </c>
      <c r="L11" s="1165" t="s">
        <v>79</v>
      </c>
    </row>
    <row r="12" spans="1:12" ht="20.100000000000001" customHeight="1">
      <c r="A12" s="174" t="s">
        <v>736</v>
      </c>
    </row>
    <row r="13" spans="1:12" ht="12" customHeight="1">
      <c r="A13" s="174" t="s">
        <v>557</v>
      </c>
    </row>
    <row r="14" spans="1:12">
      <c r="A14" s="174" t="s">
        <v>866</v>
      </c>
    </row>
    <row r="17" spans="1:12" ht="14.4">
      <c r="A17" s="431" t="s">
        <v>875</v>
      </c>
    </row>
    <row r="18" spans="1:12">
      <c r="A18" s="414"/>
      <c r="B18" s="915" t="s">
        <v>444</v>
      </c>
      <c r="C18" s="414"/>
      <c r="E18" s="916"/>
      <c r="F18" s="917" t="s">
        <v>465</v>
      </c>
      <c r="G18" s="916"/>
      <c r="H18" s="916"/>
      <c r="I18" s="916"/>
      <c r="J18" s="916"/>
      <c r="K18" s="918" t="s">
        <v>464</v>
      </c>
      <c r="L18" s="918" t="s">
        <v>80</v>
      </c>
    </row>
    <row r="19" spans="1:12" ht="24" customHeight="1">
      <c r="A19" s="359"/>
      <c r="B19" s="359"/>
      <c r="C19" s="359"/>
      <c r="D19" s="359" t="s">
        <v>457</v>
      </c>
      <c r="E19" s="359" t="s">
        <v>456</v>
      </c>
      <c r="F19" s="359" t="s">
        <v>13</v>
      </c>
      <c r="G19" s="359" t="s">
        <v>411</v>
      </c>
      <c r="H19" s="359"/>
      <c r="I19" s="359"/>
      <c r="J19" s="359"/>
      <c r="K19" s="359"/>
      <c r="L19" s="359"/>
    </row>
    <row r="20" spans="1:12" ht="40.35" customHeight="1">
      <c r="A20" s="912" t="s">
        <v>453</v>
      </c>
      <c r="B20" s="913">
        <v>59</v>
      </c>
      <c r="C20" s="414"/>
      <c r="D20" s="415">
        <v>0</v>
      </c>
      <c r="E20" s="913">
        <v>4175</v>
      </c>
      <c r="F20" s="415"/>
      <c r="G20" s="913">
        <v>1792.5599999999997</v>
      </c>
      <c r="H20" s="414"/>
      <c r="I20" s="414"/>
      <c r="J20" s="414"/>
      <c r="K20" s="914">
        <v>0.42935568862275442</v>
      </c>
      <c r="L20" s="415">
        <v>3.0190621234435677</v>
      </c>
    </row>
    <row r="21" spans="1:12" ht="40.35" customHeight="1">
      <c r="A21" s="912" t="s">
        <v>451</v>
      </c>
      <c r="B21" s="913">
        <v>1</v>
      </c>
      <c r="C21" s="414"/>
      <c r="D21" s="415">
        <v>0</v>
      </c>
      <c r="E21" s="913">
        <v>50</v>
      </c>
      <c r="F21" s="415">
        <v>200</v>
      </c>
      <c r="G21" s="913">
        <v>30</v>
      </c>
      <c r="H21" s="414"/>
      <c r="I21" s="414"/>
      <c r="J21" s="414"/>
      <c r="K21" s="914">
        <v>0.12</v>
      </c>
      <c r="L21" s="415">
        <v>4</v>
      </c>
    </row>
    <row r="22" spans="1:12" s="359" customFormat="1">
      <c r="A22" s="912" t="s">
        <v>454</v>
      </c>
      <c r="B22" s="913">
        <v>2</v>
      </c>
      <c r="C22" s="414"/>
      <c r="D22" s="415">
        <v>407.6</v>
      </c>
      <c r="E22" s="913">
        <v>0</v>
      </c>
      <c r="F22" s="415"/>
      <c r="G22" s="913">
        <v>315.60000000000002</v>
      </c>
      <c r="H22" s="414"/>
      <c r="I22" s="414"/>
      <c r="J22" s="414"/>
      <c r="K22" s="914">
        <v>0.77428851815505395</v>
      </c>
      <c r="L22" s="415">
        <v>1.1280101394169835</v>
      </c>
    </row>
    <row r="23" spans="1:12">
      <c r="A23" s="174"/>
      <c r="B23" s="359"/>
      <c r="C23" s="359"/>
      <c r="D23" s="359"/>
      <c r="E23" s="359"/>
      <c r="F23" s="359"/>
      <c r="G23" s="359"/>
      <c r="H23" s="359"/>
      <c r="I23" s="359"/>
      <c r="J23" s="359"/>
      <c r="K23" s="359"/>
      <c r="L23" s="359"/>
    </row>
    <row r="24" spans="1:12">
      <c r="A24" s="174" t="s">
        <v>866</v>
      </c>
    </row>
    <row r="26" spans="1:12">
      <c r="A26" s="171" t="s">
        <v>461</v>
      </c>
      <c r="E26" s="178"/>
      <c r="F26" s="178"/>
      <c r="G26" s="178"/>
      <c r="H26" s="178"/>
    </row>
    <row r="27" spans="1:12" ht="39.6">
      <c r="A27" s="399" t="s">
        <v>876</v>
      </c>
      <c r="B27" s="400" t="s">
        <v>444</v>
      </c>
      <c r="C27" s="400" t="s">
        <v>445</v>
      </c>
      <c r="D27" s="400" t="s">
        <v>446</v>
      </c>
      <c r="E27" s="400" t="s">
        <v>447</v>
      </c>
      <c r="F27" s="400" t="s">
        <v>448</v>
      </c>
      <c r="G27" s="400" t="s">
        <v>88</v>
      </c>
      <c r="H27" s="400" t="s">
        <v>449</v>
      </c>
      <c r="I27" s="400" t="s">
        <v>466</v>
      </c>
      <c r="J27" s="401" t="s">
        <v>80</v>
      </c>
      <c r="K27" s="398"/>
    </row>
    <row r="28" spans="1:12" ht="15" customHeight="1">
      <c r="A28" s="437" t="s">
        <v>450</v>
      </c>
      <c r="B28" s="438">
        <v>14</v>
      </c>
      <c r="C28" s="439">
        <v>1425.3</v>
      </c>
      <c r="D28" s="439">
        <v>0</v>
      </c>
      <c r="E28" s="439">
        <v>0</v>
      </c>
      <c r="F28" s="439">
        <v>1425.3</v>
      </c>
      <c r="G28" s="439">
        <v>198.10000000000002</v>
      </c>
      <c r="H28" s="439">
        <v>121.80000000000001</v>
      </c>
      <c r="I28" s="440">
        <v>0.1389882831684558</v>
      </c>
      <c r="J28" s="441">
        <v>0.61484098939929333</v>
      </c>
    </row>
    <row r="29" spans="1:12" ht="15" customHeight="1">
      <c r="A29" s="442" t="s">
        <v>452</v>
      </c>
      <c r="B29" s="443">
        <v>8</v>
      </c>
      <c r="C29" s="444">
        <v>590.29999999999995</v>
      </c>
      <c r="D29" s="444">
        <v>267.5</v>
      </c>
      <c r="E29" s="444">
        <v>0</v>
      </c>
      <c r="F29" s="444">
        <v>857.8</v>
      </c>
      <c r="G29" s="444">
        <v>0</v>
      </c>
      <c r="H29" s="444">
        <v>0</v>
      </c>
      <c r="I29" s="445">
        <v>0</v>
      </c>
      <c r="J29" s="446" t="s">
        <v>79</v>
      </c>
    </row>
    <row r="30" spans="1:12" ht="15" customHeight="1">
      <c r="A30" s="442" t="s">
        <v>451</v>
      </c>
      <c r="B30" s="443">
        <v>5</v>
      </c>
      <c r="C30" s="444">
        <v>525.70000000000005</v>
      </c>
      <c r="D30" s="444">
        <v>76</v>
      </c>
      <c r="E30" s="444">
        <v>0</v>
      </c>
      <c r="F30" s="444">
        <v>601.70000000000005</v>
      </c>
      <c r="G30" s="444">
        <v>68.8</v>
      </c>
      <c r="H30" s="444">
        <v>139.30000000000001</v>
      </c>
      <c r="I30" s="445">
        <v>0.11434269569552932</v>
      </c>
      <c r="J30" s="446">
        <v>2.0247093023255816</v>
      </c>
    </row>
    <row r="31" spans="1:12" ht="15" customHeight="1">
      <c r="A31" s="442" t="s">
        <v>453</v>
      </c>
      <c r="B31" s="443">
        <v>213</v>
      </c>
      <c r="C31" s="444">
        <v>8193.9</v>
      </c>
      <c r="D31" s="919">
        <v>0</v>
      </c>
      <c r="E31" s="444">
        <v>0</v>
      </c>
      <c r="F31" s="444">
        <v>8193.9</v>
      </c>
      <c r="G31" s="444">
        <v>4018.4300000000012</v>
      </c>
      <c r="H31" s="444">
        <v>12542.497999999996</v>
      </c>
      <c r="I31" s="445">
        <v>0.49041726162145027</v>
      </c>
      <c r="J31" s="446">
        <v>3.1212433711673446</v>
      </c>
    </row>
    <row r="32" spans="1:12" ht="15" customHeight="1">
      <c r="A32" s="403" t="s">
        <v>724</v>
      </c>
      <c r="B32" s="178">
        <v>35</v>
      </c>
      <c r="C32" s="175">
        <v>10301.899999999996</v>
      </c>
      <c r="D32" s="175">
        <v>235.80000000000004</v>
      </c>
      <c r="E32" s="175">
        <v>0</v>
      </c>
      <c r="F32" s="175">
        <v>10537.699999999995</v>
      </c>
      <c r="G32" s="175">
        <v>0</v>
      </c>
      <c r="H32" s="175">
        <v>0</v>
      </c>
      <c r="I32" s="644">
        <v>0</v>
      </c>
      <c r="J32" s="645" t="s">
        <v>79</v>
      </c>
    </row>
    <row r="33" spans="1:11" ht="15" customHeight="1">
      <c r="A33" s="442" t="s">
        <v>454</v>
      </c>
      <c r="B33" s="443">
        <v>26</v>
      </c>
      <c r="C33" s="444">
        <v>6575.4</v>
      </c>
      <c r="D33" s="444">
        <v>0.2</v>
      </c>
      <c r="E33" s="444">
        <v>0</v>
      </c>
      <c r="F33" s="444">
        <v>6575.5999999999995</v>
      </c>
      <c r="G33" s="444">
        <v>1042.9000000000001</v>
      </c>
      <c r="H33" s="444">
        <v>2422.1000000000004</v>
      </c>
      <c r="I33" s="445">
        <v>0.15860149644138941</v>
      </c>
      <c r="J33" s="446">
        <v>2.3224662000191776</v>
      </c>
    </row>
    <row r="34" spans="1:11" ht="15" customHeight="1">
      <c r="A34" s="403" t="s">
        <v>727</v>
      </c>
      <c r="B34" s="178">
        <v>6</v>
      </c>
      <c r="C34" s="175">
        <v>1026.5999999999999</v>
      </c>
      <c r="D34" s="175">
        <v>13.5</v>
      </c>
      <c r="E34" s="175">
        <v>0</v>
      </c>
      <c r="F34" s="175">
        <v>1040.0999999999999</v>
      </c>
      <c r="G34" s="175">
        <v>7.8</v>
      </c>
      <c r="H34" s="175">
        <v>12.2</v>
      </c>
      <c r="I34" s="644">
        <v>7.4992789154888955E-3</v>
      </c>
      <c r="J34" s="645">
        <v>1.5641025641025641</v>
      </c>
    </row>
    <row r="35" spans="1:11" ht="15" customHeight="1">
      <c r="A35" s="403" t="s">
        <v>725</v>
      </c>
      <c r="B35" s="178">
        <v>26</v>
      </c>
      <c r="C35" s="175">
        <v>489.99999999999994</v>
      </c>
      <c r="D35" s="175">
        <v>78.2</v>
      </c>
      <c r="E35" s="175">
        <v>0</v>
      </c>
      <c r="F35" s="175">
        <v>568.19999999999993</v>
      </c>
      <c r="G35" s="175">
        <v>0</v>
      </c>
      <c r="H35" s="175">
        <v>0</v>
      </c>
      <c r="I35" s="644">
        <v>0</v>
      </c>
      <c r="J35" s="645" t="s">
        <v>79</v>
      </c>
    </row>
    <row r="36" spans="1:11" ht="15" customHeight="1">
      <c r="A36" s="403" t="s">
        <v>728</v>
      </c>
      <c r="B36" s="178">
        <v>3</v>
      </c>
      <c r="C36" s="175">
        <v>115.5</v>
      </c>
      <c r="D36" s="175">
        <v>5.8000000000000007</v>
      </c>
      <c r="E36" s="175">
        <v>2.1</v>
      </c>
      <c r="F36" s="175">
        <v>123.39999999999999</v>
      </c>
      <c r="G36" s="175">
        <v>0</v>
      </c>
      <c r="H36" s="175">
        <v>0</v>
      </c>
      <c r="I36" s="644">
        <v>0</v>
      </c>
      <c r="J36" s="645" t="s">
        <v>79</v>
      </c>
    </row>
    <row r="37" spans="1:11" ht="15" customHeight="1">
      <c r="A37" s="389" t="s">
        <v>726</v>
      </c>
      <c r="B37" s="178">
        <v>9</v>
      </c>
      <c r="C37" s="175">
        <v>57.3</v>
      </c>
      <c r="D37" s="175">
        <v>26.2</v>
      </c>
      <c r="E37" s="175">
        <v>0</v>
      </c>
      <c r="F37" s="175">
        <v>83.5</v>
      </c>
      <c r="G37" s="175">
        <v>0</v>
      </c>
      <c r="H37" s="175">
        <v>0</v>
      </c>
      <c r="I37" s="644">
        <v>0</v>
      </c>
      <c r="J37" s="645" t="s">
        <v>79</v>
      </c>
    </row>
    <row r="38" spans="1:11" ht="15" customHeight="1">
      <c r="A38" s="403" t="s">
        <v>729</v>
      </c>
      <c r="B38" s="178">
        <v>1</v>
      </c>
      <c r="C38" s="175">
        <v>11.799999999999999</v>
      </c>
      <c r="D38" s="175">
        <v>3.3000000000000003</v>
      </c>
      <c r="E38" s="175">
        <v>0</v>
      </c>
      <c r="F38" s="175">
        <v>15.1</v>
      </c>
      <c r="G38" s="175">
        <v>1.2</v>
      </c>
      <c r="H38" s="175">
        <v>1</v>
      </c>
      <c r="I38" s="644">
        <v>7.9470198675496692E-2</v>
      </c>
      <c r="J38" s="645">
        <v>0.83333333333333337</v>
      </c>
    </row>
    <row r="39" spans="1:11" ht="15" customHeight="1">
      <c r="A39" s="403" t="s">
        <v>730</v>
      </c>
      <c r="B39" s="178">
        <v>1</v>
      </c>
      <c r="C39" s="175">
        <v>1</v>
      </c>
      <c r="D39" s="175">
        <v>0.1</v>
      </c>
      <c r="E39" s="175">
        <v>0.1</v>
      </c>
      <c r="F39" s="175">
        <v>1.2000000000000002</v>
      </c>
      <c r="G39" s="175">
        <v>0.3</v>
      </c>
      <c r="H39" s="175">
        <v>0.5</v>
      </c>
      <c r="I39" s="644">
        <v>0.24999999999999994</v>
      </c>
      <c r="J39" s="645">
        <v>1.6666666666666667</v>
      </c>
    </row>
    <row r="40" spans="1:11" ht="15" customHeight="1">
      <c r="A40" s="389" t="s">
        <v>624</v>
      </c>
      <c r="B40" s="178">
        <v>4</v>
      </c>
      <c r="C40" s="175">
        <v>6480.2</v>
      </c>
      <c r="D40" s="175">
        <v>1354.8</v>
      </c>
      <c r="E40" s="175">
        <v>0</v>
      </c>
      <c r="F40" s="175">
        <v>7835</v>
      </c>
      <c r="G40" s="175">
        <v>0</v>
      </c>
      <c r="H40" s="175">
        <v>0</v>
      </c>
      <c r="I40" s="644">
        <v>0</v>
      </c>
      <c r="J40" s="645" t="s">
        <v>79</v>
      </c>
    </row>
    <row r="41" spans="1:11" ht="15" customHeight="1">
      <c r="A41" s="403" t="s">
        <v>733</v>
      </c>
      <c r="B41" s="178">
        <v>1</v>
      </c>
      <c r="C41" s="175">
        <v>1959.4</v>
      </c>
      <c r="D41" s="175">
        <v>1</v>
      </c>
      <c r="E41" s="175">
        <v>0</v>
      </c>
      <c r="F41" s="175">
        <v>1960.4</v>
      </c>
      <c r="G41" s="175">
        <v>0</v>
      </c>
      <c r="H41" s="175">
        <v>0</v>
      </c>
      <c r="I41" s="644">
        <v>0</v>
      </c>
      <c r="J41" s="645" t="s">
        <v>79</v>
      </c>
    </row>
    <row r="42" spans="1:11" ht="15" customHeight="1">
      <c r="A42" s="389" t="s">
        <v>731</v>
      </c>
      <c r="B42" s="178">
        <v>9</v>
      </c>
      <c r="C42" s="175">
        <v>326.7</v>
      </c>
      <c r="D42" s="175">
        <v>50.5</v>
      </c>
      <c r="E42" s="175">
        <v>0</v>
      </c>
      <c r="F42" s="175">
        <v>377.2</v>
      </c>
      <c r="G42" s="175">
        <v>0</v>
      </c>
      <c r="H42" s="175">
        <v>0</v>
      </c>
      <c r="I42" s="644">
        <v>0</v>
      </c>
      <c r="J42" s="645" t="s">
        <v>79</v>
      </c>
    </row>
    <row r="43" spans="1:11" ht="15" customHeight="1">
      <c r="A43" s="389" t="s">
        <v>732</v>
      </c>
      <c r="B43" s="178">
        <v>4</v>
      </c>
      <c r="C43" s="175">
        <v>102.2</v>
      </c>
      <c r="D43" s="175">
        <v>8.7000000000000011</v>
      </c>
      <c r="E43" s="175">
        <v>0</v>
      </c>
      <c r="F43" s="175">
        <v>110.9</v>
      </c>
      <c r="G43" s="175">
        <v>0</v>
      </c>
      <c r="H43" s="175">
        <v>0</v>
      </c>
      <c r="I43" s="644">
        <v>0</v>
      </c>
      <c r="J43" s="645" t="s">
        <v>79</v>
      </c>
    </row>
    <row r="44" spans="1:11" ht="15" customHeight="1">
      <c r="A44" s="403" t="s">
        <v>623</v>
      </c>
      <c r="B44" s="178">
        <v>1</v>
      </c>
      <c r="C44" s="175">
        <v>1.2</v>
      </c>
      <c r="D44" s="175">
        <v>0</v>
      </c>
      <c r="E44" s="175">
        <v>0</v>
      </c>
      <c r="F44" s="175">
        <v>1.2</v>
      </c>
      <c r="G44" s="175">
        <v>1</v>
      </c>
      <c r="H44" s="175">
        <v>2</v>
      </c>
      <c r="I44" s="644">
        <v>0.83333333333333337</v>
      </c>
      <c r="J44" s="645">
        <v>2</v>
      </c>
    </row>
    <row r="45" spans="1:11" ht="15" customHeight="1">
      <c r="A45" s="403" t="s">
        <v>455</v>
      </c>
      <c r="B45" s="178">
        <v>5</v>
      </c>
      <c r="C45" s="175">
        <v>209.15</v>
      </c>
      <c r="D45" s="175">
        <v>0</v>
      </c>
      <c r="E45" s="175">
        <v>0</v>
      </c>
      <c r="F45" s="175">
        <v>209.15</v>
      </c>
      <c r="G45" s="175">
        <v>32</v>
      </c>
      <c r="H45" s="175">
        <v>31</v>
      </c>
      <c r="I45" s="644">
        <v>0.15300023906287352</v>
      </c>
      <c r="J45" s="645">
        <v>0.96875</v>
      </c>
    </row>
    <row r="46" spans="1:11">
      <c r="A46" s="403" t="s">
        <v>734</v>
      </c>
      <c r="B46" s="178">
        <v>2</v>
      </c>
      <c r="C46" s="175">
        <v>110.5</v>
      </c>
      <c r="D46" s="175">
        <v>17.899999999999999</v>
      </c>
      <c r="E46" s="175">
        <v>0</v>
      </c>
      <c r="F46" s="175">
        <v>128.4</v>
      </c>
      <c r="G46" s="175">
        <v>0</v>
      </c>
      <c r="H46" s="175">
        <v>0</v>
      </c>
      <c r="I46" s="644">
        <v>0</v>
      </c>
      <c r="J46" s="645" t="s">
        <v>79</v>
      </c>
    </row>
    <row r="47" spans="1:11">
      <c r="A47" s="403" t="s">
        <v>735</v>
      </c>
      <c r="B47" s="178">
        <v>1</v>
      </c>
      <c r="C47" s="175">
        <v>47.2</v>
      </c>
      <c r="D47" s="175">
        <v>22</v>
      </c>
      <c r="E47" s="175">
        <v>2</v>
      </c>
      <c r="F47" s="175">
        <v>71.2</v>
      </c>
      <c r="G47" s="175">
        <v>0</v>
      </c>
      <c r="H47" s="175">
        <v>0</v>
      </c>
      <c r="I47" s="644">
        <v>0</v>
      </c>
      <c r="J47" s="645" t="s">
        <v>79</v>
      </c>
    </row>
    <row r="48" spans="1:11">
      <c r="A48" s="722"/>
      <c r="B48" s="404"/>
      <c r="C48" s="405"/>
      <c r="D48" s="405"/>
      <c r="E48" s="405"/>
      <c r="F48" s="405"/>
      <c r="G48" s="405"/>
      <c r="H48" s="405"/>
      <c r="I48" s="920"/>
      <c r="J48" s="921"/>
      <c r="K48" s="406"/>
    </row>
    <row r="49" spans="1:11">
      <c r="B49" s="178"/>
      <c r="C49" s="178"/>
      <c r="D49" s="178"/>
      <c r="E49" s="178"/>
      <c r="F49" s="407"/>
      <c r="G49" s="407"/>
      <c r="H49" s="91"/>
      <c r="I49" s="91"/>
      <c r="J49" s="408"/>
      <c r="K49" s="406"/>
    </row>
    <row r="50" spans="1:11" ht="39.6">
      <c r="A50" s="399" t="s">
        <v>877</v>
      </c>
      <c r="B50" s="400" t="s">
        <v>444</v>
      </c>
      <c r="C50" s="400" t="s">
        <v>445</v>
      </c>
      <c r="D50" s="400" t="s">
        <v>446</v>
      </c>
      <c r="E50" s="400" t="s">
        <v>447</v>
      </c>
      <c r="F50" s="400" t="s">
        <v>448</v>
      </c>
      <c r="G50" s="400" t="s">
        <v>88</v>
      </c>
      <c r="H50" s="400" t="s">
        <v>449</v>
      </c>
      <c r="I50" s="400" t="s">
        <v>466</v>
      </c>
      <c r="J50" s="401" t="s">
        <v>80</v>
      </c>
      <c r="K50" s="406"/>
    </row>
    <row r="51" spans="1:11" ht="15" customHeight="1">
      <c r="A51" s="717" t="s">
        <v>450</v>
      </c>
      <c r="B51" s="718">
        <v>0</v>
      </c>
      <c r="C51" s="402">
        <v>0</v>
      </c>
      <c r="D51" s="402">
        <v>0</v>
      </c>
      <c r="E51" s="402">
        <v>0</v>
      </c>
      <c r="F51" s="402">
        <v>0</v>
      </c>
      <c r="G51" s="402">
        <v>0</v>
      </c>
      <c r="H51" s="402">
        <v>0</v>
      </c>
      <c r="I51" s="922" t="s">
        <v>79</v>
      </c>
      <c r="J51" s="923" t="s">
        <v>79</v>
      </c>
      <c r="K51" s="406"/>
    </row>
    <row r="52" spans="1:11" ht="15" customHeight="1">
      <c r="A52" s="403" t="s">
        <v>452</v>
      </c>
      <c r="B52" s="178">
        <v>0</v>
      </c>
      <c r="C52" s="175">
        <v>0</v>
      </c>
      <c r="D52" s="175">
        <v>0</v>
      </c>
      <c r="E52" s="175">
        <v>0</v>
      </c>
      <c r="F52" s="175">
        <v>0</v>
      </c>
      <c r="G52" s="175">
        <v>0</v>
      </c>
      <c r="H52" s="175">
        <v>0</v>
      </c>
      <c r="I52" s="644" t="s">
        <v>79</v>
      </c>
      <c r="J52" s="645" t="s">
        <v>79</v>
      </c>
      <c r="K52" s="406"/>
    </row>
    <row r="53" spans="1:11" ht="15" customHeight="1">
      <c r="A53" s="442" t="s">
        <v>451</v>
      </c>
      <c r="B53" s="443">
        <v>1</v>
      </c>
      <c r="C53" s="444">
        <v>200</v>
      </c>
      <c r="D53" s="444">
        <v>50</v>
      </c>
      <c r="E53" s="444">
        <v>0</v>
      </c>
      <c r="F53" s="444">
        <v>250</v>
      </c>
      <c r="G53" s="444">
        <v>30</v>
      </c>
      <c r="H53" s="444">
        <v>120</v>
      </c>
      <c r="I53" s="445">
        <v>0.12</v>
      </c>
      <c r="J53" s="446">
        <v>4</v>
      </c>
      <c r="K53" s="406"/>
    </row>
    <row r="54" spans="1:11" ht="15" customHeight="1">
      <c r="A54" s="442" t="s">
        <v>453</v>
      </c>
      <c r="B54" s="443">
        <v>59</v>
      </c>
      <c r="C54" s="444">
        <v>4175</v>
      </c>
      <c r="D54" s="444">
        <v>0</v>
      </c>
      <c r="E54" s="444">
        <v>0</v>
      </c>
      <c r="F54" s="444">
        <v>4175</v>
      </c>
      <c r="G54" s="444">
        <v>1792.5599999999997</v>
      </c>
      <c r="H54" s="444">
        <v>5411.8500000000013</v>
      </c>
      <c r="I54" s="445">
        <v>0.42935568862275442</v>
      </c>
      <c r="J54" s="446">
        <v>3.0190621234435677</v>
      </c>
      <c r="K54" s="406"/>
    </row>
    <row r="55" spans="1:11" ht="15" customHeight="1">
      <c r="A55" s="403" t="s">
        <v>724</v>
      </c>
      <c r="B55" s="178">
        <v>0</v>
      </c>
      <c r="C55" s="175">
        <v>0</v>
      </c>
      <c r="D55" s="175">
        <v>0</v>
      </c>
      <c r="E55" s="175">
        <v>0</v>
      </c>
      <c r="F55" s="175">
        <v>0</v>
      </c>
      <c r="G55" s="175">
        <v>0</v>
      </c>
      <c r="H55" s="175">
        <v>0</v>
      </c>
      <c r="I55" s="644" t="s">
        <v>79</v>
      </c>
      <c r="J55" s="645" t="s">
        <v>79</v>
      </c>
      <c r="K55" s="406"/>
    </row>
    <row r="56" spans="1:11" ht="15" customHeight="1">
      <c r="A56" s="442" t="s">
        <v>454</v>
      </c>
      <c r="B56" s="443">
        <v>2</v>
      </c>
      <c r="C56" s="444">
        <v>407.6</v>
      </c>
      <c r="D56" s="444">
        <v>0</v>
      </c>
      <c r="E56" s="444">
        <v>0</v>
      </c>
      <c r="F56" s="444">
        <v>407.6</v>
      </c>
      <c r="G56" s="444">
        <v>315.60000000000002</v>
      </c>
      <c r="H56" s="444">
        <v>356</v>
      </c>
      <c r="I56" s="445">
        <v>0.77428851815505395</v>
      </c>
      <c r="J56" s="446">
        <v>1.1280101394169835</v>
      </c>
      <c r="K56" s="406"/>
    </row>
    <row r="57" spans="1:11" ht="15" customHeight="1">
      <c r="A57" s="403" t="s">
        <v>727</v>
      </c>
      <c r="B57" s="178">
        <v>0</v>
      </c>
      <c r="C57" s="175">
        <v>0</v>
      </c>
      <c r="D57" s="175">
        <v>0</v>
      </c>
      <c r="E57" s="175">
        <v>0</v>
      </c>
      <c r="F57" s="175">
        <v>0</v>
      </c>
      <c r="G57" s="175">
        <v>0</v>
      </c>
      <c r="H57" s="175">
        <v>0</v>
      </c>
      <c r="I57" s="644" t="s">
        <v>79</v>
      </c>
      <c r="J57" s="645" t="s">
        <v>79</v>
      </c>
      <c r="K57" s="406"/>
    </row>
    <row r="58" spans="1:11" ht="15" customHeight="1">
      <c r="A58" s="403" t="s">
        <v>725</v>
      </c>
      <c r="B58" s="178">
        <v>0</v>
      </c>
      <c r="C58" s="175">
        <v>0</v>
      </c>
      <c r="D58" s="175">
        <v>0</v>
      </c>
      <c r="E58" s="175">
        <v>0</v>
      </c>
      <c r="F58" s="175">
        <v>0</v>
      </c>
      <c r="G58" s="175">
        <v>0</v>
      </c>
      <c r="H58" s="175">
        <v>0</v>
      </c>
      <c r="I58" s="644" t="s">
        <v>79</v>
      </c>
      <c r="J58" s="645" t="s">
        <v>79</v>
      </c>
      <c r="K58" s="406"/>
    </row>
    <row r="59" spans="1:11" ht="15" customHeight="1">
      <c r="A59" s="403" t="s">
        <v>728</v>
      </c>
      <c r="B59" s="178">
        <v>0</v>
      </c>
      <c r="C59" s="175">
        <v>0</v>
      </c>
      <c r="D59" s="175">
        <v>0</v>
      </c>
      <c r="E59" s="175">
        <v>0</v>
      </c>
      <c r="F59" s="175">
        <v>0</v>
      </c>
      <c r="G59" s="175">
        <v>0</v>
      </c>
      <c r="H59" s="175">
        <v>0</v>
      </c>
      <c r="I59" s="644" t="s">
        <v>79</v>
      </c>
      <c r="J59" s="645" t="s">
        <v>79</v>
      </c>
      <c r="K59" s="406"/>
    </row>
    <row r="60" spans="1:11" ht="15" customHeight="1">
      <c r="A60" s="389" t="s">
        <v>726</v>
      </c>
      <c r="B60" s="178">
        <v>0</v>
      </c>
      <c r="C60" s="175">
        <v>0</v>
      </c>
      <c r="D60" s="175">
        <v>0</v>
      </c>
      <c r="E60" s="175">
        <v>0</v>
      </c>
      <c r="F60" s="175">
        <v>0</v>
      </c>
      <c r="G60" s="175">
        <v>0</v>
      </c>
      <c r="H60" s="175">
        <v>0</v>
      </c>
      <c r="I60" s="644" t="s">
        <v>79</v>
      </c>
      <c r="J60" s="645" t="s">
        <v>79</v>
      </c>
      <c r="K60" s="406"/>
    </row>
    <row r="61" spans="1:11" ht="15" customHeight="1">
      <c r="A61" s="403" t="s">
        <v>729</v>
      </c>
      <c r="B61" s="178">
        <v>0</v>
      </c>
      <c r="C61" s="175">
        <v>0</v>
      </c>
      <c r="D61" s="175">
        <v>0</v>
      </c>
      <c r="E61" s="175">
        <v>0</v>
      </c>
      <c r="F61" s="175">
        <v>0</v>
      </c>
      <c r="G61" s="175">
        <v>0</v>
      </c>
      <c r="H61" s="175">
        <v>0</v>
      </c>
      <c r="I61" s="644" t="s">
        <v>79</v>
      </c>
      <c r="J61" s="645" t="s">
        <v>79</v>
      </c>
      <c r="K61" s="406"/>
    </row>
    <row r="62" spans="1:11" ht="15" customHeight="1">
      <c r="A62" s="403" t="s">
        <v>730</v>
      </c>
      <c r="B62" s="178">
        <v>0</v>
      </c>
      <c r="C62" s="175">
        <v>0</v>
      </c>
      <c r="D62" s="175">
        <v>0</v>
      </c>
      <c r="E62" s="175">
        <v>0</v>
      </c>
      <c r="F62" s="175">
        <v>0</v>
      </c>
      <c r="G62" s="175">
        <v>0</v>
      </c>
      <c r="H62" s="175">
        <v>0</v>
      </c>
      <c r="I62" s="644" t="s">
        <v>79</v>
      </c>
      <c r="J62" s="645" t="s">
        <v>79</v>
      </c>
      <c r="K62" s="406"/>
    </row>
    <row r="63" spans="1:11">
      <c r="A63" s="403" t="s">
        <v>624</v>
      </c>
      <c r="B63" s="178">
        <v>0</v>
      </c>
      <c r="C63" s="175">
        <v>0</v>
      </c>
      <c r="D63" s="175">
        <v>0</v>
      </c>
      <c r="E63" s="175">
        <v>0</v>
      </c>
      <c r="F63" s="175">
        <v>0</v>
      </c>
      <c r="G63" s="175">
        <v>0</v>
      </c>
      <c r="H63" s="175">
        <v>0</v>
      </c>
      <c r="I63" s="644" t="s">
        <v>79</v>
      </c>
      <c r="J63" s="645" t="s">
        <v>79</v>
      </c>
      <c r="K63" s="409"/>
    </row>
    <row r="64" spans="1:11">
      <c r="A64" s="403" t="s">
        <v>733</v>
      </c>
      <c r="B64" s="178">
        <v>0</v>
      </c>
      <c r="C64" s="175">
        <v>0</v>
      </c>
      <c r="D64" s="175">
        <v>0</v>
      </c>
      <c r="E64" s="175">
        <v>0</v>
      </c>
      <c r="F64" s="175">
        <v>0</v>
      </c>
      <c r="G64" s="175">
        <v>0</v>
      </c>
      <c r="H64" s="175">
        <v>0</v>
      </c>
      <c r="I64" s="644" t="s">
        <v>79</v>
      </c>
      <c r="J64" s="645" t="s">
        <v>79</v>
      </c>
    </row>
    <row r="65" spans="1:10">
      <c r="A65" s="403" t="s">
        <v>731</v>
      </c>
      <c r="B65" s="178">
        <v>0</v>
      </c>
      <c r="C65" s="175">
        <v>0</v>
      </c>
      <c r="D65" s="175">
        <v>0</v>
      </c>
      <c r="E65" s="175">
        <v>0</v>
      </c>
      <c r="F65" s="175">
        <v>0</v>
      </c>
      <c r="G65" s="175">
        <v>0</v>
      </c>
      <c r="H65" s="175">
        <v>0</v>
      </c>
      <c r="I65" s="644" t="s">
        <v>79</v>
      </c>
      <c r="J65" s="645" t="s">
        <v>79</v>
      </c>
    </row>
    <row r="66" spans="1:10">
      <c r="A66" s="403" t="s">
        <v>732</v>
      </c>
      <c r="B66" s="178">
        <v>0</v>
      </c>
      <c r="C66" s="175">
        <v>0</v>
      </c>
      <c r="D66" s="175">
        <v>0</v>
      </c>
      <c r="E66" s="175">
        <v>0</v>
      </c>
      <c r="F66" s="175">
        <v>0</v>
      </c>
      <c r="G66" s="175">
        <v>0</v>
      </c>
      <c r="H66" s="175">
        <v>0</v>
      </c>
      <c r="I66" s="644" t="s">
        <v>79</v>
      </c>
      <c r="J66" s="645" t="s">
        <v>79</v>
      </c>
    </row>
    <row r="67" spans="1:10">
      <c r="A67" s="403" t="s">
        <v>623</v>
      </c>
      <c r="B67" s="178">
        <v>0</v>
      </c>
      <c r="C67" s="175">
        <v>0</v>
      </c>
      <c r="D67" s="175">
        <v>0</v>
      </c>
      <c r="E67" s="175">
        <v>0</v>
      </c>
      <c r="F67" s="175">
        <v>0</v>
      </c>
      <c r="G67" s="175">
        <v>0</v>
      </c>
      <c r="H67" s="175">
        <v>0</v>
      </c>
      <c r="I67" s="644" t="s">
        <v>79</v>
      </c>
      <c r="J67" s="645" t="s">
        <v>79</v>
      </c>
    </row>
    <row r="68" spans="1:10">
      <c r="A68" s="403" t="s">
        <v>455</v>
      </c>
      <c r="B68" s="178">
        <v>0</v>
      </c>
      <c r="C68" s="175">
        <v>0</v>
      </c>
      <c r="D68" s="175">
        <v>0</v>
      </c>
      <c r="E68" s="175">
        <v>0</v>
      </c>
      <c r="F68" s="175">
        <v>0</v>
      </c>
      <c r="G68" s="175">
        <v>0</v>
      </c>
      <c r="H68" s="175">
        <v>0</v>
      </c>
      <c r="I68" s="644" t="s">
        <v>79</v>
      </c>
      <c r="J68" s="645" t="s">
        <v>79</v>
      </c>
    </row>
    <row r="69" spans="1:10">
      <c r="A69" s="403" t="s">
        <v>734</v>
      </c>
      <c r="B69" s="178">
        <v>0</v>
      </c>
      <c r="C69" s="175">
        <v>0</v>
      </c>
      <c r="D69" s="175">
        <v>0</v>
      </c>
      <c r="E69" s="175">
        <v>0</v>
      </c>
      <c r="F69" s="175">
        <v>0</v>
      </c>
      <c r="G69" s="175">
        <v>0</v>
      </c>
      <c r="H69" s="175">
        <v>0</v>
      </c>
      <c r="I69" s="644" t="s">
        <v>79</v>
      </c>
      <c r="J69" s="645" t="s">
        <v>79</v>
      </c>
    </row>
    <row r="70" spans="1:10">
      <c r="A70" s="722" t="s">
        <v>735</v>
      </c>
      <c r="B70" s="404">
        <v>0</v>
      </c>
      <c r="C70" s="405">
        <v>0</v>
      </c>
      <c r="D70" s="405">
        <v>0</v>
      </c>
      <c r="E70" s="405">
        <v>0</v>
      </c>
      <c r="F70" s="405">
        <v>0</v>
      </c>
      <c r="G70" s="405">
        <v>0</v>
      </c>
      <c r="H70" s="405">
        <v>0</v>
      </c>
      <c r="I70" s="920" t="s">
        <v>79</v>
      </c>
      <c r="J70" s="921" t="s">
        <v>79</v>
      </c>
    </row>
    <row r="71" spans="1:10">
      <c r="A71" s="174" t="s">
        <v>878</v>
      </c>
      <c r="E71" s="178"/>
      <c r="F71" s="178"/>
      <c r="G71" s="178"/>
      <c r="H71" s="178"/>
    </row>
    <row r="72" spans="1:10">
      <c r="A72" s="174" t="s">
        <v>866</v>
      </c>
    </row>
    <row r="75" spans="1:10">
      <c r="B75" s="173"/>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1">
    <tabColor theme="9" tint="0.39997558519241921"/>
  </sheetPr>
  <dimension ref="A1:L54"/>
  <sheetViews>
    <sheetView zoomScale="85" zoomScaleNormal="85" workbookViewId="0">
      <selection activeCell="F37" sqref="F37"/>
    </sheetView>
  </sheetViews>
  <sheetFormatPr defaultColWidth="9.109375" defaultRowHeight="13.2"/>
  <cols>
    <col min="1" max="1" width="19.33203125" style="171" customWidth="1"/>
    <col min="2" max="4" width="15.6640625" style="171" customWidth="1"/>
    <col min="5" max="5" width="13.6640625" style="171" bestFit="1" customWidth="1"/>
    <col min="6" max="9" width="13.44140625" style="171" customWidth="1"/>
    <col min="10" max="12" width="15.44140625" style="171" customWidth="1"/>
    <col min="13" max="13" width="11.109375" style="171" bestFit="1" customWidth="1"/>
    <col min="14" max="16" width="13.6640625" style="171" customWidth="1"/>
    <col min="17" max="16384" width="9.109375" style="171"/>
  </cols>
  <sheetData>
    <row r="1" spans="1:1" ht="14.4">
      <c r="A1" s="4" t="s">
        <v>462</v>
      </c>
    </row>
    <row r="19" spans="1:12">
      <c r="A19" s="174" t="s">
        <v>866</v>
      </c>
      <c r="I19" s="174" t="s">
        <v>866</v>
      </c>
    </row>
    <row r="21" spans="1:12" ht="14.4">
      <c r="A21" s="431" t="s">
        <v>879</v>
      </c>
      <c r="I21" s="431" t="s">
        <v>880</v>
      </c>
    </row>
    <row r="22" spans="1:12" ht="14.4">
      <c r="A22" s="412" t="s">
        <v>52</v>
      </c>
      <c r="B22" s="1156" t="s">
        <v>453</v>
      </c>
      <c r="C22" s="1156" t="s">
        <v>450</v>
      </c>
      <c r="D22" s="1157" t="s">
        <v>454</v>
      </c>
      <c r="I22" s="412" t="s">
        <v>70</v>
      </c>
      <c r="J22" s="1156" t="s">
        <v>453</v>
      </c>
      <c r="K22" s="1156" t="s">
        <v>450</v>
      </c>
      <c r="L22" s="1157" t="s">
        <v>454</v>
      </c>
    </row>
    <row r="23" spans="1:12">
      <c r="A23" s="217" t="s">
        <v>2</v>
      </c>
      <c r="B23" s="175">
        <v>1653.6</v>
      </c>
      <c r="C23" s="175">
        <v>855.8</v>
      </c>
      <c r="D23" s="434">
        <v>357.6</v>
      </c>
      <c r="I23" s="413" t="s">
        <v>68</v>
      </c>
      <c r="J23" s="402">
        <v>1653.6</v>
      </c>
      <c r="K23" s="402">
        <v>858.8</v>
      </c>
      <c r="L23" s="517">
        <v>357.6</v>
      </c>
    </row>
    <row r="24" spans="1:12">
      <c r="A24" s="217" t="s">
        <v>1</v>
      </c>
      <c r="B24" s="175">
        <v>12.6</v>
      </c>
      <c r="C24" s="175">
        <v>445.6</v>
      </c>
      <c r="D24" s="434">
        <v>240</v>
      </c>
      <c r="I24" s="217" t="s">
        <v>64</v>
      </c>
      <c r="J24" s="175">
        <v>0</v>
      </c>
      <c r="K24" s="175">
        <v>217.5</v>
      </c>
      <c r="L24" s="434">
        <v>0</v>
      </c>
    </row>
    <row r="25" spans="1:12">
      <c r="A25" s="217" t="s">
        <v>415</v>
      </c>
      <c r="B25" s="175">
        <v>1124.0999999999999</v>
      </c>
      <c r="C25" s="175">
        <v>53.9</v>
      </c>
      <c r="D25" s="434">
        <v>1155.5999999999999</v>
      </c>
      <c r="I25" s="217" t="s">
        <v>69</v>
      </c>
      <c r="J25" s="175">
        <v>0</v>
      </c>
      <c r="K25" s="175">
        <v>198.1</v>
      </c>
      <c r="L25" s="434">
        <v>0</v>
      </c>
    </row>
    <row r="26" spans="1:12">
      <c r="A26" s="217" t="s">
        <v>298</v>
      </c>
      <c r="B26" s="175">
        <v>97.1</v>
      </c>
      <c r="C26" s="175">
        <v>45</v>
      </c>
      <c r="D26" s="434">
        <v>15.099999999999998</v>
      </c>
      <c r="I26" s="217" t="s">
        <v>65</v>
      </c>
      <c r="J26" s="175">
        <v>18.5</v>
      </c>
      <c r="K26" s="175">
        <v>50.9</v>
      </c>
      <c r="L26" s="434">
        <v>0</v>
      </c>
    </row>
    <row r="27" spans="1:12">
      <c r="A27" s="217" t="s">
        <v>3</v>
      </c>
      <c r="B27" s="175">
        <v>11.399999999999999</v>
      </c>
      <c r="C27" s="175">
        <v>25</v>
      </c>
      <c r="D27" s="434">
        <v>0</v>
      </c>
      <c r="I27" s="217" t="s">
        <v>62</v>
      </c>
      <c r="J27" s="175">
        <v>97.1</v>
      </c>
      <c r="K27" s="175">
        <v>45</v>
      </c>
      <c r="L27" s="434">
        <v>15.099999999999998</v>
      </c>
    </row>
    <row r="28" spans="1:12">
      <c r="A28" s="217" t="s">
        <v>11</v>
      </c>
      <c r="B28" s="175">
        <v>3938.0999999999995</v>
      </c>
      <c r="C28" s="175">
        <v>0</v>
      </c>
      <c r="D28" s="434">
        <v>1735.6</v>
      </c>
      <c r="F28" s="393"/>
      <c r="I28" s="217" t="s">
        <v>66</v>
      </c>
      <c r="J28" s="175">
        <v>0</v>
      </c>
      <c r="K28" s="175">
        <v>30</v>
      </c>
      <c r="L28" s="434">
        <v>8</v>
      </c>
    </row>
    <row r="29" spans="1:12">
      <c r="A29" s="217" t="s">
        <v>416</v>
      </c>
      <c r="B29" s="175">
        <v>853.4</v>
      </c>
      <c r="C29" s="175">
        <v>0</v>
      </c>
      <c r="D29" s="434">
        <v>677.2</v>
      </c>
      <c r="F29" s="393"/>
      <c r="I29" s="217" t="s">
        <v>67</v>
      </c>
      <c r="J29" s="175">
        <v>0</v>
      </c>
      <c r="K29" s="175">
        <v>25</v>
      </c>
      <c r="L29" s="434">
        <v>0</v>
      </c>
    </row>
    <row r="30" spans="1:12">
      <c r="A30" s="217" t="s">
        <v>7</v>
      </c>
      <c r="B30" s="175">
        <v>300.7</v>
      </c>
      <c r="C30" s="175">
        <v>0</v>
      </c>
      <c r="D30" s="434">
        <v>980.4</v>
      </c>
      <c r="F30" s="393"/>
      <c r="I30" s="217" t="s">
        <v>138</v>
      </c>
      <c r="J30" s="175">
        <v>4275.1999999999989</v>
      </c>
      <c r="K30" s="175">
        <v>0</v>
      </c>
      <c r="L30" s="434">
        <v>2093.8999999999996</v>
      </c>
    </row>
    <row r="31" spans="1:12">
      <c r="A31" s="217" t="s">
        <v>5</v>
      </c>
      <c r="B31" s="175">
        <v>118.80000000000001</v>
      </c>
      <c r="C31" s="175">
        <v>0</v>
      </c>
      <c r="D31" s="434">
        <v>1359.9</v>
      </c>
      <c r="F31" s="393"/>
      <c r="I31" s="217" t="s">
        <v>303</v>
      </c>
      <c r="J31" s="175">
        <v>581</v>
      </c>
      <c r="K31" s="175">
        <v>0</v>
      </c>
      <c r="L31" s="434">
        <v>0</v>
      </c>
    </row>
    <row r="32" spans="1:12">
      <c r="A32" s="217" t="s">
        <v>6</v>
      </c>
      <c r="B32" s="175">
        <v>84.1</v>
      </c>
      <c r="C32" s="175">
        <v>0</v>
      </c>
      <c r="D32" s="434">
        <v>4</v>
      </c>
      <c r="F32" s="393"/>
      <c r="I32" s="217" t="s">
        <v>129</v>
      </c>
      <c r="J32" s="175">
        <v>422.5</v>
      </c>
      <c r="K32" s="175">
        <v>0</v>
      </c>
      <c r="L32" s="434">
        <v>0</v>
      </c>
    </row>
    <row r="33" spans="1:12">
      <c r="A33" s="218" t="s">
        <v>297</v>
      </c>
      <c r="B33" s="405">
        <v>0</v>
      </c>
      <c r="C33" s="405">
        <v>0</v>
      </c>
      <c r="D33" s="435">
        <v>50</v>
      </c>
      <c r="F33" s="393"/>
      <c r="I33" s="217" t="s">
        <v>165</v>
      </c>
      <c r="J33" s="175">
        <v>410</v>
      </c>
      <c r="K33" s="175">
        <v>0</v>
      </c>
      <c r="L33" s="434">
        <v>1.2</v>
      </c>
    </row>
    <row r="34" spans="1:12">
      <c r="A34" s="393"/>
      <c r="C34" s="430"/>
      <c r="F34" s="393"/>
      <c r="I34" s="217" t="s">
        <v>104</v>
      </c>
      <c r="J34" s="175">
        <v>270.3</v>
      </c>
      <c r="K34" s="175">
        <v>0</v>
      </c>
      <c r="L34" s="434">
        <v>134.4</v>
      </c>
    </row>
    <row r="35" spans="1:12">
      <c r="A35" s="393"/>
      <c r="B35" s="494"/>
      <c r="F35" s="393"/>
      <c r="I35" s="217" t="s">
        <v>177</v>
      </c>
      <c r="J35" s="175">
        <v>152</v>
      </c>
      <c r="K35" s="175">
        <v>0</v>
      </c>
      <c r="L35" s="434">
        <v>797.3</v>
      </c>
    </row>
    <row r="36" spans="1:12">
      <c r="A36" s="393"/>
      <c r="F36" s="393"/>
      <c r="I36" s="217" t="s">
        <v>305</v>
      </c>
      <c r="J36" s="175">
        <v>110</v>
      </c>
      <c r="K36" s="175">
        <v>0</v>
      </c>
      <c r="L36" s="434">
        <v>0</v>
      </c>
    </row>
    <row r="37" spans="1:12">
      <c r="A37" s="393"/>
      <c r="F37" s="393"/>
      <c r="I37" s="217" t="s">
        <v>143</v>
      </c>
      <c r="J37" s="175">
        <v>86.1</v>
      </c>
      <c r="K37" s="175">
        <v>0</v>
      </c>
      <c r="L37" s="434">
        <v>4</v>
      </c>
    </row>
    <row r="38" spans="1:12">
      <c r="A38" s="393"/>
      <c r="I38" s="217" t="s">
        <v>286</v>
      </c>
      <c r="J38" s="175">
        <v>23.3</v>
      </c>
      <c r="K38" s="175">
        <v>0</v>
      </c>
      <c r="L38" s="434">
        <v>0</v>
      </c>
    </row>
    <row r="39" spans="1:12">
      <c r="I39" s="217" t="s">
        <v>176</v>
      </c>
      <c r="J39" s="175">
        <v>21.4</v>
      </c>
      <c r="K39" s="175">
        <v>0</v>
      </c>
      <c r="L39" s="434">
        <v>0</v>
      </c>
    </row>
    <row r="40" spans="1:12">
      <c r="I40" s="217" t="s">
        <v>302</v>
      </c>
      <c r="J40" s="175">
        <v>15.9</v>
      </c>
      <c r="K40" s="175">
        <v>0</v>
      </c>
      <c r="L40" s="434">
        <v>3</v>
      </c>
    </row>
    <row r="41" spans="1:12">
      <c r="I41" s="217" t="s">
        <v>147</v>
      </c>
      <c r="J41" s="175">
        <v>11</v>
      </c>
      <c r="K41" s="175">
        <v>0</v>
      </c>
      <c r="L41" s="434">
        <v>0</v>
      </c>
    </row>
    <row r="42" spans="1:12">
      <c r="I42" s="217" t="s">
        <v>158</v>
      </c>
      <c r="J42" s="175">
        <v>10</v>
      </c>
      <c r="K42" s="175">
        <v>0</v>
      </c>
      <c r="L42" s="434">
        <v>676</v>
      </c>
    </row>
    <row r="43" spans="1:12">
      <c r="I43" s="217" t="s">
        <v>294</v>
      </c>
      <c r="J43" s="175">
        <v>9.9</v>
      </c>
      <c r="K43" s="175">
        <v>0</v>
      </c>
      <c r="L43" s="434">
        <v>0</v>
      </c>
    </row>
    <row r="44" spans="1:12">
      <c r="I44" s="217" t="s">
        <v>108</v>
      </c>
      <c r="J44" s="175">
        <v>7</v>
      </c>
      <c r="K44" s="175">
        <v>0</v>
      </c>
      <c r="L44" s="434">
        <v>0</v>
      </c>
    </row>
    <row r="45" spans="1:12">
      <c r="I45" s="217" t="s">
        <v>291</v>
      </c>
      <c r="J45" s="175">
        <v>4</v>
      </c>
      <c r="K45" s="175">
        <v>0</v>
      </c>
      <c r="L45" s="434">
        <v>1173.7</v>
      </c>
    </row>
    <row r="46" spans="1:12">
      <c r="I46" s="217" t="s">
        <v>167</v>
      </c>
      <c r="J46" s="175">
        <v>3.7</v>
      </c>
      <c r="K46" s="175">
        <v>0</v>
      </c>
      <c r="L46" s="434">
        <v>0</v>
      </c>
    </row>
    <row r="47" spans="1:12">
      <c r="I47" s="217" t="s">
        <v>110</v>
      </c>
      <c r="J47" s="175">
        <v>3</v>
      </c>
      <c r="K47" s="175">
        <v>0</v>
      </c>
      <c r="L47" s="434">
        <v>0</v>
      </c>
    </row>
    <row r="48" spans="1:12">
      <c r="I48" s="217" t="s">
        <v>105</v>
      </c>
      <c r="J48" s="175">
        <v>2.5</v>
      </c>
      <c r="K48" s="175">
        <v>0</v>
      </c>
      <c r="L48" s="434">
        <v>229</v>
      </c>
    </row>
    <row r="49" spans="9:12">
      <c r="I49" s="217" t="s">
        <v>107</v>
      </c>
      <c r="J49" s="175">
        <v>2.1</v>
      </c>
      <c r="K49" s="175">
        <v>0</v>
      </c>
      <c r="L49" s="434">
        <v>0</v>
      </c>
    </row>
    <row r="50" spans="9:12">
      <c r="I50" s="217" t="s">
        <v>171</v>
      </c>
      <c r="J50" s="175">
        <v>1.9</v>
      </c>
      <c r="K50" s="175">
        <v>0</v>
      </c>
      <c r="L50" s="434">
        <v>0</v>
      </c>
    </row>
    <row r="51" spans="9:12">
      <c r="I51" s="217" t="s">
        <v>131</v>
      </c>
      <c r="J51" s="175">
        <v>1.1000000000000001</v>
      </c>
      <c r="K51" s="175">
        <v>0</v>
      </c>
      <c r="L51" s="434">
        <v>186.2</v>
      </c>
    </row>
    <row r="52" spans="9:12">
      <c r="I52" s="217" t="s">
        <v>133</v>
      </c>
      <c r="J52" s="175">
        <v>0.8</v>
      </c>
      <c r="K52" s="175">
        <v>0</v>
      </c>
      <c r="L52" s="434">
        <v>0</v>
      </c>
    </row>
    <row r="53" spans="9:12">
      <c r="I53" s="217" t="s">
        <v>109</v>
      </c>
      <c r="J53" s="175">
        <v>0</v>
      </c>
      <c r="K53" s="175">
        <v>0</v>
      </c>
      <c r="L53" s="434">
        <v>846</v>
      </c>
    </row>
    <row r="54" spans="9:12">
      <c r="I54" s="218" t="s">
        <v>175</v>
      </c>
      <c r="J54" s="405">
        <v>0</v>
      </c>
      <c r="K54" s="405">
        <v>0</v>
      </c>
      <c r="L54" s="435">
        <v>50</v>
      </c>
    </row>
  </sheetData>
  <autoFilter ref="A22:D22" xr:uid="{00000000-0009-0000-0000-00000B000000}">
    <sortState xmlns:xlrd2="http://schemas.microsoft.com/office/spreadsheetml/2017/richdata2" ref="A23:D32">
      <sortCondition descending="1" ref="C22"/>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G98"/>
  <sheetViews>
    <sheetView zoomScale="75" zoomScaleNormal="75" workbookViewId="0">
      <selection activeCell="V49" sqref="V49"/>
    </sheetView>
  </sheetViews>
  <sheetFormatPr defaultColWidth="8.6640625" defaultRowHeight="13.2"/>
  <cols>
    <col min="1" max="1" width="17.5546875" style="3" customWidth="1"/>
    <col min="2" max="2" width="8.33203125" style="5" customWidth="1"/>
    <col min="3" max="3" width="17.6640625" style="5" customWidth="1"/>
    <col min="4" max="4" width="14.33203125" style="5" customWidth="1"/>
    <col min="5" max="5" width="10.44140625" style="3" bestFit="1" customWidth="1"/>
    <col min="6" max="6" width="6.88671875" style="3" bestFit="1" customWidth="1"/>
    <col min="7" max="7" width="10.44140625" style="3" bestFit="1" customWidth="1"/>
    <col min="8" max="8" width="6.88671875" style="3" bestFit="1" customWidth="1"/>
    <col min="9" max="9" width="8.88671875" style="3" bestFit="1" customWidth="1"/>
    <col min="10" max="16384" width="8.6640625" style="3"/>
  </cols>
  <sheetData>
    <row r="1" spans="1:2" ht="14.4">
      <c r="A1" s="100" t="s">
        <v>792</v>
      </c>
      <c r="B1" s="946"/>
    </row>
    <row r="3" spans="1:2">
      <c r="A3" s="171"/>
      <c r="B3" s="178"/>
    </row>
    <row r="4" spans="1:2">
      <c r="A4" s="207"/>
      <c r="B4" s="947"/>
    </row>
    <row r="5" spans="1:2">
      <c r="A5" s="174"/>
      <c r="B5" s="541"/>
    </row>
    <row r="22" spans="1:4">
      <c r="A22" s="174" t="s">
        <v>413</v>
      </c>
      <c r="B22" s="541"/>
    </row>
    <row r="23" spans="1:4">
      <c r="A23" s="174" t="s">
        <v>592</v>
      </c>
      <c r="B23" s="541"/>
    </row>
    <row r="24" spans="1:4">
      <c r="A24" s="76" t="s">
        <v>750</v>
      </c>
    </row>
    <row r="26" spans="1:4" ht="15.6" customHeight="1">
      <c r="A26" s="825" t="s">
        <v>691</v>
      </c>
      <c r="B26" s="948" t="s">
        <v>692</v>
      </c>
      <c r="C26" s="948" t="s">
        <v>693</v>
      </c>
      <c r="D26" s="948" t="s">
        <v>694</v>
      </c>
    </row>
    <row r="27" spans="1:4" ht="15.6" customHeight="1">
      <c r="A27" t="s">
        <v>95</v>
      </c>
      <c r="B27" s="1004">
        <v>2014</v>
      </c>
      <c r="C27" s="146">
        <v>44.564119999999996</v>
      </c>
      <c r="D27" s="146">
        <v>0</v>
      </c>
    </row>
    <row r="28" spans="1:4" ht="15" customHeight="1">
      <c r="A28" t="s">
        <v>95</v>
      </c>
      <c r="B28" s="1004">
        <v>2015</v>
      </c>
      <c r="C28" s="146">
        <v>56.818612000000009</v>
      </c>
      <c r="D28" s="146">
        <v>0</v>
      </c>
    </row>
    <row r="29" spans="1:4" ht="15" customHeight="1">
      <c r="A29" t="s">
        <v>95</v>
      </c>
      <c r="B29" s="1004">
        <v>2016</v>
      </c>
      <c r="C29" s="146">
        <v>120.3100172</v>
      </c>
      <c r="D29" s="146">
        <v>0</v>
      </c>
    </row>
    <row r="30" spans="1:4" ht="15" customHeight="1">
      <c r="A30" t="s">
        <v>95</v>
      </c>
      <c r="B30" s="1004">
        <v>2017</v>
      </c>
      <c r="C30" s="146">
        <v>188.50934825030515</v>
      </c>
      <c r="D30" s="146">
        <v>0</v>
      </c>
    </row>
    <row r="31" spans="1:4" ht="15" customHeight="1">
      <c r="A31" t="s">
        <v>95</v>
      </c>
      <c r="B31" s="1004">
        <v>2018</v>
      </c>
      <c r="C31" s="146">
        <v>253.74308249820001</v>
      </c>
      <c r="D31" s="146">
        <v>29.222960000000004</v>
      </c>
    </row>
    <row r="32" spans="1:4" ht="15" customHeight="1">
      <c r="A32" t="s">
        <v>95</v>
      </c>
      <c r="B32" s="1004">
        <v>2019</v>
      </c>
      <c r="C32" s="146">
        <v>265.56852100030511</v>
      </c>
      <c r="D32" s="146">
        <v>101.5832144</v>
      </c>
    </row>
    <row r="33" spans="1:7" ht="15" customHeight="1">
      <c r="A33" t="s">
        <v>95</v>
      </c>
      <c r="B33" s="1004">
        <v>2020</v>
      </c>
      <c r="C33" s="146">
        <v>303.17612740000004</v>
      </c>
      <c r="D33" s="146">
        <v>159.26859999999999</v>
      </c>
    </row>
    <row r="34" spans="1:7" ht="15" customHeight="1">
      <c r="A34" t="s">
        <v>95</v>
      </c>
      <c r="B34" s="1004">
        <v>2021</v>
      </c>
      <c r="C34" s="146">
        <v>390.07920000000001</v>
      </c>
      <c r="D34" s="146">
        <v>285.55840000000001</v>
      </c>
      <c r="F34" s="222"/>
    </row>
    <row r="35" spans="1:7" ht="15" customHeight="1">
      <c r="A35" t="s">
        <v>95</v>
      </c>
      <c r="B35" s="1004">
        <v>2022</v>
      </c>
      <c r="C35" s="146">
        <v>490.82820000000004</v>
      </c>
      <c r="D35" s="146">
        <v>456.6234</v>
      </c>
    </row>
    <row r="36" spans="1:7" ht="15" customHeight="1">
      <c r="A36" t="s">
        <v>13</v>
      </c>
      <c r="B36" s="1004">
        <v>2014</v>
      </c>
      <c r="C36" s="146">
        <v>95.875899999999987</v>
      </c>
      <c r="D36" s="146">
        <v>0</v>
      </c>
    </row>
    <row r="37" spans="1:7" ht="15" customHeight="1">
      <c r="A37" t="s">
        <v>13</v>
      </c>
      <c r="B37" s="1004">
        <v>2015</v>
      </c>
      <c r="C37" s="146">
        <v>109.589845</v>
      </c>
      <c r="D37" s="146">
        <v>0</v>
      </c>
    </row>
    <row r="38" spans="1:7" ht="15" customHeight="1">
      <c r="A38" t="s">
        <v>13</v>
      </c>
      <c r="B38" s="1004">
        <v>2016</v>
      </c>
      <c r="C38" s="146">
        <v>141.67544999999998</v>
      </c>
      <c r="D38" s="146">
        <v>0</v>
      </c>
    </row>
    <row r="39" spans="1:7" ht="15" customHeight="1">
      <c r="A39" t="s">
        <v>13</v>
      </c>
      <c r="B39" s="1004">
        <v>2017</v>
      </c>
      <c r="C39" s="146">
        <v>180.17448497048377</v>
      </c>
      <c r="D39" s="146">
        <v>0</v>
      </c>
    </row>
    <row r="40" spans="1:7" ht="15" customHeight="1">
      <c r="A40" t="s">
        <v>13</v>
      </c>
      <c r="B40" s="1004">
        <v>2018</v>
      </c>
      <c r="C40" s="146">
        <v>229.1447999632</v>
      </c>
      <c r="D40" s="146">
        <v>3.0183900073999999</v>
      </c>
    </row>
    <row r="41" spans="1:7" ht="15" customHeight="1">
      <c r="A41" t="s">
        <v>13</v>
      </c>
      <c r="B41" s="1004">
        <v>2019</v>
      </c>
      <c r="C41" s="146">
        <v>214.58882399866482</v>
      </c>
      <c r="D41" s="146">
        <v>10.913399999999999</v>
      </c>
    </row>
    <row r="42" spans="1:7" ht="15" customHeight="1">
      <c r="A42" t="s">
        <v>13</v>
      </c>
      <c r="B42" s="1004">
        <v>2020</v>
      </c>
      <c r="C42" s="146">
        <v>134.93079999999998</v>
      </c>
      <c r="D42" s="146">
        <v>13.229000000000001</v>
      </c>
      <c r="F42" s="222"/>
    </row>
    <row r="43" spans="1:7" ht="15" customHeight="1">
      <c r="A43" t="s">
        <v>13</v>
      </c>
      <c r="B43" s="1004">
        <v>2021</v>
      </c>
      <c r="C43" s="146">
        <v>153.345</v>
      </c>
      <c r="D43" s="146">
        <v>16.850999999999999</v>
      </c>
      <c r="G43" s="222"/>
    </row>
    <row r="44" spans="1:7" ht="15" customHeight="1">
      <c r="A44" t="s">
        <v>13</v>
      </c>
      <c r="B44" s="1004">
        <v>2022</v>
      </c>
      <c r="C44" s="146">
        <v>164.56620000000001</v>
      </c>
      <c r="D44" s="146">
        <v>23.184000000000001</v>
      </c>
      <c r="G44" s="222"/>
    </row>
    <row r="45" spans="1:7" ht="15" customHeight="1">
      <c r="A45" t="s">
        <v>595</v>
      </c>
      <c r="B45" s="1004">
        <v>2014</v>
      </c>
      <c r="C45" s="146">
        <v>0</v>
      </c>
      <c r="D45" s="146">
        <v>0</v>
      </c>
    </row>
    <row r="46" spans="1:7" ht="15" customHeight="1">
      <c r="A46" t="s">
        <v>595</v>
      </c>
      <c r="B46" s="1004">
        <v>2015</v>
      </c>
      <c r="C46" s="146">
        <v>0</v>
      </c>
      <c r="D46" s="146">
        <v>0</v>
      </c>
    </row>
    <row r="47" spans="1:7" ht="15" customHeight="1">
      <c r="A47" t="s">
        <v>595</v>
      </c>
      <c r="B47" s="1004">
        <v>2016</v>
      </c>
      <c r="C47" s="146">
        <v>0</v>
      </c>
      <c r="D47" s="146">
        <v>0</v>
      </c>
    </row>
    <row r="48" spans="1:7" ht="15" customHeight="1">
      <c r="A48" t="s">
        <v>595</v>
      </c>
      <c r="B48" s="1004">
        <v>2017</v>
      </c>
      <c r="C48" s="146">
        <v>0</v>
      </c>
      <c r="D48" s="146">
        <v>0</v>
      </c>
    </row>
    <row r="49" spans="1:6" ht="15" customHeight="1">
      <c r="A49" t="s">
        <v>595</v>
      </c>
      <c r="B49" s="1004">
        <v>2018</v>
      </c>
      <c r="C49" s="146">
        <v>0</v>
      </c>
      <c r="D49" s="146">
        <v>0</v>
      </c>
    </row>
    <row r="50" spans="1:6" ht="15" customHeight="1">
      <c r="A50" t="s">
        <v>595</v>
      </c>
      <c r="B50" s="1004">
        <v>2019</v>
      </c>
      <c r="C50" s="146">
        <v>0</v>
      </c>
      <c r="D50" s="146">
        <v>0</v>
      </c>
      <c r="F50" s="222"/>
    </row>
    <row r="51" spans="1:6" ht="15" customHeight="1">
      <c r="A51" t="s">
        <v>595</v>
      </c>
      <c r="B51" s="1004">
        <v>2020</v>
      </c>
      <c r="C51" s="146">
        <v>60.978999999999999</v>
      </c>
      <c r="D51" s="146">
        <v>0</v>
      </c>
    </row>
    <row r="52" spans="1:6" ht="15" customHeight="1">
      <c r="A52" t="s">
        <v>595</v>
      </c>
      <c r="B52" s="1004">
        <v>2021</v>
      </c>
      <c r="C52" s="146">
        <v>74.656999999999996</v>
      </c>
      <c r="D52" s="146">
        <v>2.5459999999999998</v>
      </c>
    </row>
    <row r="53" spans="1:6" ht="15" customHeight="1">
      <c r="A53" t="s">
        <v>595</v>
      </c>
      <c r="B53" s="1004">
        <v>2022</v>
      </c>
      <c r="C53" s="146">
        <v>111.7873</v>
      </c>
      <c r="D53" s="146">
        <v>1.19</v>
      </c>
    </row>
    <row r="54" spans="1:6" ht="15" customHeight="1">
      <c r="A54" t="s">
        <v>411</v>
      </c>
      <c r="B54" s="1004">
        <v>2014</v>
      </c>
      <c r="C54" s="146">
        <v>0</v>
      </c>
      <c r="D54" s="146">
        <v>0</v>
      </c>
    </row>
    <row r="55" spans="1:6" ht="15" customHeight="1">
      <c r="A55" t="s">
        <v>411</v>
      </c>
      <c r="B55" s="1004">
        <v>2015</v>
      </c>
      <c r="C55" s="146">
        <v>7.30314</v>
      </c>
      <c r="D55" s="146">
        <v>0</v>
      </c>
    </row>
    <row r="56" spans="1:6" ht="15" customHeight="1">
      <c r="A56" t="s">
        <v>411</v>
      </c>
      <c r="B56" s="1004">
        <v>2016</v>
      </c>
      <c r="C56" s="146">
        <v>11.738164999999999</v>
      </c>
      <c r="D56" s="146">
        <v>0</v>
      </c>
    </row>
    <row r="57" spans="1:6" ht="15" customHeight="1">
      <c r="A57" t="s">
        <v>411</v>
      </c>
      <c r="B57" s="1004">
        <v>2017</v>
      </c>
      <c r="C57" s="146">
        <v>18.882354997406008</v>
      </c>
      <c r="D57" s="146">
        <v>0</v>
      </c>
    </row>
    <row r="58" spans="1:6" ht="15" customHeight="1">
      <c r="A58" t="s">
        <v>411</v>
      </c>
      <c r="B58" s="1004">
        <v>2018</v>
      </c>
      <c r="C58" s="146">
        <v>29.033424304529998</v>
      </c>
      <c r="D58" s="146">
        <v>0</v>
      </c>
      <c r="F58" s="222"/>
    </row>
    <row r="59" spans="1:6" ht="15" customHeight="1">
      <c r="A59" t="s">
        <v>411</v>
      </c>
      <c r="B59" s="1004">
        <v>2019</v>
      </c>
      <c r="C59" s="146">
        <v>55.403318999999996</v>
      </c>
      <c r="D59" s="146">
        <v>0</v>
      </c>
    </row>
    <row r="60" spans="1:6" ht="15" customHeight="1">
      <c r="A60" t="s">
        <v>411</v>
      </c>
      <c r="B60" s="1004">
        <v>2020</v>
      </c>
      <c r="C60" s="146">
        <v>92.736350000000002</v>
      </c>
      <c r="D60" s="146">
        <v>111.73039</v>
      </c>
    </row>
    <row r="61" spans="1:6" ht="15" customHeight="1">
      <c r="A61" t="s">
        <v>411</v>
      </c>
      <c r="B61" s="1004">
        <v>2021</v>
      </c>
      <c r="C61" s="146">
        <v>219.64699999999999</v>
      </c>
      <c r="D61" s="146">
        <v>207.5617</v>
      </c>
    </row>
    <row r="62" spans="1:6" ht="15" customHeight="1">
      <c r="A62" t="s">
        <v>411</v>
      </c>
      <c r="B62" s="1004">
        <v>2022</v>
      </c>
      <c r="C62" s="146">
        <v>312.01580000000001</v>
      </c>
      <c r="D62" s="146">
        <v>357.79159999999996</v>
      </c>
    </row>
    <row r="63" spans="1:6" ht="15" customHeight="1">
      <c r="A63" t="s">
        <v>96</v>
      </c>
      <c r="B63" s="1004">
        <v>2014</v>
      </c>
      <c r="C63" s="146">
        <v>145.14107999999999</v>
      </c>
      <c r="D63" s="146">
        <v>0</v>
      </c>
    </row>
    <row r="64" spans="1:6" ht="15" customHeight="1">
      <c r="A64" t="s">
        <v>96</v>
      </c>
      <c r="B64" s="1004">
        <v>2015</v>
      </c>
      <c r="C64" s="146">
        <v>163.349278</v>
      </c>
      <c r="D64" s="146">
        <v>0</v>
      </c>
    </row>
    <row r="65" spans="1:6" ht="15" customHeight="1">
      <c r="A65" t="s">
        <v>96</v>
      </c>
      <c r="B65" s="1004">
        <v>2016</v>
      </c>
      <c r="C65" s="146">
        <v>133.37570099999999</v>
      </c>
      <c r="D65" s="146">
        <v>0</v>
      </c>
    </row>
    <row r="66" spans="1:6" ht="15" customHeight="1">
      <c r="A66" t="s">
        <v>96</v>
      </c>
      <c r="B66" s="1004">
        <v>2017</v>
      </c>
      <c r="C66" s="146">
        <v>110.87046797925473</v>
      </c>
      <c r="D66" s="146">
        <v>0</v>
      </c>
      <c r="F66" s="222"/>
    </row>
    <row r="67" spans="1:6" ht="15" customHeight="1">
      <c r="A67" t="s">
        <v>96</v>
      </c>
      <c r="B67" s="1004">
        <v>2018</v>
      </c>
      <c r="C67" s="146">
        <v>85.66826700691</v>
      </c>
      <c r="D67" s="146">
        <v>0.34425</v>
      </c>
    </row>
    <row r="68" spans="1:6" ht="15" customHeight="1">
      <c r="A68" t="s">
        <v>96</v>
      </c>
      <c r="B68" s="1004">
        <v>2019</v>
      </c>
      <c r="C68" s="146">
        <v>76.726334002723704</v>
      </c>
      <c r="D68" s="146">
        <v>0.4803</v>
      </c>
    </row>
    <row r="69" spans="1:6" ht="15" customHeight="1">
      <c r="A69" t="s">
        <v>96</v>
      </c>
      <c r="B69" s="1004">
        <v>2020</v>
      </c>
      <c r="C69" s="146">
        <v>69.828700000000012</v>
      </c>
      <c r="D69" s="146">
        <v>4.1929999999999978</v>
      </c>
    </row>
    <row r="70" spans="1:6" ht="15" customHeight="1">
      <c r="A70" t="s">
        <v>96</v>
      </c>
      <c r="B70" s="1004">
        <v>2021</v>
      </c>
      <c r="C70" s="146">
        <v>72.575500000000005</v>
      </c>
      <c r="D70" s="146">
        <v>2.4723999999999999</v>
      </c>
    </row>
    <row r="71" spans="1:6" ht="15" customHeight="1">
      <c r="A71" t="s">
        <v>96</v>
      </c>
      <c r="B71" s="1004">
        <v>2022</v>
      </c>
      <c r="C71" s="146">
        <v>69.145600000000002</v>
      </c>
      <c r="D71" s="146">
        <v>13.8354</v>
      </c>
    </row>
    <row r="72" spans="1:6" ht="15" customHeight="1">
      <c r="A72" t="s">
        <v>412</v>
      </c>
      <c r="B72" s="1004">
        <v>2014</v>
      </c>
      <c r="C72" s="146">
        <v>9.9629999999999992</v>
      </c>
      <c r="D72" s="146">
        <v>0</v>
      </c>
    </row>
    <row r="73" spans="1:6" ht="15" customHeight="1">
      <c r="A73" t="s">
        <v>412</v>
      </c>
      <c r="B73" s="1004">
        <v>2015</v>
      </c>
      <c r="C73" s="146">
        <v>9.5540000000000003</v>
      </c>
      <c r="D73" s="146">
        <v>0</v>
      </c>
    </row>
    <row r="74" spans="1:6" ht="15" customHeight="1">
      <c r="A74" t="s">
        <v>412</v>
      </c>
      <c r="B74" s="1004">
        <v>2016</v>
      </c>
      <c r="C74" s="146">
        <v>2.3601999999999999</v>
      </c>
      <c r="D74" s="146">
        <v>0</v>
      </c>
      <c r="F74" s="222"/>
    </row>
    <row r="75" spans="1:6" ht="15" customHeight="1">
      <c r="A75" t="s">
        <v>412</v>
      </c>
      <c r="B75" s="1004">
        <v>2017</v>
      </c>
      <c r="C75" s="146">
        <v>0.82479999999999998</v>
      </c>
      <c r="D75" s="146">
        <v>0</v>
      </c>
    </row>
    <row r="76" spans="1:6" ht="15" customHeight="1">
      <c r="A76" t="s">
        <v>412</v>
      </c>
      <c r="B76" s="1004">
        <v>2018</v>
      </c>
      <c r="C76" s="146">
        <v>1.2299</v>
      </c>
      <c r="D76" s="146">
        <v>0</v>
      </c>
    </row>
    <row r="77" spans="1:6" ht="15" customHeight="1">
      <c r="A77" t="s">
        <v>412</v>
      </c>
      <c r="B77" s="1004">
        <v>2019</v>
      </c>
      <c r="C77" s="146">
        <v>3.3334999999999999</v>
      </c>
      <c r="D77" s="146">
        <v>0</v>
      </c>
    </row>
    <row r="78" spans="1:6" ht="15" customHeight="1">
      <c r="A78" t="s">
        <v>412</v>
      </c>
      <c r="B78" s="1004">
        <v>2020</v>
      </c>
      <c r="C78" s="146">
        <v>3.3823000000000003</v>
      </c>
      <c r="D78" s="146">
        <v>0</v>
      </c>
    </row>
    <row r="79" spans="1:6" ht="15" customHeight="1">
      <c r="A79" t="s">
        <v>412</v>
      </c>
      <c r="B79" s="1004">
        <v>2021</v>
      </c>
      <c r="C79" s="146">
        <v>6.3243</v>
      </c>
      <c r="D79" s="146">
        <v>0</v>
      </c>
    </row>
    <row r="80" spans="1:6" ht="15" customHeight="1">
      <c r="A80" t="s">
        <v>412</v>
      </c>
      <c r="B80" s="1004">
        <v>2022</v>
      </c>
      <c r="C80" s="146">
        <v>6.4569999999999999</v>
      </c>
      <c r="D80" s="146">
        <v>0</v>
      </c>
    </row>
    <row r="81" spans="1:6" ht="15" customHeight="1">
      <c r="A81" t="s">
        <v>97</v>
      </c>
      <c r="B81" s="1004">
        <v>2014</v>
      </c>
      <c r="C81" s="146">
        <v>3.6198000000000001</v>
      </c>
      <c r="D81" s="146">
        <v>0</v>
      </c>
    </row>
    <row r="82" spans="1:6" ht="15" customHeight="1">
      <c r="A82" t="s">
        <v>97</v>
      </c>
      <c r="B82" s="1004">
        <v>2015</v>
      </c>
      <c r="C82" s="146">
        <v>3.661</v>
      </c>
      <c r="D82" s="146">
        <v>0</v>
      </c>
      <c r="F82" s="222"/>
    </row>
    <row r="83" spans="1:6">
      <c r="A83" t="s">
        <v>97</v>
      </c>
      <c r="B83" s="1004">
        <v>2016</v>
      </c>
      <c r="C83" s="146">
        <v>0.875</v>
      </c>
      <c r="D83" s="146">
        <v>0</v>
      </c>
    </row>
    <row r="84" spans="1:6">
      <c r="A84" t="s">
        <v>97</v>
      </c>
      <c r="B84" s="1004">
        <v>2017</v>
      </c>
      <c r="C84" s="146">
        <v>0.193</v>
      </c>
      <c r="D84" s="146">
        <v>0</v>
      </c>
    </row>
    <row r="85" spans="1:6">
      <c r="A85" t="s">
        <v>97</v>
      </c>
      <c r="B85" s="1004">
        <v>2018</v>
      </c>
      <c r="C85" s="146">
        <v>0.81899999999999995</v>
      </c>
      <c r="D85" s="146">
        <v>0</v>
      </c>
    </row>
    <row r="86" spans="1:6">
      <c r="A86" t="s">
        <v>97</v>
      </c>
      <c r="B86" s="1004">
        <v>2019</v>
      </c>
      <c r="C86" s="146">
        <v>0.05</v>
      </c>
      <c r="D86" s="146">
        <v>0</v>
      </c>
    </row>
    <row r="87" spans="1:6">
      <c r="A87" t="s">
        <v>97</v>
      </c>
      <c r="B87" s="1004">
        <v>2020</v>
      </c>
      <c r="C87" s="146">
        <v>0.13069999999999998</v>
      </c>
      <c r="D87" s="146">
        <v>0</v>
      </c>
    </row>
    <row r="88" spans="1:6">
      <c r="A88" t="s">
        <v>97</v>
      </c>
      <c r="B88" s="1004">
        <v>2021</v>
      </c>
      <c r="C88" s="146">
        <v>0.94299999999999995</v>
      </c>
      <c r="D88" s="146">
        <v>0</v>
      </c>
    </row>
    <row r="89" spans="1:6">
      <c r="A89" t="s">
        <v>97</v>
      </c>
      <c r="B89" s="1004">
        <v>2022</v>
      </c>
      <c r="C89" s="146">
        <v>1.4587000000000001</v>
      </c>
      <c r="D89" s="146">
        <v>0</v>
      </c>
    </row>
    <row r="90" spans="1:6">
      <c r="A90" t="s">
        <v>184</v>
      </c>
      <c r="B90" s="1004">
        <v>2014</v>
      </c>
      <c r="C90" s="146">
        <v>25.406389999999995</v>
      </c>
      <c r="D90" s="146">
        <v>0</v>
      </c>
    </row>
    <row r="91" spans="1:6">
      <c r="A91" t="s">
        <v>184</v>
      </c>
      <c r="B91" s="1004">
        <v>2015</v>
      </c>
      <c r="C91" s="146">
        <v>13.161852999999999</v>
      </c>
      <c r="D91" s="146">
        <v>0</v>
      </c>
    </row>
    <row r="92" spans="1:6">
      <c r="A92" t="s">
        <v>184</v>
      </c>
      <c r="B92" s="1004">
        <v>2016</v>
      </c>
      <c r="C92" s="146">
        <v>10.47223</v>
      </c>
      <c r="D92" s="146">
        <v>0</v>
      </c>
    </row>
    <row r="93" spans="1:6">
      <c r="A93" t="s">
        <v>184</v>
      </c>
      <c r="B93" s="1004">
        <v>2017</v>
      </c>
      <c r="C93" s="146">
        <v>6.2334600014305108</v>
      </c>
      <c r="D93" s="146">
        <v>0</v>
      </c>
    </row>
    <row r="94" spans="1:6">
      <c r="A94" t="s">
        <v>184</v>
      </c>
      <c r="B94" s="1004">
        <v>2018</v>
      </c>
      <c r="C94" s="146">
        <v>6.58943500072</v>
      </c>
      <c r="D94" s="146">
        <v>0</v>
      </c>
    </row>
    <row r="95" spans="1:6">
      <c r="A95" t="s">
        <v>184</v>
      </c>
      <c r="B95" s="1004">
        <v>2019</v>
      </c>
      <c r="C95" s="146">
        <v>4.6476799999046321</v>
      </c>
      <c r="D95" s="146">
        <v>0</v>
      </c>
    </row>
    <row r="96" spans="1:6">
      <c r="A96" t="s">
        <v>184</v>
      </c>
      <c r="B96" s="1004">
        <v>2020</v>
      </c>
      <c r="C96" s="146">
        <v>6.2162600000000001</v>
      </c>
      <c r="D96" s="146">
        <v>1.696429</v>
      </c>
    </row>
    <row r="97" spans="1:4">
      <c r="A97" t="s">
        <v>184</v>
      </c>
      <c r="B97" s="1004">
        <v>2021</v>
      </c>
      <c r="C97" s="146">
        <v>9.463610000000001</v>
      </c>
      <c r="D97" s="146">
        <v>6.1950000000000003</v>
      </c>
    </row>
    <row r="98" spans="1:4">
      <c r="A98" t="s">
        <v>184</v>
      </c>
      <c r="B98" s="1004">
        <v>2022</v>
      </c>
      <c r="C98" s="146">
        <v>11.014559999999999</v>
      </c>
      <c r="D98" s="146">
        <v>6.0679999999999996</v>
      </c>
    </row>
  </sheetData>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H188"/>
  <sheetViews>
    <sheetView zoomScale="75" zoomScaleNormal="75" workbookViewId="0"/>
  </sheetViews>
  <sheetFormatPr defaultColWidth="8.88671875" defaultRowHeight="13.2"/>
  <cols>
    <col min="1" max="1" width="18.33203125" style="171" customWidth="1"/>
    <col min="2" max="2" width="5.5546875" style="171" bestFit="1" customWidth="1"/>
    <col min="3" max="3" width="7.6640625" style="171" bestFit="1" customWidth="1"/>
    <col min="4" max="4" width="12.88671875" style="171" bestFit="1" customWidth="1"/>
    <col min="5" max="6" width="7.6640625" style="171" bestFit="1" customWidth="1"/>
    <col min="7" max="7" width="17.6640625" style="171" bestFit="1" customWidth="1"/>
    <col min="8" max="8" width="15.109375" style="171" bestFit="1" customWidth="1"/>
    <col min="9" max="16384" width="8.88671875" style="171"/>
  </cols>
  <sheetData>
    <row r="1" spans="1:1" ht="14.4">
      <c r="A1" s="100" t="s">
        <v>793</v>
      </c>
    </row>
    <row r="23" spans="1:8">
      <c r="A23" s="174" t="s">
        <v>413</v>
      </c>
    </row>
    <row r="24" spans="1:8">
      <c r="A24" s="174" t="s">
        <v>593</v>
      </c>
    </row>
    <row r="25" spans="1:8">
      <c r="A25" s="174" t="s">
        <v>695</v>
      </c>
    </row>
    <row r="26" spans="1:8">
      <c r="A26" s="174" t="s">
        <v>594</v>
      </c>
    </row>
    <row r="28" spans="1:8">
      <c r="A28" s="599" t="s">
        <v>52</v>
      </c>
      <c r="B28" s="599" t="s">
        <v>381</v>
      </c>
      <c r="C28" s="599" t="s">
        <v>13</v>
      </c>
      <c r="D28" s="599" t="s">
        <v>595</v>
      </c>
      <c r="E28" s="599" t="s">
        <v>95</v>
      </c>
      <c r="F28" s="599" t="s">
        <v>96</v>
      </c>
      <c r="G28" s="599" t="s">
        <v>514</v>
      </c>
      <c r="H28" s="600" t="s">
        <v>696</v>
      </c>
    </row>
    <row r="29" spans="1:8">
      <c r="A29" s="600" t="s">
        <v>596</v>
      </c>
      <c r="B29" s="600">
        <v>2007</v>
      </c>
      <c r="C29" s="601">
        <v>34.319000000000003</v>
      </c>
      <c r="D29" s="601">
        <v>0</v>
      </c>
      <c r="E29" s="601">
        <v>1E-3</v>
      </c>
      <c r="F29" s="601">
        <v>5.9619999999999997</v>
      </c>
      <c r="G29" s="827">
        <v>0</v>
      </c>
      <c r="H29" s="601">
        <v>0</v>
      </c>
    </row>
    <row r="30" spans="1:8">
      <c r="A30" s="602" t="s">
        <v>596</v>
      </c>
      <c r="B30" s="602">
        <v>2008</v>
      </c>
      <c r="C30" s="603">
        <v>59.54</v>
      </c>
      <c r="D30" s="603">
        <v>0</v>
      </c>
      <c r="E30" s="603">
        <v>3.3559999999999999</v>
      </c>
      <c r="F30" s="603">
        <v>9.5449999999999999</v>
      </c>
      <c r="G30" s="828">
        <v>0</v>
      </c>
      <c r="H30" s="603">
        <v>0</v>
      </c>
    </row>
    <row r="31" spans="1:8">
      <c r="A31" s="602" t="s">
        <v>596</v>
      </c>
      <c r="B31" s="602">
        <v>2009</v>
      </c>
      <c r="C31" s="603">
        <v>89.438999999999993</v>
      </c>
      <c r="D31" s="603">
        <v>0</v>
      </c>
      <c r="E31" s="603">
        <v>14.891999999999999</v>
      </c>
      <c r="F31" s="603">
        <v>11.414999999999999</v>
      </c>
      <c r="G31" s="828">
        <v>0</v>
      </c>
      <c r="H31" s="603">
        <v>0</v>
      </c>
    </row>
    <row r="32" spans="1:8">
      <c r="A32" s="602" t="s">
        <v>596</v>
      </c>
      <c r="B32" s="602">
        <v>2010</v>
      </c>
      <c r="C32" s="603">
        <v>77.375</v>
      </c>
      <c r="D32" s="603">
        <v>0</v>
      </c>
      <c r="E32" s="603">
        <v>15.143000000000001</v>
      </c>
      <c r="F32" s="603">
        <v>10.598000000000001</v>
      </c>
      <c r="G32" s="828">
        <v>0</v>
      </c>
      <c r="H32" s="603">
        <v>0</v>
      </c>
    </row>
    <row r="33" spans="1:8">
      <c r="A33" s="602" t="s">
        <v>596</v>
      </c>
      <c r="B33" s="602">
        <v>2011</v>
      </c>
      <c r="C33" s="603">
        <v>52.302</v>
      </c>
      <c r="D33" s="603">
        <v>0</v>
      </c>
      <c r="E33" s="603">
        <v>16.29</v>
      </c>
      <c r="F33" s="603">
        <v>9.8190000000000008</v>
      </c>
      <c r="G33" s="828">
        <v>0</v>
      </c>
      <c r="H33" s="603">
        <v>0</v>
      </c>
    </row>
    <row r="34" spans="1:8">
      <c r="A34" s="602" t="s">
        <v>596</v>
      </c>
      <c r="B34" s="602">
        <v>2012</v>
      </c>
      <c r="C34" s="603">
        <v>39.747999999999998</v>
      </c>
      <c r="D34" s="603">
        <v>0</v>
      </c>
      <c r="E34" s="603">
        <v>13.541</v>
      </c>
      <c r="F34" s="603">
        <v>12.218999999999999</v>
      </c>
      <c r="G34" s="828">
        <v>0</v>
      </c>
      <c r="H34" s="603">
        <v>0</v>
      </c>
    </row>
    <row r="35" spans="1:8">
      <c r="A35" s="602" t="s">
        <v>596</v>
      </c>
      <c r="B35" s="602">
        <v>2013</v>
      </c>
      <c r="C35" s="603">
        <v>29.798899999999993</v>
      </c>
      <c r="D35" s="603">
        <v>0</v>
      </c>
      <c r="E35" s="603">
        <v>17.290599999999998</v>
      </c>
      <c r="F35" s="603">
        <v>12.5373</v>
      </c>
      <c r="G35" s="828">
        <v>0</v>
      </c>
      <c r="H35" s="603">
        <v>0</v>
      </c>
    </row>
    <row r="36" spans="1:8">
      <c r="A36" s="602" t="s">
        <v>596</v>
      </c>
      <c r="B36" s="602">
        <v>2014</v>
      </c>
      <c r="C36" s="603">
        <v>22.770400000000002</v>
      </c>
      <c r="D36" s="603">
        <v>0</v>
      </c>
      <c r="E36" s="603">
        <v>14.319599999999998</v>
      </c>
      <c r="F36" s="603">
        <v>13.694100000000001</v>
      </c>
      <c r="G36" s="828">
        <v>0</v>
      </c>
      <c r="H36" s="603">
        <v>0</v>
      </c>
    </row>
    <row r="37" spans="1:8">
      <c r="A37" s="602" t="s">
        <v>596</v>
      </c>
      <c r="B37" s="602">
        <v>2015</v>
      </c>
      <c r="C37" s="603">
        <v>23.001644999999996</v>
      </c>
      <c r="D37" s="603">
        <v>0</v>
      </c>
      <c r="E37" s="603">
        <v>14.728292</v>
      </c>
      <c r="F37" s="603">
        <v>7.6700460000000001</v>
      </c>
      <c r="G37" s="828">
        <v>0.20699999999999999</v>
      </c>
      <c r="H37" s="603">
        <v>0</v>
      </c>
    </row>
    <row r="38" spans="1:8">
      <c r="A38" s="602" t="s">
        <v>596</v>
      </c>
      <c r="B38" s="602">
        <v>2016</v>
      </c>
      <c r="C38" s="603">
        <v>22.530110000000001</v>
      </c>
      <c r="D38" s="603">
        <v>0</v>
      </c>
      <c r="E38" s="603">
        <v>24.728377000000002</v>
      </c>
      <c r="F38" s="603">
        <v>8.2532089999999982</v>
      </c>
      <c r="G38" s="828">
        <v>1.4820499999999999</v>
      </c>
      <c r="H38" s="603">
        <v>0</v>
      </c>
    </row>
    <row r="39" spans="1:8">
      <c r="A39" s="602" t="s">
        <v>596</v>
      </c>
      <c r="B39" s="602">
        <v>2017</v>
      </c>
      <c r="C39" s="603">
        <v>37.577870000000004</v>
      </c>
      <c r="D39" s="603">
        <v>0</v>
      </c>
      <c r="E39" s="603">
        <v>45.52383425</v>
      </c>
      <c r="F39" s="603">
        <v>9.4090499999999988</v>
      </c>
      <c r="G39" s="828">
        <v>3.95906</v>
      </c>
      <c r="H39" s="603">
        <v>0</v>
      </c>
    </row>
    <row r="40" spans="1:8">
      <c r="A40" s="602" t="s">
        <v>596</v>
      </c>
      <c r="B40" s="602">
        <v>2018</v>
      </c>
      <c r="C40" s="603">
        <v>54.826530000000005</v>
      </c>
      <c r="D40" s="603">
        <v>0</v>
      </c>
      <c r="E40" s="603">
        <v>73.882704000000004</v>
      </c>
      <c r="F40" s="603">
        <v>8.0960999999999999</v>
      </c>
      <c r="G40" s="828">
        <v>9.5397999999999996</v>
      </c>
      <c r="H40" s="603">
        <v>0</v>
      </c>
    </row>
    <row r="41" spans="1:8">
      <c r="A41" s="602" t="s">
        <v>596</v>
      </c>
      <c r="B41" s="602">
        <v>2019</v>
      </c>
      <c r="C41" s="603">
        <v>49.967620000000004</v>
      </c>
      <c r="D41" s="603">
        <v>0</v>
      </c>
      <c r="E41" s="603">
        <v>71.89600999999999</v>
      </c>
      <c r="F41" s="603">
        <v>4.4246999999999996</v>
      </c>
      <c r="G41" s="828">
        <v>14.8186</v>
      </c>
      <c r="H41" s="603">
        <v>0</v>
      </c>
    </row>
    <row r="42" spans="1:8">
      <c r="A42" s="602" t="s">
        <v>596</v>
      </c>
      <c r="B42" s="602">
        <v>2020</v>
      </c>
      <c r="C42" s="603">
        <v>29.608000000000001</v>
      </c>
      <c r="D42" s="603">
        <v>0</v>
      </c>
      <c r="E42" s="603">
        <v>81.516800000000003</v>
      </c>
      <c r="F42" s="603">
        <v>4.0999999999999996</v>
      </c>
      <c r="G42" s="828">
        <v>15.3666</v>
      </c>
      <c r="H42" s="603">
        <v>45.45984</v>
      </c>
    </row>
    <row r="43" spans="1:8">
      <c r="A43" s="602" t="s">
        <v>596</v>
      </c>
      <c r="B43" s="602">
        <v>2021</v>
      </c>
      <c r="C43" s="603">
        <v>49.097699999999996</v>
      </c>
      <c r="D43" s="603">
        <v>0</v>
      </c>
      <c r="E43" s="603">
        <v>138.90879999999999</v>
      </c>
      <c r="F43" s="603">
        <v>6.3253999999999992</v>
      </c>
      <c r="G43" s="828">
        <v>34.497800000000005</v>
      </c>
      <c r="H43" s="603">
        <v>87.872740000000007</v>
      </c>
    </row>
    <row r="44" spans="1:8">
      <c r="A44" s="602" t="s">
        <v>596</v>
      </c>
      <c r="B44" s="602">
        <v>2022</v>
      </c>
      <c r="C44" s="603">
        <v>63.229320000000001</v>
      </c>
      <c r="D44" s="603">
        <v>0</v>
      </c>
      <c r="E44" s="603">
        <v>253.72039999999998</v>
      </c>
      <c r="F44" s="603">
        <v>18.804500000000001</v>
      </c>
      <c r="G44" s="828">
        <v>73.934899999999999</v>
      </c>
      <c r="H44" s="603">
        <v>188.053</v>
      </c>
    </row>
    <row r="45" spans="1:8">
      <c r="A45" s="602" t="s">
        <v>597</v>
      </c>
      <c r="B45" s="602">
        <v>2007</v>
      </c>
      <c r="C45" s="603">
        <v>0</v>
      </c>
      <c r="D45" s="603">
        <v>0</v>
      </c>
      <c r="E45" s="603">
        <v>0</v>
      </c>
      <c r="F45" s="603">
        <v>0</v>
      </c>
      <c r="G45" s="828">
        <v>0</v>
      </c>
      <c r="H45" s="603">
        <v>0</v>
      </c>
    </row>
    <row r="46" spans="1:8">
      <c r="A46" s="602" t="s">
        <v>597</v>
      </c>
      <c r="B46" s="602">
        <v>2008</v>
      </c>
      <c r="C46" s="603">
        <v>0</v>
      </c>
      <c r="D46" s="603">
        <v>0</v>
      </c>
      <c r="E46" s="603">
        <v>0</v>
      </c>
      <c r="F46" s="603">
        <v>0</v>
      </c>
      <c r="G46" s="828">
        <v>0</v>
      </c>
      <c r="H46" s="603">
        <v>0</v>
      </c>
    </row>
    <row r="47" spans="1:8">
      <c r="A47" s="602" t="s">
        <v>597</v>
      </c>
      <c r="B47" s="602">
        <v>2009</v>
      </c>
      <c r="C47" s="603">
        <v>2.1000000000000001E-2</v>
      </c>
      <c r="D47" s="603">
        <v>0</v>
      </c>
      <c r="E47" s="603">
        <v>0.64300000000000002</v>
      </c>
      <c r="F47" s="603">
        <v>13.497</v>
      </c>
      <c r="G47" s="828">
        <v>0</v>
      </c>
      <c r="H47" s="603">
        <v>0</v>
      </c>
    </row>
    <row r="48" spans="1:8">
      <c r="A48" s="602" t="s">
        <v>597</v>
      </c>
      <c r="B48" s="602">
        <v>2010</v>
      </c>
      <c r="C48" s="603">
        <v>2.1000000000000001E-2</v>
      </c>
      <c r="D48" s="603">
        <v>0</v>
      </c>
      <c r="E48" s="603">
        <v>0.65</v>
      </c>
      <c r="F48" s="603">
        <v>25.527000000000001</v>
      </c>
      <c r="G48" s="828">
        <v>0</v>
      </c>
      <c r="H48" s="603">
        <v>0</v>
      </c>
    </row>
    <row r="49" spans="1:8">
      <c r="A49" s="602" t="s">
        <v>597</v>
      </c>
      <c r="B49" s="602">
        <v>2011</v>
      </c>
      <c r="C49" s="603">
        <v>1.0880000000000001</v>
      </c>
      <c r="D49" s="603">
        <v>0</v>
      </c>
      <c r="E49" s="603">
        <v>0.67400000000000004</v>
      </c>
      <c r="F49" s="603">
        <v>29.661000000000001</v>
      </c>
      <c r="G49" s="828">
        <v>0</v>
      </c>
      <c r="H49" s="603">
        <v>0</v>
      </c>
    </row>
    <row r="50" spans="1:8">
      <c r="A50" s="602" t="s">
        <v>597</v>
      </c>
      <c r="B50" s="602">
        <v>2012</v>
      </c>
      <c r="C50" s="603">
        <v>1.042</v>
      </c>
      <c r="D50" s="603">
        <v>0</v>
      </c>
      <c r="E50" s="603">
        <v>1.351</v>
      </c>
      <c r="F50" s="603">
        <v>25.709</v>
      </c>
      <c r="G50" s="828">
        <v>0</v>
      </c>
      <c r="H50" s="603">
        <v>0</v>
      </c>
    </row>
    <row r="51" spans="1:8">
      <c r="A51" s="602" t="s">
        <v>597</v>
      </c>
      <c r="B51" s="602">
        <v>2013</v>
      </c>
      <c r="C51" s="603">
        <v>0.86850000000000005</v>
      </c>
      <c r="D51" s="603">
        <v>0</v>
      </c>
      <c r="E51" s="603">
        <v>2.9275000000000002</v>
      </c>
      <c r="F51" s="603">
        <v>21.548999999999999</v>
      </c>
      <c r="G51" s="828">
        <v>0</v>
      </c>
      <c r="H51" s="603">
        <v>0</v>
      </c>
    </row>
    <row r="52" spans="1:8">
      <c r="A52" s="602" t="s">
        <v>597</v>
      </c>
      <c r="B52" s="602">
        <v>2014</v>
      </c>
      <c r="C52" s="603">
        <v>0.45</v>
      </c>
      <c r="D52" s="603">
        <v>0</v>
      </c>
      <c r="E52" s="603">
        <v>4.6304999999999996</v>
      </c>
      <c r="F52" s="603">
        <v>18.312999999999999</v>
      </c>
      <c r="G52" s="828">
        <v>0</v>
      </c>
      <c r="H52" s="603">
        <v>0</v>
      </c>
    </row>
    <row r="53" spans="1:8">
      <c r="A53" s="602" t="s">
        <v>597</v>
      </c>
      <c r="B53" s="602">
        <v>2015</v>
      </c>
      <c r="C53" s="603">
        <v>0.42005999999999999</v>
      </c>
      <c r="D53" s="603">
        <v>0</v>
      </c>
      <c r="E53" s="603">
        <v>6.0142600000000002</v>
      </c>
      <c r="F53" s="603">
        <v>22.841999999999999</v>
      </c>
      <c r="G53" s="828">
        <v>0</v>
      </c>
      <c r="H53" s="603">
        <v>0</v>
      </c>
    </row>
    <row r="54" spans="1:8">
      <c r="A54" s="602" t="s">
        <v>597</v>
      </c>
      <c r="B54" s="602">
        <v>2016</v>
      </c>
      <c r="C54" s="603">
        <v>1.32856</v>
      </c>
      <c r="D54" s="603">
        <v>0</v>
      </c>
      <c r="E54" s="603">
        <v>21.185382999999998</v>
      </c>
      <c r="F54" s="603">
        <v>23.401220000000002</v>
      </c>
      <c r="G54" s="828">
        <v>0</v>
      </c>
      <c r="H54" s="603">
        <v>0</v>
      </c>
    </row>
    <row r="55" spans="1:8">
      <c r="A55" s="602" t="s">
        <v>597</v>
      </c>
      <c r="B55" s="602">
        <v>2017</v>
      </c>
      <c r="C55" s="603">
        <v>0.43619999999999998</v>
      </c>
      <c r="D55" s="603">
        <v>0</v>
      </c>
      <c r="E55" s="603">
        <v>33.528450000000007</v>
      </c>
      <c r="F55" s="603">
        <v>26.126519999999996</v>
      </c>
      <c r="G55" s="828">
        <v>1.4E-2</v>
      </c>
      <c r="H55" s="603">
        <v>0</v>
      </c>
    </row>
    <row r="56" spans="1:8">
      <c r="A56" s="602" t="s">
        <v>597</v>
      </c>
      <c r="B56" s="602">
        <v>2018</v>
      </c>
      <c r="C56" s="603">
        <v>0.7</v>
      </c>
      <c r="D56" s="603">
        <v>0</v>
      </c>
      <c r="E56" s="603">
        <v>39.360055000000003</v>
      </c>
      <c r="F56" s="603">
        <v>17.423599999999997</v>
      </c>
      <c r="G56" s="828">
        <v>0</v>
      </c>
      <c r="H56" s="603">
        <v>0</v>
      </c>
    </row>
    <row r="57" spans="1:8">
      <c r="A57" s="602" t="s">
        <v>597</v>
      </c>
      <c r="B57" s="602">
        <v>2019</v>
      </c>
      <c r="C57" s="603">
        <v>1.486</v>
      </c>
      <c r="D57" s="603">
        <v>0</v>
      </c>
      <c r="E57" s="603">
        <v>47.007804000000014</v>
      </c>
      <c r="F57" s="603">
        <v>34.609199999999994</v>
      </c>
      <c r="G57" s="828">
        <v>1.44875</v>
      </c>
      <c r="H57" s="603">
        <v>0</v>
      </c>
    </row>
    <row r="58" spans="1:8">
      <c r="A58" s="602" t="s">
        <v>597</v>
      </c>
      <c r="B58" s="602">
        <v>2020</v>
      </c>
      <c r="C58" s="603">
        <v>2.0710000000000002</v>
      </c>
      <c r="D58" s="603">
        <v>0</v>
      </c>
      <c r="E58" s="603">
        <v>57.087247400000003</v>
      </c>
      <c r="F58" s="603">
        <v>39.19</v>
      </c>
      <c r="G58" s="828">
        <v>2.9020000000000001</v>
      </c>
      <c r="H58" s="603">
        <v>6.4889999999999999</v>
      </c>
    </row>
    <row r="59" spans="1:8">
      <c r="A59" s="602" t="s">
        <v>597</v>
      </c>
      <c r="B59" s="602">
        <v>2021</v>
      </c>
      <c r="C59" s="603">
        <v>2.1709999999999998</v>
      </c>
      <c r="D59" s="603">
        <v>0</v>
      </c>
      <c r="E59" s="603">
        <v>57.691919999999996</v>
      </c>
      <c r="F59" s="603">
        <v>24.15</v>
      </c>
      <c r="G59" s="828">
        <v>5.0890000000000004</v>
      </c>
      <c r="H59" s="603">
        <v>10.516879999999999</v>
      </c>
    </row>
    <row r="60" spans="1:8">
      <c r="A60" s="602" t="s">
        <v>597</v>
      </c>
      <c r="B60" s="602">
        <v>2022</v>
      </c>
      <c r="C60" s="603">
        <v>2.4489999999999998</v>
      </c>
      <c r="D60" s="603">
        <v>0</v>
      </c>
      <c r="E60" s="603">
        <v>66.197630000000004</v>
      </c>
      <c r="F60" s="603">
        <v>22.797999999999998</v>
      </c>
      <c r="G60" s="828">
        <v>8.367700000000001</v>
      </c>
      <c r="H60" s="603">
        <v>15.94163</v>
      </c>
    </row>
    <row r="61" spans="1:8">
      <c r="A61" s="602" t="s">
        <v>11</v>
      </c>
      <c r="B61" s="602">
        <v>2007</v>
      </c>
      <c r="C61" s="603">
        <v>18.545999999999999</v>
      </c>
      <c r="D61" s="603">
        <v>0</v>
      </c>
      <c r="E61" s="603">
        <v>22.369</v>
      </c>
      <c r="F61" s="603">
        <v>29.361000000000001</v>
      </c>
      <c r="G61" s="828">
        <v>0</v>
      </c>
      <c r="H61" s="603">
        <v>0</v>
      </c>
    </row>
    <row r="62" spans="1:8">
      <c r="A62" s="602" t="s">
        <v>11</v>
      </c>
      <c r="B62" s="602">
        <v>2008</v>
      </c>
      <c r="C62" s="603">
        <v>13.2</v>
      </c>
      <c r="D62" s="603">
        <v>0</v>
      </c>
      <c r="E62" s="603">
        <v>31.2</v>
      </c>
      <c r="F62" s="603">
        <v>19.7</v>
      </c>
      <c r="G62" s="828">
        <v>0</v>
      </c>
      <c r="H62" s="603">
        <v>0</v>
      </c>
    </row>
    <row r="63" spans="1:8">
      <c r="A63" s="602" t="s">
        <v>11</v>
      </c>
      <c r="B63" s="602">
        <v>2009</v>
      </c>
      <c r="C63" s="603">
        <v>10.289</v>
      </c>
      <c r="D63" s="603">
        <v>0</v>
      </c>
      <c r="E63" s="603">
        <v>16.239000000000001</v>
      </c>
      <c r="F63" s="603">
        <v>14.32</v>
      </c>
      <c r="G63" s="828">
        <v>0</v>
      </c>
      <c r="H63" s="603">
        <v>0</v>
      </c>
    </row>
    <row r="64" spans="1:8">
      <c r="A64" s="602" t="s">
        <v>11</v>
      </c>
      <c r="B64" s="602">
        <v>2010</v>
      </c>
      <c r="C64" s="603">
        <v>11.37</v>
      </c>
      <c r="D64" s="603">
        <v>0</v>
      </c>
      <c r="E64" s="603">
        <v>29.875</v>
      </c>
      <c r="F64" s="603">
        <v>14.308</v>
      </c>
      <c r="G64" s="828">
        <v>0</v>
      </c>
      <c r="H64" s="603">
        <v>0</v>
      </c>
    </row>
    <row r="65" spans="1:8">
      <c r="A65" s="602" t="s">
        <v>11</v>
      </c>
      <c r="B65" s="602">
        <v>2011</v>
      </c>
      <c r="C65" s="603">
        <v>16.13</v>
      </c>
      <c r="D65" s="603">
        <v>0</v>
      </c>
      <c r="E65" s="603">
        <v>38.353000000000002</v>
      </c>
      <c r="F65" s="603">
        <v>10.539</v>
      </c>
      <c r="G65" s="828">
        <v>0</v>
      </c>
      <c r="H65" s="603">
        <v>0</v>
      </c>
    </row>
    <row r="66" spans="1:8">
      <c r="A66" s="602" t="s">
        <v>11</v>
      </c>
      <c r="B66" s="602">
        <v>2012</v>
      </c>
      <c r="C66" s="603">
        <v>6.7030000000000003</v>
      </c>
      <c r="D66" s="603">
        <v>0</v>
      </c>
      <c r="E66" s="603">
        <v>26.54</v>
      </c>
      <c r="F66" s="603">
        <v>13.101000000000001</v>
      </c>
      <c r="G66" s="828">
        <v>0</v>
      </c>
      <c r="H66" s="603">
        <v>0</v>
      </c>
    </row>
    <row r="67" spans="1:8">
      <c r="A67" s="602" t="s">
        <v>11</v>
      </c>
      <c r="B67" s="602">
        <v>2013</v>
      </c>
      <c r="C67" s="603">
        <v>5.4231000000000007</v>
      </c>
      <c r="D67" s="603">
        <v>0</v>
      </c>
      <c r="E67" s="603">
        <v>14.3813</v>
      </c>
      <c r="F67" s="603">
        <v>13.203700000000001</v>
      </c>
      <c r="G67" s="828">
        <v>0</v>
      </c>
      <c r="H67" s="603">
        <v>0</v>
      </c>
    </row>
    <row r="68" spans="1:8">
      <c r="A68" s="602" t="s">
        <v>11</v>
      </c>
      <c r="B68" s="602">
        <v>2014</v>
      </c>
      <c r="C68" s="603">
        <v>4.2717000000000001</v>
      </c>
      <c r="D68" s="603">
        <v>0</v>
      </c>
      <c r="E68" s="603">
        <v>14.022920000000001</v>
      </c>
      <c r="F68" s="603">
        <v>9.5618300000000005</v>
      </c>
      <c r="G68" s="828">
        <v>0</v>
      </c>
      <c r="H68" s="603">
        <v>0</v>
      </c>
    </row>
    <row r="69" spans="1:8">
      <c r="A69" s="602" t="s">
        <v>11</v>
      </c>
      <c r="B69" s="602">
        <v>2015</v>
      </c>
      <c r="C69" s="603">
        <v>3.4705400000000002</v>
      </c>
      <c r="D69" s="603">
        <v>0</v>
      </c>
      <c r="E69" s="603">
        <v>19.124880000000005</v>
      </c>
      <c r="F69" s="603">
        <v>6.9653120000000008</v>
      </c>
      <c r="G69" s="828">
        <v>5.2050000000000001</v>
      </c>
      <c r="H69" s="603">
        <v>0</v>
      </c>
    </row>
    <row r="70" spans="1:8">
      <c r="A70" s="602" t="s">
        <v>11</v>
      </c>
      <c r="B70" s="602">
        <v>2016</v>
      </c>
      <c r="C70" s="603">
        <v>4.2458000000000009</v>
      </c>
      <c r="D70" s="603">
        <v>0</v>
      </c>
      <c r="E70" s="603">
        <v>31.5486772</v>
      </c>
      <c r="F70" s="603">
        <v>5.6776220000000004</v>
      </c>
      <c r="G70" s="828">
        <v>8.6163349999999994</v>
      </c>
      <c r="H70" s="603">
        <v>0</v>
      </c>
    </row>
    <row r="71" spans="1:8">
      <c r="A71" s="602" t="s">
        <v>11</v>
      </c>
      <c r="B71" s="602">
        <v>2017</v>
      </c>
      <c r="C71" s="603">
        <v>4.4493900000000002</v>
      </c>
      <c r="D71" s="603">
        <v>0</v>
      </c>
      <c r="E71" s="603">
        <v>31.674938999999998</v>
      </c>
      <c r="F71" s="603">
        <v>3.3960100000000004</v>
      </c>
      <c r="G71" s="828">
        <v>12.84151</v>
      </c>
      <c r="H71" s="603">
        <v>0</v>
      </c>
    </row>
    <row r="72" spans="1:8">
      <c r="A72" s="602" t="s">
        <v>11</v>
      </c>
      <c r="B72" s="602">
        <v>2018</v>
      </c>
      <c r="C72" s="603">
        <v>6.7620449999999996</v>
      </c>
      <c r="D72" s="603">
        <v>0</v>
      </c>
      <c r="E72" s="603">
        <v>37.332681499999993</v>
      </c>
      <c r="F72" s="603">
        <v>1.1738</v>
      </c>
      <c r="G72" s="828">
        <v>11.7775213</v>
      </c>
      <c r="H72" s="603">
        <v>0</v>
      </c>
    </row>
    <row r="73" spans="1:8">
      <c r="A73" s="602" t="s">
        <v>11</v>
      </c>
      <c r="B73" s="602">
        <v>2019</v>
      </c>
      <c r="C73" s="603">
        <v>10.147909</v>
      </c>
      <c r="D73" s="603">
        <v>0</v>
      </c>
      <c r="E73" s="603">
        <v>43.864449400000012</v>
      </c>
      <c r="F73" s="603">
        <v>0.158</v>
      </c>
      <c r="G73" s="828">
        <v>16.542518000000001</v>
      </c>
      <c r="H73" s="603">
        <v>0</v>
      </c>
    </row>
    <row r="74" spans="1:8">
      <c r="A74" s="602" t="s">
        <v>11</v>
      </c>
      <c r="B74" s="602">
        <v>2020</v>
      </c>
      <c r="C74" s="603">
        <v>11.045299999999999</v>
      </c>
      <c r="D74" s="603">
        <v>2.2120000000000002</v>
      </c>
      <c r="E74" s="603">
        <v>47.308999999999997</v>
      </c>
      <c r="F74" s="603">
        <v>0.78</v>
      </c>
      <c r="G74" s="828">
        <v>22.712</v>
      </c>
      <c r="H74" s="603">
        <v>37.338999999999999</v>
      </c>
    </row>
    <row r="75" spans="1:8">
      <c r="A75" s="602" t="s">
        <v>11</v>
      </c>
      <c r="B75" s="602">
        <v>2021</v>
      </c>
      <c r="C75" s="603">
        <v>11.327999999999999</v>
      </c>
      <c r="D75" s="603">
        <v>6.3819999999999997</v>
      </c>
      <c r="E75" s="603">
        <v>74.191999999999993</v>
      </c>
      <c r="F75" s="603">
        <v>0.84839999999999993</v>
      </c>
      <c r="G75" s="828">
        <v>68.575999999999993</v>
      </c>
      <c r="H75" s="603">
        <v>67.370999999999995</v>
      </c>
    </row>
    <row r="76" spans="1:8">
      <c r="A76" s="602" t="s">
        <v>11</v>
      </c>
      <c r="B76" s="602">
        <v>2022</v>
      </c>
      <c r="C76" s="603">
        <v>11.436999999999999</v>
      </c>
      <c r="D76" s="603">
        <v>6.5439999999999996</v>
      </c>
      <c r="E76" s="603">
        <v>64.284999999999997</v>
      </c>
      <c r="F76" s="603">
        <v>0.84839999999999993</v>
      </c>
      <c r="G76" s="828">
        <v>55.244999999999997</v>
      </c>
      <c r="H76" s="603">
        <v>59.280999999999999</v>
      </c>
    </row>
    <row r="77" spans="1:8">
      <c r="A77" s="602" t="s">
        <v>2</v>
      </c>
      <c r="B77" s="602">
        <v>2007</v>
      </c>
      <c r="C77" s="603">
        <v>41.116999999999997</v>
      </c>
      <c r="D77" s="603">
        <v>0</v>
      </c>
      <c r="E77" s="603">
        <v>0</v>
      </c>
      <c r="F77" s="603">
        <v>30.074999999999999</v>
      </c>
      <c r="G77" s="828">
        <v>0</v>
      </c>
      <c r="H77" s="603">
        <v>0</v>
      </c>
    </row>
    <row r="78" spans="1:8">
      <c r="A78" s="602" t="s">
        <v>2</v>
      </c>
      <c r="B78" s="602">
        <v>2008</v>
      </c>
      <c r="C78" s="603">
        <v>51.6</v>
      </c>
      <c r="D78" s="603">
        <v>0</v>
      </c>
      <c r="E78" s="603">
        <v>0.95</v>
      </c>
      <c r="F78" s="603">
        <v>29.9</v>
      </c>
      <c r="G78" s="828">
        <v>0</v>
      </c>
      <c r="H78" s="603">
        <v>0</v>
      </c>
    </row>
    <row r="79" spans="1:8">
      <c r="A79" s="602" t="s">
        <v>2</v>
      </c>
      <c r="B79" s="602">
        <v>2009</v>
      </c>
      <c r="C79" s="603">
        <v>45.665999999999997</v>
      </c>
      <c r="D79" s="603">
        <v>0</v>
      </c>
      <c r="E79" s="603">
        <v>1.0029999999999999</v>
      </c>
      <c r="F79" s="603">
        <v>17.696999999999999</v>
      </c>
      <c r="G79" s="828">
        <v>0</v>
      </c>
      <c r="H79" s="603">
        <v>0</v>
      </c>
    </row>
    <row r="80" spans="1:8">
      <c r="A80" s="602" t="s">
        <v>2</v>
      </c>
      <c r="B80" s="602">
        <v>2010</v>
      </c>
      <c r="C80" s="603">
        <v>37.866999999999997</v>
      </c>
      <c r="D80" s="603">
        <v>0</v>
      </c>
      <c r="E80" s="603">
        <v>1.2789999999999999</v>
      </c>
      <c r="F80" s="603">
        <v>13</v>
      </c>
      <c r="G80" s="828">
        <v>0</v>
      </c>
      <c r="H80" s="603">
        <v>0</v>
      </c>
    </row>
    <row r="81" spans="1:8">
      <c r="A81" s="602" t="s">
        <v>2</v>
      </c>
      <c r="B81" s="602">
        <v>2011</v>
      </c>
      <c r="C81" s="603">
        <v>31.765999999999998</v>
      </c>
      <c r="D81" s="603">
        <v>0</v>
      </c>
      <c r="E81" s="603">
        <v>1.2929999999999999</v>
      </c>
      <c r="F81" s="603">
        <v>12.083</v>
      </c>
      <c r="G81" s="828">
        <v>0</v>
      </c>
      <c r="H81" s="603">
        <v>0</v>
      </c>
    </row>
    <row r="82" spans="1:8">
      <c r="A82" s="602" t="s">
        <v>2</v>
      </c>
      <c r="B82" s="602">
        <v>2012</v>
      </c>
      <c r="C82" s="603">
        <v>21.43</v>
      </c>
      <c r="D82" s="603">
        <v>0</v>
      </c>
      <c r="E82" s="603">
        <v>1.3149999999999999</v>
      </c>
      <c r="F82" s="603">
        <v>19.806000000000001</v>
      </c>
      <c r="G82" s="828">
        <v>0</v>
      </c>
      <c r="H82" s="603">
        <v>0</v>
      </c>
    </row>
    <row r="83" spans="1:8">
      <c r="A83" s="602" t="s">
        <v>2</v>
      </c>
      <c r="B83" s="602">
        <v>2013</v>
      </c>
      <c r="C83" s="603">
        <v>24.265999999999998</v>
      </c>
      <c r="D83" s="603">
        <v>0</v>
      </c>
      <c r="E83" s="603">
        <v>2.8490000000000002</v>
      </c>
      <c r="F83" s="603">
        <v>22.853999999999999</v>
      </c>
      <c r="G83" s="828">
        <v>0</v>
      </c>
      <c r="H83" s="603">
        <v>0</v>
      </c>
    </row>
    <row r="84" spans="1:8">
      <c r="A84" s="602" t="s">
        <v>2</v>
      </c>
      <c r="B84" s="602">
        <v>2014</v>
      </c>
      <c r="C84" s="603">
        <v>23.931999999999999</v>
      </c>
      <c r="D84" s="603">
        <v>0</v>
      </c>
      <c r="E84" s="603">
        <v>6.4249999999999998</v>
      </c>
      <c r="F84" s="603">
        <v>30.861999999999998</v>
      </c>
      <c r="G84" s="828">
        <v>0</v>
      </c>
      <c r="H84" s="603">
        <v>0</v>
      </c>
    </row>
    <row r="85" spans="1:8">
      <c r="A85" s="602" t="s">
        <v>2</v>
      </c>
      <c r="B85" s="602">
        <v>2015</v>
      </c>
      <c r="C85" s="603">
        <v>24.094999999999999</v>
      </c>
      <c r="D85" s="603">
        <v>0</v>
      </c>
      <c r="E85" s="603">
        <v>8.5090000000000003</v>
      </c>
      <c r="F85" s="603">
        <v>27.686</v>
      </c>
      <c r="G85" s="828">
        <v>0.61399999999999999</v>
      </c>
      <c r="H85" s="603">
        <v>0</v>
      </c>
    </row>
    <row r="86" spans="1:8">
      <c r="A86" s="602" t="s">
        <v>2</v>
      </c>
      <c r="B86" s="602">
        <v>2016</v>
      </c>
      <c r="C86" s="603">
        <v>26.731999999999999</v>
      </c>
      <c r="D86" s="603">
        <v>0</v>
      </c>
      <c r="E86" s="603">
        <v>13.724</v>
      </c>
      <c r="F86" s="603">
        <v>18.576000000000001</v>
      </c>
      <c r="G86" s="828">
        <v>0.624</v>
      </c>
      <c r="H86" s="603">
        <v>0</v>
      </c>
    </row>
    <row r="87" spans="1:8">
      <c r="A87" s="602" t="s">
        <v>2</v>
      </c>
      <c r="B87" s="602">
        <v>2017</v>
      </c>
      <c r="C87" s="603">
        <v>30.198</v>
      </c>
      <c r="D87" s="603">
        <v>0</v>
      </c>
      <c r="E87" s="603">
        <v>24.123000000000001</v>
      </c>
      <c r="F87" s="603">
        <v>13.968999999999999</v>
      </c>
      <c r="G87" s="828">
        <v>0.03</v>
      </c>
      <c r="H87" s="603">
        <v>0</v>
      </c>
    </row>
    <row r="88" spans="1:8">
      <c r="A88" s="602" t="s">
        <v>2</v>
      </c>
      <c r="B88" s="602">
        <v>2018</v>
      </c>
      <c r="C88" s="603">
        <v>25.3154</v>
      </c>
      <c r="D88" s="603">
        <v>0</v>
      </c>
      <c r="E88" s="603">
        <v>36.39542999999999</v>
      </c>
      <c r="F88" s="603">
        <v>6.5517999999999992</v>
      </c>
      <c r="G88" s="828">
        <v>1.0012099999999999</v>
      </c>
      <c r="H88" s="603">
        <v>0</v>
      </c>
    </row>
    <row r="89" spans="1:8">
      <c r="A89" s="602" t="s">
        <v>2</v>
      </c>
      <c r="B89" s="602">
        <v>2019</v>
      </c>
      <c r="C89" s="603">
        <v>26.902560000000005</v>
      </c>
      <c r="D89" s="603">
        <v>0</v>
      </c>
      <c r="E89" s="603">
        <v>53.531729999999982</v>
      </c>
      <c r="F89" s="603">
        <v>5.2826000000000004</v>
      </c>
      <c r="G89" s="828">
        <v>2.0291899999999998</v>
      </c>
      <c r="H89" s="603">
        <v>0</v>
      </c>
    </row>
    <row r="90" spans="1:8">
      <c r="A90" s="602" t="s">
        <v>2</v>
      </c>
      <c r="B90" s="602">
        <v>2020</v>
      </c>
      <c r="C90" s="603">
        <v>17.685020000000002</v>
      </c>
      <c r="D90" s="603">
        <v>0</v>
      </c>
      <c r="E90" s="603">
        <v>64.913200000000003</v>
      </c>
      <c r="F90" s="603">
        <v>4.9349999999999996</v>
      </c>
      <c r="G90" s="828">
        <v>12.779</v>
      </c>
      <c r="H90" s="603">
        <v>7.6379999999999999</v>
      </c>
    </row>
    <row r="91" spans="1:8">
      <c r="A91" s="602" t="s">
        <v>2</v>
      </c>
      <c r="B91" s="602">
        <v>2021</v>
      </c>
      <c r="C91" s="603">
        <v>15.41412</v>
      </c>
      <c r="D91" s="603">
        <v>0</v>
      </c>
      <c r="E91" s="603">
        <v>80.567999999999998</v>
      </c>
      <c r="F91" s="603">
        <v>8.6880000000000006</v>
      </c>
      <c r="G91" s="828">
        <v>28.927</v>
      </c>
      <c r="H91" s="603">
        <v>14.198739999999999</v>
      </c>
    </row>
    <row r="92" spans="1:8">
      <c r="A92" s="602" t="s">
        <v>2</v>
      </c>
      <c r="B92" s="602">
        <v>2022</v>
      </c>
      <c r="C92" s="603">
        <v>17.944099999999999</v>
      </c>
      <c r="D92" s="603">
        <v>0</v>
      </c>
      <c r="E92" s="603">
        <v>108.60239999999999</v>
      </c>
      <c r="F92" s="603">
        <v>10.118</v>
      </c>
      <c r="G92" s="828">
        <v>47.472999999999999</v>
      </c>
      <c r="H92" s="603">
        <v>33.789000000000001</v>
      </c>
    </row>
    <row r="93" spans="1:8">
      <c r="A93" s="602" t="s">
        <v>3</v>
      </c>
      <c r="B93" s="602">
        <v>2007</v>
      </c>
      <c r="C93" s="603">
        <v>20.616</v>
      </c>
      <c r="D93" s="603">
        <v>0</v>
      </c>
      <c r="E93" s="603">
        <v>0</v>
      </c>
      <c r="F93" s="603">
        <v>3.0049999999999999</v>
      </c>
      <c r="G93" s="828">
        <v>0</v>
      </c>
      <c r="H93" s="603">
        <v>0</v>
      </c>
    </row>
    <row r="94" spans="1:8">
      <c r="A94" s="602" t="s">
        <v>3</v>
      </c>
      <c r="B94" s="602">
        <v>2008</v>
      </c>
      <c r="C94" s="603">
        <v>47.9</v>
      </c>
      <c r="D94" s="603">
        <v>0</v>
      </c>
      <c r="E94" s="603">
        <v>7.0000000000000007E-2</v>
      </c>
      <c r="F94" s="603">
        <v>4.2</v>
      </c>
      <c r="G94" s="828">
        <v>0</v>
      </c>
      <c r="H94" s="603">
        <v>0</v>
      </c>
    </row>
    <row r="95" spans="1:8">
      <c r="A95" s="602" t="s">
        <v>3</v>
      </c>
      <c r="B95" s="602">
        <v>2009</v>
      </c>
      <c r="C95" s="603">
        <v>39.521000000000001</v>
      </c>
      <c r="D95" s="603">
        <v>0</v>
      </c>
      <c r="E95" s="603">
        <v>8.7999999999999995E-2</v>
      </c>
      <c r="F95" s="603">
        <v>4.6529999999999996</v>
      </c>
      <c r="G95" s="828">
        <v>0</v>
      </c>
      <c r="H95" s="603">
        <v>0</v>
      </c>
    </row>
    <row r="96" spans="1:8">
      <c r="A96" s="602" t="s">
        <v>3</v>
      </c>
      <c r="B96" s="602">
        <v>2010</v>
      </c>
      <c r="C96" s="603">
        <v>15.978999999999999</v>
      </c>
      <c r="D96" s="603">
        <v>0</v>
      </c>
      <c r="E96" s="603">
        <v>0.08</v>
      </c>
      <c r="F96" s="603">
        <v>2.1800000000000002</v>
      </c>
      <c r="G96" s="828">
        <v>0</v>
      </c>
      <c r="H96" s="603">
        <v>0</v>
      </c>
    </row>
    <row r="97" spans="1:8">
      <c r="A97" s="602" t="s">
        <v>3</v>
      </c>
      <c r="B97" s="602">
        <v>2011</v>
      </c>
      <c r="C97" s="603">
        <v>20.027000000000001</v>
      </c>
      <c r="D97" s="603">
        <v>0</v>
      </c>
      <c r="E97" s="603">
        <v>0.04</v>
      </c>
      <c r="F97" s="603">
        <v>0.77800000000000002</v>
      </c>
      <c r="G97" s="828">
        <v>0</v>
      </c>
      <c r="H97" s="603">
        <v>0</v>
      </c>
    </row>
    <row r="98" spans="1:8">
      <c r="A98" s="602" t="s">
        <v>3</v>
      </c>
      <c r="B98" s="602">
        <v>2012</v>
      </c>
      <c r="C98" s="603">
        <v>19.245999999999999</v>
      </c>
      <c r="D98" s="603">
        <v>0</v>
      </c>
      <c r="E98" s="603">
        <v>5.6000000000000001E-2</v>
      </c>
      <c r="F98" s="603">
        <v>1.9239999999999999</v>
      </c>
      <c r="G98" s="828">
        <v>0</v>
      </c>
      <c r="H98" s="603">
        <v>0</v>
      </c>
    </row>
    <row r="99" spans="1:8">
      <c r="A99" s="602" t="s">
        <v>3</v>
      </c>
      <c r="B99" s="602">
        <v>2013</v>
      </c>
      <c r="C99" s="603">
        <v>15.8216</v>
      </c>
      <c r="D99" s="603">
        <v>0</v>
      </c>
      <c r="E99" s="603">
        <v>2.5000000000000001E-2</v>
      </c>
      <c r="F99" s="603">
        <v>2.3248000000000002</v>
      </c>
      <c r="G99" s="828">
        <v>0</v>
      </c>
      <c r="H99" s="603">
        <v>0</v>
      </c>
    </row>
    <row r="100" spans="1:8">
      <c r="A100" s="602" t="s">
        <v>3</v>
      </c>
      <c r="B100" s="602">
        <v>2014</v>
      </c>
      <c r="C100" s="603">
        <v>14.327</v>
      </c>
      <c r="D100" s="603">
        <v>0</v>
      </c>
      <c r="E100" s="603">
        <v>1.1394000000000002</v>
      </c>
      <c r="F100" s="603">
        <v>2.851</v>
      </c>
      <c r="G100" s="828">
        <v>0</v>
      </c>
      <c r="H100" s="603">
        <v>0</v>
      </c>
    </row>
    <row r="101" spans="1:8">
      <c r="A101" s="602" t="s">
        <v>3</v>
      </c>
      <c r="B101" s="602">
        <v>2015</v>
      </c>
      <c r="C101" s="603">
        <v>19.962599999999998</v>
      </c>
      <c r="D101" s="603">
        <v>0</v>
      </c>
      <c r="E101" s="603">
        <v>1.8984799999999999</v>
      </c>
      <c r="F101" s="603">
        <v>2.2050000000000001</v>
      </c>
      <c r="G101" s="828">
        <v>0.06</v>
      </c>
      <c r="H101" s="603">
        <v>0</v>
      </c>
    </row>
    <row r="102" spans="1:8">
      <c r="A102" s="602" t="s">
        <v>3</v>
      </c>
      <c r="B102" s="602">
        <v>2016</v>
      </c>
      <c r="C102" s="603">
        <v>32.922419999999995</v>
      </c>
      <c r="D102" s="603">
        <v>0</v>
      </c>
      <c r="E102" s="603">
        <v>3.7737999999999969</v>
      </c>
      <c r="F102" s="603">
        <v>0.50700000000000001</v>
      </c>
      <c r="G102" s="828">
        <v>4.0189999999999997E-2</v>
      </c>
      <c r="H102" s="603">
        <v>0</v>
      </c>
    </row>
    <row r="103" spans="1:8">
      <c r="A103" s="602" t="s">
        <v>3</v>
      </c>
      <c r="B103" s="602">
        <v>2017</v>
      </c>
      <c r="C103" s="603">
        <v>52.580529999999968</v>
      </c>
      <c r="D103" s="603">
        <v>0</v>
      </c>
      <c r="E103" s="603">
        <v>17.047299999999989</v>
      </c>
      <c r="F103" s="603">
        <v>1.583</v>
      </c>
      <c r="G103" s="828">
        <v>0.84143999999999997</v>
      </c>
      <c r="H103" s="603">
        <v>0</v>
      </c>
    </row>
    <row r="104" spans="1:8">
      <c r="A104" s="602" t="s">
        <v>3</v>
      </c>
      <c r="B104" s="602">
        <v>2018</v>
      </c>
      <c r="C104" s="603">
        <v>57.309190000000001</v>
      </c>
      <c r="D104" s="603">
        <v>0</v>
      </c>
      <c r="E104" s="603">
        <v>25.306266999999998</v>
      </c>
      <c r="F104" s="603">
        <v>0.255</v>
      </c>
      <c r="G104" s="828">
        <v>2.7984</v>
      </c>
      <c r="H104" s="603">
        <v>0</v>
      </c>
    </row>
    <row r="105" spans="1:8">
      <c r="A105" s="602" t="s">
        <v>3</v>
      </c>
      <c r="B105" s="602">
        <v>2019</v>
      </c>
      <c r="C105" s="603">
        <v>56.990279999999984</v>
      </c>
      <c r="D105" s="603">
        <v>0</v>
      </c>
      <c r="E105" s="603">
        <v>28.668866999999995</v>
      </c>
      <c r="F105" s="603">
        <v>0.29128999999999994</v>
      </c>
      <c r="G105" s="828">
        <v>4.2116000000000007</v>
      </c>
      <c r="H105" s="603">
        <v>0</v>
      </c>
    </row>
    <row r="106" spans="1:8">
      <c r="A106" s="602" t="s">
        <v>3</v>
      </c>
      <c r="B106" s="602">
        <v>2020</v>
      </c>
      <c r="C106" s="603">
        <v>45.474299999999992</v>
      </c>
      <c r="D106" s="603">
        <v>0</v>
      </c>
      <c r="E106" s="603">
        <v>36.260300000000001</v>
      </c>
      <c r="F106" s="603">
        <v>5.258</v>
      </c>
      <c r="G106" s="828">
        <v>5.734</v>
      </c>
      <c r="H106" s="603">
        <v>3.5790000000000002</v>
      </c>
    </row>
    <row r="107" spans="1:8">
      <c r="A107" s="602" t="s">
        <v>3</v>
      </c>
      <c r="B107" s="602">
        <v>2021</v>
      </c>
      <c r="C107" s="603">
        <v>43.235199999999999</v>
      </c>
      <c r="D107" s="603">
        <v>0</v>
      </c>
      <c r="E107" s="603">
        <v>42.764000000000003</v>
      </c>
      <c r="F107" s="603">
        <v>5.1619999999999999</v>
      </c>
      <c r="G107" s="828">
        <v>10.266999999999999</v>
      </c>
      <c r="H107" s="603">
        <v>3.2589999999999999</v>
      </c>
    </row>
    <row r="108" spans="1:8">
      <c r="A108" s="602" t="s">
        <v>3</v>
      </c>
      <c r="B108" s="602">
        <v>2022</v>
      </c>
      <c r="C108" s="603">
        <v>35.770499999999998</v>
      </c>
      <c r="D108" s="603">
        <v>0</v>
      </c>
      <c r="E108" s="603">
        <v>51.476999999999997</v>
      </c>
      <c r="F108" s="603">
        <v>3.3519999999999999</v>
      </c>
      <c r="G108" s="828">
        <v>13.451000000000001</v>
      </c>
      <c r="H108" s="603">
        <v>4.6985000000000001</v>
      </c>
    </row>
    <row r="109" spans="1:8">
      <c r="A109" s="602" t="s">
        <v>5</v>
      </c>
      <c r="B109" s="602">
        <v>2007</v>
      </c>
      <c r="C109" s="603">
        <v>65.778000000000006</v>
      </c>
      <c r="D109" s="603">
        <v>0</v>
      </c>
      <c r="E109" s="603">
        <v>0</v>
      </c>
      <c r="F109" s="603">
        <v>8.4740000000000002</v>
      </c>
      <c r="G109" s="828">
        <v>0</v>
      </c>
      <c r="H109" s="603">
        <v>0</v>
      </c>
    </row>
    <row r="110" spans="1:8">
      <c r="A110" s="602" t="s">
        <v>5</v>
      </c>
      <c r="B110" s="602">
        <v>2008</v>
      </c>
      <c r="C110" s="603">
        <v>63.65</v>
      </c>
      <c r="D110" s="603">
        <v>0</v>
      </c>
      <c r="E110" s="603">
        <v>0</v>
      </c>
      <c r="F110" s="603">
        <v>5.7</v>
      </c>
      <c r="G110" s="828">
        <v>0</v>
      </c>
      <c r="H110" s="603">
        <v>0</v>
      </c>
    </row>
    <row r="111" spans="1:8">
      <c r="A111" s="602" t="s">
        <v>5</v>
      </c>
      <c r="B111" s="602">
        <v>2009</v>
      </c>
      <c r="C111" s="603">
        <v>61.47</v>
      </c>
      <c r="D111" s="603">
        <v>0</v>
      </c>
      <c r="E111" s="603">
        <v>0</v>
      </c>
      <c r="F111" s="603">
        <v>2.153</v>
      </c>
      <c r="G111" s="828">
        <v>0</v>
      </c>
      <c r="H111" s="603">
        <v>0</v>
      </c>
    </row>
    <row r="112" spans="1:8">
      <c r="A112" s="602" t="s">
        <v>5</v>
      </c>
      <c r="B112" s="602">
        <v>2010</v>
      </c>
      <c r="C112" s="603">
        <v>62.362000000000002</v>
      </c>
      <c r="D112" s="603">
        <v>0</v>
      </c>
      <c r="E112" s="603">
        <v>0</v>
      </c>
      <c r="F112" s="603">
        <v>3.8490000000000002</v>
      </c>
      <c r="G112" s="828">
        <v>0</v>
      </c>
      <c r="H112" s="603">
        <v>0</v>
      </c>
    </row>
    <row r="113" spans="1:8">
      <c r="A113" s="602" t="s">
        <v>5</v>
      </c>
      <c r="B113" s="602">
        <v>2011</v>
      </c>
      <c r="C113" s="603">
        <v>41.466000000000001</v>
      </c>
      <c r="D113" s="603">
        <v>0</v>
      </c>
      <c r="E113" s="603">
        <v>0.19</v>
      </c>
      <c r="F113" s="603">
        <v>2.8580000000000001</v>
      </c>
      <c r="G113" s="828">
        <v>0</v>
      </c>
      <c r="H113" s="603">
        <v>0</v>
      </c>
    </row>
    <row r="114" spans="1:8">
      <c r="A114" s="602" t="s">
        <v>5</v>
      </c>
      <c r="B114" s="602">
        <v>2012</v>
      </c>
      <c r="C114" s="603">
        <v>13.022</v>
      </c>
      <c r="D114" s="603">
        <v>0</v>
      </c>
      <c r="E114" s="603">
        <v>0</v>
      </c>
      <c r="F114" s="603">
        <v>7.7290000000000001</v>
      </c>
      <c r="G114" s="828">
        <v>0</v>
      </c>
      <c r="H114" s="603">
        <v>0</v>
      </c>
    </row>
    <row r="115" spans="1:8">
      <c r="A115" s="602" t="s">
        <v>5</v>
      </c>
      <c r="B115" s="602">
        <v>2013</v>
      </c>
      <c r="C115" s="603">
        <v>15.3499</v>
      </c>
      <c r="D115" s="603">
        <v>0</v>
      </c>
      <c r="E115" s="603">
        <v>0.11</v>
      </c>
      <c r="F115" s="603">
        <v>6.2830000000000004</v>
      </c>
      <c r="G115" s="828">
        <v>0</v>
      </c>
      <c r="H115" s="603">
        <v>0</v>
      </c>
    </row>
    <row r="116" spans="1:8">
      <c r="A116" s="602" t="s">
        <v>5</v>
      </c>
      <c r="B116" s="602">
        <v>2014</v>
      </c>
      <c r="C116" s="603">
        <v>11.541399999999999</v>
      </c>
      <c r="D116" s="603">
        <v>0</v>
      </c>
      <c r="E116" s="603">
        <v>1.3784000000000001</v>
      </c>
      <c r="F116" s="603">
        <v>18.0654</v>
      </c>
      <c r="G116" s="828">
        <v>0</v>
      </c>
      <c r="H116" s="603">
        <v>0</v>
      </c>
    </row>
    <row r="117" spans="1:8">
      <c r="A117" s="602" t="s">
        <v>5</v>
      </c>
      <c r="B117" s="602">
        <v>2015</v>
      </c>
      <c r="C117" s="603">
        <v>19.273400000000006</v>
      </c>
      <c r="D117" s="603">
        <v>0</v>
      </c>
      <c r="E117" s="603">
        <v>2.4894499999999997</v>
      </c>
      <c r="F117" s="603">
        <v>18.6708</v>
      </c>
      <c r="G117" s="828">
        <v>0.19713999999999998</v>
      </c>
      <c r="H117" s="603">
        <v>0</v>
      </c>
    </row>
    <row r="118" spans="1:8">
      <c r="A118" s="602" t="s">
        <v>5</v>
      </c>
      <c r="B118" s="602">
        <v>2016</v>
      </c>
      <c r="C118" s="603">
        <v>36.081889999999994</v>
      </c>
      <c r="D118" s="603">
        <v>0</v>
      </c>
      <c r="E118" s="603">
        <v>9.1808099999999975</v>
      </c>
      <c r="F118" s="603">
        <v>15.230450000000001</v>
      </c>
      <c r="G118" s="828">
        <v>0.13400000000000001</v>
      </c>
      <c r="H118" s="603">
        <v>0</v>
      </c>
    </row>
    <row r="119" spans="1:8">
      <c r="A119" s="602" t="s">
        <v>5</v>
      </c>
      <c r="B119" s="602">
        <v>2017</v>
      </c>
      <c r="C119" s="603">
        <v>29.25065</v>
      </c>
      <c r="D119" s="603">
        <v>0</v>
      </c>
      <c r="E119" s="603">
        <v>14.96256</v>
      </c>
      <c r="F119" s="603">
        <v>10.88266</v>
      </c>
      <c r="G119" s="828">
        <v>0.14000000000000001</v>
      </c>
      <c r="H119" s="603">
        <v>0</v>
      </c>
    </row>
    <row r="120" spans="1:8">
      <c r="A120" s="602" t="s">
        <v>5</v>
      </c>
      <c r="B120" s="602">
        <v>2018</v>
      </c>
      <c r="C120" s="603">
        <v>33.661709999999992</v>
      </c>
      <c r="D120" s="603">
        <v>0</v>
      </c>
      <c r="E120" s="603">
        <v>34.382629999999999</v>
      </c>
      <c r="F120" s="603">
        <v>8.3971</v>
      </c>
      <c r="G120" s="828">
        <v>0.21</v>
      </c>
      <c r="H120" s="603">
        <v>0</v>
      </c>
    </row>
    <row r="121" spans="1:8">
      <c r="A121" s="602" t="s">
        <v>5</v>
      </c>
      <c r="B121" s="602">
        <v>2019</v>
      </c>
      <c r="C121" s="603">
        <v>20.749280000000002</v>
      </c>
      <c r="D121" s="603">
        <v>0</v>
      </c>
      <c r="E121" s="603">
        <v>50.426449999999981</v>
      </c>
      <c r="F121" s="603">
        <v>7.7690000000000001</v>
      </c>
      <c r="G121" s="828">
        <v>1.0275000000000001</v>
      </c>
      <c r="H121" s="603">
        <v>0</v>
      </c>
    </row>
    <row r="122" spans="1:8">
      <c r="A122" s="602" t="s">
        <v>5</v>
      </c>
      <c r="B122" s="602">
        <v>2020</v>
      </c>
      <c r="C122" s="603">
        <v>19.179599999999997</v>
      </c>
      <c r="D122" s="603">
        <v>0</v>
      </c>
      <c r="E122" s="603">
        <v>63.552800000000005</v>
      </c>
      <c r="F122" s="603">
        <v>5.0350000000000001</v>
      </c>
      <c r="G122" s="828">
        <v>2.536</v>
      </c>
      <c r="H122" s="603">
        <v>2.6739999999999999</v>
      </c>
    </row>
    <row r="123" spans="1:8">
      <c r="A123" s="602" t="s">
        <v>5</v>
      </c>
      <c r="B123" s="602">
        <v>2021</v>
      </c>
      <c r="C123" s="603">
        <v>22.316599999999998</v>
      </c>
      <c r="D123" s="603">
        <v>0</v>
      </c>
      <c r="E123" s="603">
        <v>112.3248</v>
      </c>
      <c r="F123" s="603">
        <v>9.9960000000000004</v>
      </c>
      <c r="G123" s="828">
        <v>9.0709999999999997</v>
      </c>
      <c r="H123" s="603">
        <v>10.308479999999999</v>
      </c>
    </row>
    <row r="124" spans="1:8">
      <c r="A124" s="602" t="s">
        <v>5</v>
      </c>
      <c r="B124" s="602">
        <v>2022</v>
      </c>
      <c r="C124" s="603">
        <v>33.241199999999999</v>
      </c>
      <c r="D124" s="603">
        <v>0</v>
      </c>
      <c r="E124" s="603">
        <v>213.86579999999998</v>
      </c>
      <c r="F124" s="603">
        <v>12.590399999999999</v>
      </c>
      <c r="G124" s="828">
        <v>35.250999999999998</v>
      </c>
      <c r="H124" s="603">
        <v>39.365400000000001</v>
      </c>
    </row>
    <row r="125" spans="1:8">
      <c r="A125" s="602" t="s">
        <v>1</v>
      </c>
      <c r="B125" s="602">
        <v>2007</v>
      </c>
      <c r="C125" s="603">
        <v>35.134999999999998</v>
      </c>
      <c r="D125" s="603">
        <v>0</v>
      </c>
      <c r="E125" s="603">
        <v>0</v>
      </c>
      <c r="F125" s="603">
        <v>17.707999999999998</v>
      </c>
      <c r="G125" s="828">
        <v>0</v>
      </c>
      <c r="H125" s="603">
        <v>0</v>
      </c>
    </row>
    <row r="126" spans="1:8">
      <c r="A126" s="602" t="s">
        <v>1</v>
      </c>
      <c r="B126" s="602">
        <v>2008</v>
      </c>
      <c r="C126" s="603">
        <v>42.6</v>
      </c>
      <c r="D126" s="603">
        <v>0</v>
      </c>
      <c r="E126" s="603">
        <v>5.5E-2</v>
      </c>
      <c r="F126" s="603">
        <v>32.1</v>
      </c>
      <c r="G126" s="828">
        <v>0</v>
      </c>
      <c r="H126" s="603">
        <v>0</v>
      </c>
    </row>
    <row r="127" spans="1:8">
      <c r="A127" s="602" t="s">
        <v>1</v>
      </c>
      <c r="B127" s="602">
        <v>2009</v>
      </c>
      <c r="C127" s="603">
        <v>41.515000000000001</v>
      </c>
      <c r="D127" s="603">
        <v>0</v>
      </c>
      <c r="E127" s="603">
        <v>0.65200000000000002</v>
      </c>
      <c r="F127" s="603">
        <v>22.123999999999999</v>
      </c>
      <c r="G127" s="828">
        <v>0</v>
      </c>
      <c r="H127" s="603">
        <v>0</v>
      </c>
    </row>
    <row r="128" spans="1:8">
      <c r="A128" s="602" t="s">
        <v>1</v>
      </c>
      <c r="B128" s="602">
        <v>2010</v>
      </c>
      <c r="C128" s="603">
        <v>36.936999999999998</v>
      </c>
      <c r="D128" s="603">
        <v>0</v>
      </c>
      <c r="E128" s="603">
        <v>3.9039999999999999</v>
      </c>
      <c r="F128" s="603">
        <v>21.170999999999999</v>
      </c>
      <c r="G128" s="828">
        <v>0</v>
      </c>
      <c r="H128" s="603">
        <v>0</v>
      </c>
    </row>
    <row r="129" spans="1:8">
      <c r="A129" s="602" t="s">
        <v>1</v>
      </c>
      <c r="B129" s="602">
        <v>2011</v>
      </c>
      <c r="C129" s="603">
        <v>44.298999999999999</v>
      </c>
      <c r="D129" s="603">
        <v>0</v>
      </c>
      <c r="E129" s="603">
        <v>3.6219999999999999</v>
      </c>
      <c r="F129" s="603">
        <v>58.107999999999997</v>
      </c>
      <c r="G129" s="828">
        <v>0</v>
      </c>
      <c r="H129" s="603">
        <v>0</v>
      </c>
    </row>
    <row r="130" spans="1:8">
      <c r="A130" s="602" t="s">
        <v>1</v>
      </c>
      <c r="B130" s="602">
        <v>2012</v>
      </c>
      <c r="C130" s="603">
        <v>18.113</v>
      </c>
      <c r="D130" s="603">
        <v>0</v>
      </c>
      <c r="E130" s="603">
        <v>1.258</v>
      </c>
      <c r="F130" s="603">
        <v>37.741999999999997</v>
      </c>
      <c r="G130" s="828">
        <v>0</v>
      </c>
      <c r="H130" s="603">
        <v>0</v>
      </c>
    </row>
    <row r="131" spans="1:8">
      <c r="A131" s="602" t="s">
        <v>1</v>
      </c>
      <c r="B131" s="602">
        <v>2013</v>
      </c>
      <c r="C131" s="603">
        <v>15.77318</v>
      </c>
      <c r="D131" s="603">
        <v>0</v>
      </c>
      <c r="E131" s="603">
        <v>1.8035999999999999</v>
      </c>
      <c r="F131" s="603">
        <v>41.6511</v>
      </c>
      <c r="G131" s="828">
        <v>0</v>
      </c>
      <c r="H131" s="603">
        <v>0</v>
      </c>
    </row>
    <row r="132" spans="1:8">
      <c r="A132" s="602" t="s">
        <v>1</v>
      </c>
      <c r="B132" s="602">
        <v>2014</v>
      </c>
      <c r="C132" s="603">
        <v>12.5379</v>
      </c>
      <c r="D132" s="603">
        <v>0</v>
      </c>
      <c r="E132" s="603">
        <v>2.4319999999999999</v>
      </c>
      <c r="F132" s="603">
        <v>41.7836</v>
      </c>
      <c r="G132" s="828">
        <v>0</v>
      </c>
      <c r="H132" s="603">
        <v>0</v>
      </c>
    </row>
    <row r="133" spans="1:8">
      <c r="A133" s="602" t="s">
        <v>1</v>
      </c>
      <c r="B133" s="602">
        <v>2015</v>
      </c>
      <c r="C133" s="603">
        <v>11.6257</v>
      </c>
      <c r="D133" s="603">
        <v>0</v>
      </c>
      <c r="E133" s="603">
        <v>3.4702500000000001</v>
      </c>
      <c r="F133" s="603">
        <v>60.598120000000002</v>
      </c>
      <c r="G133" s="828">
        <v>0.86599999999999999</v>
      </c>
      <c r="H133" s="603">
        <v>0</v>
      </c>
    </row>
    <row r="134" spans="1:8">
      <c r="A134" s="602" t="s">
        <v>1</v>
      </c>
      <c r="B134" s="602">
        <v>2016</v>
      </c>
      <c r="C134" s="603">
        <v>7.6419499999999987</v>
      </c>
      <c r="D134" s="603">
        <v>0</v>
      </c>
      <c r="E134" s="603">
        <v>14.710999999999995</v>
      </c>
      <c r="F134" s="603">
        <v>48.53361000000001</v>
      </c>
      <c r="G134" s="828">
        <v>0.46335000000000004</v>
      </c>
      <c r="H134" s="603">
        <v>0</v>
      </c>
    </row>
    <row r="135" spans="1:8">
      <c r="A135" s="602" t="s">
        <v>1</v>
      </c>
      <c r="B135" s="602">
        <v>2017</v>
      </c>
      <c r="C135" s="603">
        <v>10.961694999999999</v>
      </c>
      <c r="D135" s="603">
        <v>0</v>
      </c>
      <c r="E135" s="603">
        <v>18.708784999999995</v>
      </c>
      <c r="F135" s="603">
        <v>35.536099999999998</v>
      </c>
      <c r="G135" s="828">
        <v>0.33310000000000001</v>
      </c>
      <c r="H135" s="603">
        <v>0</v>
      </c>
    </row>
    <row r="136" spans="1:8">
      <c r="A136" s="602" t="s">
        <v>1</v>
      </c>
      <c r="B136" s="602">
        <v>2018</v>
      </c>
      <c r="C136" s="603">
        <v>22.695175000000006</v>
      </c>
      <c r="D136" s="603">
        <v>0</v>
      </c>
      <c r="E136" s="603">
        <v>30.355095000000009</v>
      </c>
      <c r="F136" s="603">
        <v>32.851680000000002</v>
      </c>
      <c r="G136" s="828">
        <v>1.081393</v>
      </c>
      <c r="H136" s="603">
        <v>0</v>
      </c>
    </row>
    <row r="137" spans="1:8">
      <c r="A137" s="602" t="s">
        <v>1</v>
      </c>
      <c r="B137" s="602">
        <v>2019</v>
      </c>
      <c r="C137" s="603">
        <v>27.117275000000003</v>
      </c>
      <c r="D137" s="603">
        <v>0</v>
      </c>
      <c r="E137" s="603">
        <v>56.807195000000021</v>
      </c>
      <c r="F137" s="603">
        <v>17.169900000000002</v>
      </c>
      <c r="G137" s="828">
        <v>6.1547919999999996</v>
      </c>
      <c r="H137" s="603">
        <v>0</v>
      </c>
    </row>
    <row r="138" spans="1:8">
      <c r="A138" s="602" t="s">
        <v>1</v>
      </c>
      <c r="B138" s="602">
        <v>2020</v>
      </c>
      <c r="C138" s="603">
        <v>13.987299999999999</v>
      </c>
      <c r="D138" s="603">
        <v>15.6983</v>
      </c>
      <c r="E138" s="603">
        <v>89.12312</v>
      </c>
      <c r="F138" s="603">
        <v>10.0121</v>
      </c>
      <c r="G138" s="828">
        <v>14.898250000000001</v>
      </c>
      <c r="H138" s="603">
        <v>8.0459999999999994</v>
      </c>
    </row>
    <row r="139" spans="1:8">
      <c r="A139" s="602" t="s">
        <v>1</v>
      </c>
      <c r="B139" s="602">
        <v>2021</v>
      </c>
      <c r="C139" s="603">
        <v>22.368299999999998</v>
      </c>
      <c r="D139" s="603">
        <v>16.944299999999998</v>
      </c>
      <c r="E139" s="603">
        <v>147.38579999999999</v>
      </c>
      <c r="F139" s="603">
        <v>16.519099999999998</v>
      </c>
      <c r="G139" s="828">
        <v>41.721150000000002</v>
      </c>
      <c r="H139" s="603">
        <v>12.82213</v>
      </c>
    </row>
    <row r="140" spans="1:8">
      <c r="A140" s="602" t="s">
        <v>1</v>
      </c>
      <c r="B140" s="602">
        <v>2022</v>
      </c>
      <c r="C140" s="603">
        <v>15.8643</v>
      </c>
      <c r="D140" s="603">
        <v>31.071300000000001</v>
      </c>
      <c r="E140" s="603">
        <v>164.23150000000001</v>
      </c>
      <c r="F140" s="603">
        <v>11.971</v>
      </c>
      <c r="G140" s="828">
        <v>57.550269999999998</v>
      </c>
      <c r="H140" s="603">
        <v>15.666679999999999</v>
      </c>
    </row>
    <row r="141" spans="1:8">
      <c r="A141" s="602" t="s">
        <v>6</v>
      </c>
      <c r="B141" s="602">
        <v>2007</v>
      </c>
      <c r="C141" s="603">
        <v>7.4909999999999997</v>
      </c>
      <c r="D141" s="603">
        <v>0</v>
      </c>
      <c r="E141" s="603">
        <v>0</v>
      </c>
      <c r="F141" s="603">
        <v>8.8840000000000003</v>
      </c>
      <c r="G141" s="828">
        <v>0</v>
      </c>
      <c r="H141" s="603">
        <v>0</v>
      </c>
    </row>
    <row r="142" spans="1:8">
      <c r="A142" s="602" t="s">
        <v>6</v>
      </c>
      <c r="B142" s="602">
        <v>2008</v>
      </c>
      <c r="C142" s="603">
        <v>7.96</v>
      </c>
      <c r="D142" s="603">
        <v>0</v>
      </c>
      <c r="E142" s="603">
        <v>0</v>
      </c>
      <c r="F142" s="603">
        <v>7.54</v>
      </c>
      <c r="G142" s="828">
        <v>0</v>
      </c>
      <c r="H142" s="603">
        <v>0</v>
      </c>
    </row>
    <row r="143" spans="1:8">
      <c r="A143" s="602" t="s">
        <v>6</v>
      </c>
      <c r="B143" s="602">
        <v>2009</v>
      </c>
      <c r="C143" s="603">
        <v>6.984</v>
      </c>
      <c r="D143" s="603">
        <v>0</v>
      </c>
      <c r="E143" s="603">
        <v>0</v>
      </c>
      <c r="F143" s="603">
        <v>6.9909999999999997</v>
      </c>
      <c r="G143" s="828">
        <v>0</v>
      </c>
      <c r="H143" s="603">
        <v>0</v>
      </c>
    </row>
    <row r="144" spans="1:8">
      <c r="A144" s="602" t="s">
        <v>6</v>
      </c>
      <c r="B144" s="602">
        <v>2010</v>
      </c>
      <c r="C144" s="603">
        <v>7.0389999999999997</v>
      </c>
      <c r="D144" s="603">
        <v>0</v>
      </c>
      <c r="E144" s="603">
        <v>0</v>
      </c>
      <c r="F144" s="603">
        <v>4.9829999999999997</v>
      </c>
      <c r="G144" s="828">
        <v>0</v>
      </c>
      <c r="H144" s="603">
        <v>0</v>
      </c>
    </row>
    <row r="145" spans="1:8">
      <c r="A145" s="602" t="s">
        <v>6</v>
      </c>
      <c r="B145" s="602">
        <v>2011</v>
      </c>
      <c r="C145" s="603">
        <v>5.6989999999999998</v>
      </c>
      <c r="D145" s="603">
        <v>0</v>
      </c>
      <c r="E145" s="603">
        <v>0</v>
      </c>
      <c r="F145" s="603">
        <v>6.0579999999999998</v>
      </c>
      <c r="G145" s="828">
        <v>0</v>
      </c>
      <c r="H145" s="603">
        <v>0</v>
      </c>
    </row>
    <row r="146" spans="1:8">
      <c r="A146" s="602" t="s">
        <v>6</v>
      </c>
      <c r="B146" s="602">
        <v>2012</v>
      </c>
      <c r="C146" s="603">
        <v>2.302</v>
      </c>
      <c r="D146" s="603">
        <v>0</v>
      </c>
      <c r="E146" s="603">
        <v>0</v>
      </c>
      <c r="F146" s="603">
        <v>5.4080000000000004</v>
      </c>
      <c r="G146" s="828">
        <v>0</v>
      </c>
      <c r="H146" s="603">
        <v>0</v>
      </c>
    </row>
    <row r="147" spans="1:8">
      <c r="A147" s="602" t="s">
        <v>6</v>
      </c>
      <c r="B147" s="602">
        <v>2013</v>
      </c>
      <c r="C147" s="603">
        <v>2.2170000000000001</v>
      </c>
      <c r="D147" s="603">
        <v>0</v>
      </c>
      <c r="E147" s="603">
        <v>0</v>
      </c>
      <c r="F147" s="603">
        <v>6.2779999999999996</v>
      </c>
      <c r="G147" s="828">
        <v>0</v>
      </c>
      <c r="H147" s="603">
        <v>0</v>
      </c>
    </row>
    <row r="148" spans="1:8">
      <c r="A148" s="602" t="s">
        <v>6</v>
      </c>
      <c r="B148" s="602">
        <v>2014</v>
      </c>
      <c r="C148" s="603">
        <v>2.0077000000000003</v>
      </c>
      <c r="D148" s="603">
        <v>0</v>
      </c>
      <c r="E148" s="603">
        <v>0.21030000000000001</v>
      </c>
      <c r="F148" s="603">
        <v>3.5731999999999999</v>
      </c>
      <c r="G148" s="828">
        <v>0</v>
      </c>
      <c r="H148" s="603">
        <v>0</v>
      </c>
    </row>
    <row r="149" spans="1:8">
      <c r="A149" s="602" t="s">
        <v>6</v>
      </c>
      <c r="B149" s="602">
        <v>2015</v>
      </c>
      <c r="C149" s="603">
        <v>3.4589000000000003</v>
      </c>
      <c r="D149" s="603">
        <v>0</v>
      </c>
      <c r="E149" s="603">
        <v>0.153</v>
      </c>
      <c r="F149" s="603">
        <v>7.5</v>
      </c>
      <c r="G149" s="828">
        <v>0.06</v>
      </c>
      <c r="H149" s="603">
        <v>0</v>
      </c>
    </row>
    <row r="150" spans="1:8">
      <c r="A150" s="602" t="s">
        <v>6</v>
      </c>
      <c r="B150" s="602">
        <v>2016</v>
      </c>
      <c r="C150" s="603">
        <v>4.3433000000000002</v>
      </c>
      <c r="D150" s="603">
        <v>0</v>
      </c>
      <c r="E150" s="603">
        <v>0.74299999999999999</v>
      </c>
      <c r="F150" s="603">
        <v>6.8055000000000012</v>
      </c>
      <c r="G150" s="828">
        <v>0.23489999999999997</v>
      </c>
      <c r="H150" s="603">
        <v>0</v>
      </c>
    </row>
    <row r="151" spans="1:8">
      <c r="A151" s="602" t="s">
        <v>6</v>
      </c>
      <c r="B151" s="602">
        <v>2017</v>
      </c>
      <c r="C151" s="603">
        <v>6.3122000000000007</v>
      </c>
      <c r="D151" s="603">
        <v>0</v>
      </c>
      <c r="E151" s="603">
        <v>1.9738000000000002</v>
      </c>
      <c r="F151" s="603">
        <v>5.5111000000000008</v>
      </c>
      <c r="G151" s="828">
        <v>0.23489999999999997</v>
      </c>
      <c r="H151" s="603">
        <v>0</v>
      </c>
    </row>
    <row r="152" spans="1:8">
      <c r="A152" s="602" t="s">
        <v>6</v>
      </c>
      <c r="B152" s="602">
        <v>2018</v>
      </c>
      <c r="C152" s="603">
        <v>14.912920000000002</v>
      </c>
      <c r="D152" s="603">
        <v>0</v>
      </c>
      <c r="E152" s="603">
        <v>4.1665000000000001</v>
      </c>
      <c r="F152" s="603">
        <v>6.4983900000000006</v>
      </c>
      <c r="G152" s="828">
        <v>1.4904000000000002</v>
      </c>
      <c r="H152" s="603">
        <v>0</v>
      </c>
    </row>
    <row r="153" spans="1:8">
      <c r="A153" s="602" t="s">
        <v>6</v>
      </c>
      <c r="B153" s="602">
        <v>2019</v>
      </c>
      <c r="C153" s="603">
        <v>18.118399999999998</v>
      </c>
      <c r="D153" s="603">
        <v>0</v>
      </c>
      <c r="E153" s="603">
        <v>10.076549999999997</v>
      </c>
      <c r="F153" s="603">
        <v>6.0952999999999999</v>
      </c>
      <c r="G153" s="828">
        <v>6.8833690000000001</v>
      </c>
      <c r="H153" s="603">
        <v>0</v>
      </c>
    </row>
    <row r="154" spans="1:8">
      <c r="A154" s="602" t="s">
        <v>6</v>
      </c>
      <c r="B154" s="602">
        <v>2020</v>
      </c>
      <c r="C154" s="603">
        <v>5.4080000000000004</v>
      </c>
      <c r="D154" s="603">
        <v>28.161999999999999</v>
      </c>
      <c r="E154" s="603">
        <v>12.269</v>
      </c>
      <c r="F154" s="603">
        <v>3.7539999999999996</v>
      </c>
      <c r="G154" s="828">
        <v>11.888500000000001</v>
      </c>
      <c r="H154" s="603">
        <v>0.26800000000000002</v>
      </c>
    </row>
    <row r="155" spans="1:8">
      <c r="A155" s="602" t="s">
        <v>6</v>
      </c>
      <c r="B155" s="602">
        <v>2021</v>
      </c>
      <c r="C155" s="603">
        <v>4.032</v>
      </c>
      <c r="D155" s="603">
        <v>36.652000000000001</v>
      </c>
      <c r="E155" s="603">
        <v>17.361999999999998</v>
      </c>
      <c r="F155" s="603">
        <v>2.4239999999999999</v>
      </c>
      <c r="G155" s="828">
        <v>13.7715</v>
      </c>
      <c r="H155" s="603">
        <v>0.36612</v>
      </c>
    </row>
    <row r="156" spans="1:8">
      <c r="A156" s="602" t="s">
        <v>6</v>
      </c>
      <c r="B156" s="602">
        <v>2022</v>
      </c>
      <c r="C156" s="603">
        <v>4.0949999999999998</v>
      </c>
      <c r="D156" s="603">
        <v>62.682000000000002</v>
      </c>
      <c r="E156" s="603">
        <v>18.966999999999999</v>
      </c>
      <c r="F156" s="603">
        <v>2.4289999999999998</v>
      </c>
      <c r="G156" s="828">
        <v>22.419</v>
      </c>
      <c r="H156" s="603">
        <v>0</v>
      </c>
    </row>
    <row r="157" spans="1:8">
      <c r="A157" s="602" t="s">
        <v>7</v>
      </c>
      <c r="B157" s="602">
        <v>2007</v>
      </c>
      <c r="C157" s="603">
        <v>2.0760000000000001</v>
      </c>
      <c r="D157" s="603">
        <v>0</v>
      </c>
      <c r="E157" s="603">
        <v>0</v>
      </c>
      <c r="F157" s="603">
        <v>10.938000000000001</v>
      </c>
      <c r="G157" s="828">
        <v>0</v>
      </c>
      <c r="H157" s="603">
        <v>0</v>
      </c>
    </row>
    <row r="158" spans="1:8">
      <c r="A158" s="602" t="s">
        <v>7</v>
      </c>
      <c r="B158" s="602">
        <v>2008</v>
      </c>
      <c r="C158" s="603">
        <v>5.8</v>
      </c>
      <c r="D158" s="603">
        <v>0</v>
      </c>
      <c r="E158" s="603">
        <v>0</v>
      </c>
      <c r="F158" s="603">
        <v>12</v>
      </c>
      <c r="G158" s="828">
        <v>0</v>
      </c>
      <c r="H158" s="603">
        <v>0</v>
      </c>
    </row>
    <row r="159" spans="1:8">
      <c r="A159" s="602" t="s">
        <v>7</v>
      </c>
      <c r="B159" s="602">
        <v>2009</v>
      </c>
      <c r="C159" s="603">
        <v>3.6480000000000001</v>
      </c>
      <c r="D159" s="603">
        <v>0</v>
      </c>
      <c r="E159" s="603">
        <v>0</v>
      </c>
      <c r="F159" s="603">
        <v>6.3929999999999998</v>
      </c>
      <c r="G159" s="828">
        <v>0</v>
      </c>
      <c r="H159" s="603">
        <v>0</v>
      </c>
    </row>
    <row r="160" spans="1:8">
      <c r="A160" s="602" t="s">
        <v>7</v>
      </c>
      <c r="B160" s="602">
        <v>2010</v>
      </c>
      <c r="C160" s="603">
        <v>3.92</v>
      </c>
      <c r="D160" s="603">
        <v>0</v>
      </c>
      <c r="E160" s="603">
        <v>0</v>
      </c>
      <c r="F160" s="603">
        <v>6.3150000000000004</v>
      </c>
      <c r="G160" s="828">
        <v>0</v>
      </c>
      <c r="H160" s="603">
        <v>0</v>
      </c>
    </row>
    <row r="161" spans="1:8">
      <c r="A161" s="602" t="s">
        <v>7</v>
      </c>
      <c r="B161" s="602">
        <v>2011</v>
      </c>
      <c r="C161" s="603">
        <v>3.077</v>
      </c>
      <c r="D161" s="603">
        <v>0</v>
      </c>
      <c r="E161" s="603">
        <v>1.6E-2</v>
      </c>
      <c r="F161" s="603">
        <v>5.8049999999999997</v>
      </c>
      <c r="G161" s="828">
        <v>0</v>
      </c>
      <c r="H161" s="603">
        <v>0</v>
      </c>
    </row>
    <row r="162" spans="1:8">
      <c r="A162" s="602" t="s">
        <v>7</v>
      </c>
      <c r="B162" s="602">
        <v>2012</v>
      </c>
      <c r="C162" s="603">
        <v>2.137</v>
      </c>
      <c r="D162" s="603">
        <v>0</v>
      </c>
      <c r="E162" s="603">
        <v>1.6E-2</v>
      </c>
      <c r="F162" s="603">
        <v>3.67</v>
      </c>
      <c r="G162" s="828">
        <v>0</v>
      </c>
      <c r="H162" s="603">
        <v>0</v>
      </c>
    </row>
    <row r="163" spans="1:8">
      <c r="A163" s="602" t="s">
        <v>7</v>
      </c>
      <c r="B163" s="602">
        <v>2013</v>
      </c>
      <c r="C163" s="603">
        <v>2.5057</v>
      </c>
      <c r="D163" s="603">
        <v>0</v>
      </c>
      <c r="E163" s="603">
        <v>1.5800000000000002E-2</v>
      </c>
      <c r="F163" s="603">
        <v>4.7416</v>
      </c>
      <c r="G163" s="828">
        <v>0</v>
      </c>
      <c r="H163" s="603">
        <v>0</v>
      </c>
    </row>
    <row r="164" spans="1:8">
      <c r="A164" s="602" t="s">
        <v>7</v>
      </c>
      <c r="B164" s="602">
        <v>2014</v>
      </c>
      <c r="C164" s="603">
        <v>4.0377999999999998</v>
      </c>
      <c r="D164" s="1005">
        <v>0</v>
      </c>
      <c r="E164" s="603">
        <v>6.0000000000000001E-3</v>
      </c>
      <c r="F164" s="603">
        <v>6.4369499999999995</v>
      </c>
      <c r="G164" s="828">
        <v>0</v>
      </c>
      <c r="H164" s="603">
        <v>0</v>
      </c>
    </row>
    <row r="165" spans="1:8">
      <c r="A165" s="602" t="s">
        <v>7</v>
      </c>
      <c r="B165" s="602">
        <v>2015</v>
      </c>
      <c r="C165" s="603">
        <v>4.282</v>
      </c>
      <c r="D165" s="1005">
        <v>0</v>
      </c>
      <c r="E165" s="603">
        <v>0.43099999999999999</v>
      </c>
      <c r="F165" s="603">
        <v>9.2119999999999997</v>
      </c>
      <c r="G165" s="828">
        <v>9.4E-2</v>
      </c>
      <c r="H165" s="603">
        <v>0</v>
      </c>
    </row>
    <row r="166" spans="1:8">
      <c r="A166" s="602" t="s">
        <v>7</v>
      </c>
      <c r="B166" s="602">
        <v>2016</v>
      </c>
      <c r="C166" s="603">
        <v>5.8494200000000003</v>
      </c>
      <c r="D166" s="1005">
        <v>0</v>
      </c>
      <c r="E166" s="603">
        <v>0.71496999999999988</v>
      </c>
      <c r="F166" s="603">
        <v>6.3910900000000002</v>
      </c>
      <c r="G166" s="828">
        <v>0.14334</v>
      </c>
      <c r="H166" s="603">
        <v>0</v>
      </c>
    </row>
    <row r="167" spans="1:8">
      <c r="A167" s="602" t="s">
        <v>7</v>
      </c>
      <c r="B167" s="602">
        <v>2017</v>
      </c>
      <c r="C167" s="603">
        <v>8.4079499704837808</v>
      </c>
      <c r="D167" s="603">
        <v>0</v>
      </c>
      <c r="E167" s="826">
        <v>0.96668000030517576</v>
      </c>
      <c r="F167" s="826">
        <v>4.4570279792547227</v>
      </c>
      <c r="G167" s="826">
        <v>0.48834499740600584</v>
      </c>
      <c r="H167" s="603">
        <v>0</v>
      </c>
    </row>
    <row r="168" spans="1:8">
      <c r="A168" s="602" t="s">
        <v>7</v>
      </c>
      <c r="B168" s="602">
        <v>2018</v>
      </c>
      <c r="C168" s="603">
        <v>15.9802199706</v>
      </c>
      <c r="D168" s="603">
        <v>0</v>
      </c>
      <c r="E168" s="603">
        <v>1.7846799981999999</v>
      </c>
      <c r="F168" s="603">
        <v>4.4207970069099991</v>
      </c>
      <c r="G168" s="603">
        <v>1.1352000045300001</v>
      </c>
      <c r="H168" s="603">
        <v>0</v>
      </c>
    </row>
    <row r="169" spans="1:8">
      <c r="A169" s="602" t="s">
        <v>7</v>
      </c>
      <c r="B169" s="602">
        <v>2019</v>
      </c>
      <c r="C169" s="603">
        <v>14.251399998664857</v>
      </c>
      <c r="D169" s="603">
        <v>0</v>
      </c>
      <c r="E169" s="603">
        <v>1.7011800003051758</v>
      </c>
      <c r="F169" s="603">
        <v>0.92634400272369388</v>
      </c>
      <c r="G169" s="603">
        <v>2.2869999999999999</v>
      </c>
      <c r="H169" s="603">
        <v>0</v>
      </c>
    </row>
    <row r="170" spans="1:8">
      <c r="A170" s="602" t="s">
        <v>7</v>
      </c>
      <c r="B170" s="602">
        <v>2020</v>
      </c>
      <c r="C170" s="603">
        <v>0.22579999999999928</v>
      </c>
      <c r="D170" s="603">
        <v>14.907</v>
      </c>
      <c r="E170" s="603">
        <v>3.9767000000000006</v>
      </c>
      <c r="F170" s="603">
        <v>0.95760000000000001</v>
      </c>
      <c r="G170" s="603">
        <v>3.645</v>
      </c>
      <c r="H170" s="603">
        <v>0.23699999999999999</v>
      </c>
    </row>
    <row r="171" spans="1:8">
      <c r="A171" s="602" t="s">
        <v>7</v>
      </c>
      <c r="B171" s="602">
        <v>2021</v>
      </c>
      <c r="C171" s="603">
        <v>0.23280000000000001</v>
      </c>
      <c r="D171" s="603">
        <v>17.225000000000001</v>
      </c>
      <c r="E171" s="603">
        <v>4.4403999999999995</v>
      </c>
      <c r="F171" s="603">
        <v>0.93500000000000005</v>
      </c>
      <c r="G171" s="603">
        <v>6.31</v>
      </c>
      <c r="H171" s="603">
        <v>0.52760000000000007</v>
      </c>
    </row>
    <row r="172" spans="1:8">
      <c r="A172" s="602" t="s">
        <v>7</v>
      </c>
      <c r="B172" s="602">
        <v>2022</v>
      </c>
      <c r="C172" s="603">
        <v>2.1138000000000003</v>
      </c>
      <c r="D172" s="603">
        <v>13.709</v>
      </c>
      <c r="E172" s="603">
        <v>6.1048999999999998</v>
      </c>
      <c r="F172" s="603">
        <v>6.9699999999999998E-2</v>
      </c>
      <c r="G172" s="603">
        <v>11.2989</v>
      </c>
      <c r="H172" s="603">
        <v>0.99635000000000007</v>
      </c>
    </row>
    <row r="173" spans="1:8">
      <c r="A173" s="602" t="s">
        <v>598</v>
      </c>
      <c r="B173" s="602">
        <v>2007</v>
      </c>
      <c r="C173" s="603">
        <v>225.078</v>
      </c>
      <c r="D173" s="603">
        <v>0</v>
      </c>
      <c r="E173" s="603">
        <v>22.37</v>
      </c>
      <c r="F173" s="603">
        <v>114.407</v>
      </c>
      <c r="G173" s="603">
        <v>0</v>
      </c>
      <c r="H173" s="603">
        <v>0</v>
      </c>
    </row>
    <row r="174" spans="1:8">
      <c r="A174" s="602" t="s">
        <v>598</v>
      </c>
      <c r="B174" s="602">
        <v>2008</v>
      </c>
      <c r="C174" s="603">
        <v>292.25</v>
      </c>
      <c r="D174" s="603">
        <v>0</v>
      </c>
      <c r="E174" s="603">
        <v>35.631</v>
      </c>
      <c r="F174" s="603">
        <v>120.68500000000002</v>
      </c>
      <c r="G174" s="603">
        <v>0</v>
      </c>
      <c r="H174" s="603">
        <v>0</v>
      </c>
    </row>
    <row r="175" spans="1:8">
      <c r="A175" s="602" t="s">
        <v>598</v>
      </c>
      <c r="B175" s="602">
        <v>2009</v>
      </c>
      <c r="C175" s="603">
        <v>298.553</v>
      </c>
      <c r="D175" s="603">
        <v>0</v>
      </c>
      <c r="E175" s="603">
        <v>33.517000000000003</v>
      </c>
      <c r="F175" s="603">
        <v>99.242999999999995</v>
      </c>
      <c r="G175" s="603">
        <v>0</v>
      </c>
      <c r="H175" s="603">
        <v>0</v>
      </c>
    </row>
    <row r="176" spans="1:8">
      <c r="A176" s="602" t="s">
        <v>598</v>
      </c>
      <c r="B176" s="602">
        <v>2010</v>
      </c>
      <c r="C176" s="603">
        <v>252.86999999999998</v>
      </c>
      <c r="D176" s="603">
        <v>0</v>
      </c>
      <c r="E176" s="603">
        <v>50.930999999999997</v>
      </c>
      <c r="F176" s="603">
        <v>101.93100000000001</v>
      </c>
      <c r="G176" s="603">
        <v>0</v>
      </c>
      <c r="H176" s="603">
        <v>0</v>
      </c>
    </row>
    <row r="177" spans="1:8">
      <c r="A177" s="602" t="s">
        <v>598</v>
      </c>
      <c r="B177" s="602">
        <v>2011</v>
      </c>
      <c r="C177" s="603">
        <v>215.85400000000001</v>
      </c>
      <c r="D177" s="603">
        <v>0</v>
      </c>
      <c r="E177" s="603">
        <v>60.477999999999994</v>
      </c>
      <c r="F177" s="603">
        <v>135.709</v>
      </c>
      <c r="G177" s="603">
        <v>0</v>
      </c>
      <c r="H177" s="603">
        <v>0</v>
      </c>
    </row>
    <row r="178" spans="1:8">
      <c r="A178" s="607" t="s">
        <v>598</v>
      </c>
      <c r="B178" s="602">
        <v>2012</v>
      </c>
      <c r="C178" s="603">
        <v>123.74300000000001</v>
      </c>
      <c r="D178" s="603">
        <v>0</v>
      </c>
      <c r="E178" s="603">
        <v>44.076999999999998</v>
      </c>
      <c r="F178" s="603">
        <v>127.30799999999999</v>
      </c>
      <c r="G178" s="603">
        <v>0</v>
      </c>
      <c r="H178" s="603">
        <v>0</v>
      </c>
    </row>
    <row r="179" spans="1:8">
      <c r="A179" s="607" t="s">
        <v>598</v>
      </c>
      <c r="B179" s="602">
        <v>2013</v>
      </c>
      <c r="C179" s="603">
        <v>112.02387999999999</v>
      </c>
      <c r="D179" s="603">
        <v>0</v>
      </c>
      <c r="E179" s="603">
        <v>39.402800000000006</v>
      </c>
      <c r="F179" s="603">
        <v>131.42250000000001</v>
      </c>
      <c r="G179" s="603">
        <v>0</v>
      </c>
      <c r="H179" s="603">
        <v>0</v>
      </c>
    </row>
    <row r="180" spans="1:8">
      <c r="A180" s="607" t="s">
        <v>598</v>
      </c>
      <c r="B180" s="602">
        <v>2014</v>
      </c>
      <c r="C180" s="603">
        <v>95.875900000000001</v>
      </c>
      <c r="D180" s="603">
        <v>0</v>
      </c>
      <c r="E180" s="603">
        <v>44.564119999999996</v>
      </c>
      <c r="F180" s="603">
        <v>145.14108000000002</v>
      </c>
      <c r="G180" s="603">
        <v>0</v>
      </c>
      <c r="H180" s="603">
        <v>0</v>
      </c>
    </row>
    <row r="181" spans="1:8">
      <c r="A181" s="607" t="s">
        <v>598</v>
      </c>
      <c r="B181" s="602">
        <v>2015</v>
      </c>
      <c r="C181" s="603">
        <v>109.589845</v>
      </c>
      <c r="D181" s="603">
        <v>0</v>
      </c>
      <c r="E181" s="603">
        <v>56.818612000000002</v>
      </c>
      <c r="F181" s="603">
        <v>163.34927799999997</v>
      </c>
      <c r="G181" s="603">
        <v>7.3031399999999991</v>
      </c>
      <c r="H181" s="603">
        <v>0</v>
      </c>
    </row>
    <row r="182" spans="1:8">
      <c r="A182" s="607" t="s">
        <v>598</v>
      </c>
      <c r="B182" s="602">
        <v>2016</v>
      </c>
      <c r="C182" s="603">
        <v>141.67545000000001</v>
      </c>
      <c r="D182" s="603">
        <v>0</v>
      </c>
      <c r="E182" s="603">
        <v>120.31001719999998</v>
      </c>
      <c r="F182" s="603">
        <v>133.37570099999999</v>
      </c>
      <c r="G182" s="603">
        <v>11.738165</v>
      </c>
      <c r="H182" s="603">
        <v>0</v>
      </c>
    </row>
    <row r="183" spans="1:8">
      <c r="A183" s="607" t="s">
        <v>598</v>
      </c>
      <c r="B183" s="602">
        <v>2017</v>
      </c>
      <c r="C183" s="603">
        <v>180.17448497048372</v>
      </c>
      <c r="D183" s="603">
        <v>0</v>
      </c>
      <c r="E183" s="603">
        <v>188.50934825030518</v>
      </c>
      <c r="F183" s="603">
        <v>110.8704679792547</v>
      </c>
      <c r="G183" s="603">
        <v>18.882354997406008</v>
      </c>
      <c r="H183" s="603">
        <v>0</v>
      </c>
    </row>
    <row r="184" spans="1:8">
      <c r="A184" s="607" t="s">
        <v>598</v>
      </c>
      <c r="B184" s="602">
        <v>2018</v>
      </c>
      <c r="C184" s="603">
        <v>232.1631899706</v>
      </c>
      <c r="D184" s="603">
        <v>0</v>
      </c>
      <c r="E184" s="603">
        <v>282.96604249819995</v>
      </c>
      <c r="F184" s="603">
        <v>85.668267006909986</v>
      </c>
      <c r="G184" s="603">
        <v>29.03392430453</v>
      </c>
      <c r="H184" s="603">
        <v>0</v>
      </c>
    </row>
    <row r="185" spans="1:8">
      <c r="A185" s="607" t="s">
        <v>598</v>
      </c>
      <c r="B185" s="602">
        <v>2019</v>
      </c>
      <c r="C185" s="603">
        <v>225.73072399866487</v>
      </c>
      <c r="D185" s="603">
        <v>0</v>
      </c>
      <c r="E185" s="603">
        <v>363.98023540030516</v>
      </c>
      <c r="F185" s="603">
        <v>76.726334002723689</v>
      </c>
      <c r="G185" s="603">
        <v>55.403319000000003</v>
      </c>
      <c r="H185" s="603">
        <v>0</v>
      </c>
    </row>
    <row r="186" spans="1:8">
      <c r="A186" s="607" t="s">
        <v>598</v>
      </c>
      <c r="B186" s="602">
        <v>2020</v>
      </c>
      <c r="C186" s="603">
        <v>144.68431999999996</v>
      </c>
      <c r="D186" s="603">
        <v>60.979299999999995</v>
      </c>
      <c r="E186" s="603">
        <v>456.00816739999999</v>
      </c>
      <c r="F186" s="603">
        <v>74.02170000000001</v>
      </c>
      <c r="G186" s="603">
        <v>92.461349999999996</v>
      </c>
      <c r="H186" s="603">
        <v>111.73</v>
      </c>
    </row>
    <row r="187" spans="1:8">
      <c r="A187" s="607" t="s">
        <v>598</v>
      </c>
      <c r="B187" s="602">
        <v>2021</v>
      </c>
      <c r="C187" s="603">
        <v>170.19570000000002</v>
      </c>
      <c r="D187" s="603">
        <v>77.203299999999999</v>
      </c>
      <c r="E187" s="603">
        <v>675.63760000000002</v>
      </c>
      <c r="F187" s="603">
        <v>75.047900000000013</v>
      </c>
      <c r="G187" s="603">
        <v>218.23050000000001</v>
      </c>
      <c r="H187" s="603">
        <v>207.24270000000001</v>
      </c>
    </row>
    <row r="188" spans="1:8">
      <c r="A188" s="1006" t="s">
        <v>598</v>
      </c>
      <c r="B188" s="604">
        <v>2022</v>
      </c>
      <c r="C188" s="1007">
        <v>186.14420000000001</v>
      </c>
      <c r="D188" s="1007">
        <v>114.0063</v>
      </c>
      <c r="E188" s="1007">
        <v>947.45159999999998</v>
      </c>
      <c r="F188" s="1007">
        <v>82.980999999999995</v>
      </c>
      <c r="G188" s="1007">
        <v>324.99079999999998</v>
      </c>
      <c r="H188" s="1007">
        <v>357.79159999999996</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39997558519241921"/>
  </sheetPr>
  <dimension ref="A1:I36"/>
  <sheetViews>
    <sheetView zoomScale="75" zoomScaleNormal="75" workbookViewId="0"/>
  </sheetViews>
  <sheetFormatPr defaultColWidth="8.6640625" defaultRowHeight="13.2"/>
  <cols>
    <col min="1" max="1" width="18.44140625" style="3" customWidth="1"/>
    <col min="2" max="3" width="15.44140625" style="3" bestFit="1" customWidth="1"/>
    <col min="4" max="5" width="15.5546875" style="3" bestFit="1" customWidth="1"/>
    <col min="6" max="6" width="6.6640625" style="3" bestFit="1" customWidth="1"/>
    <col min="7" max="7" width="10" style="3" bestFit="1" customWidth="1"/>
    <col min="8" max="8" width="8.6640625" style="3"/>
    <col min="9" max="9" width="11" style="3" bestFit="1" customWidth="1"/>
    <col min="10" max="16384" width="8.6640625" style="3"/>
  </cols>
  <sheetData>
    <row r="1" spans="1:1" ht="14.4">
      <c r="A1" s="100" t="s">
        <v>794</v>
      </c>
    </row>
    <row r="3" spans="1:1">
      <c r="A3" s="171"/>
    </row>
    <row r="4" spans="1:1">
      <c r="A4" s="374"/>
    </row>
    <row r="5" spans="1:1">
      <c r="A5" s="174"/>
    </row>
    <row r="19" spans="1:7">
      <c r="A19" s="174" t="s">
        <v>413</v>
      </c>
    </row>
    <row r="22" spans="1:7" ht="14.4">
      <c r="A22" s="605"/>
      <c r="B22" s="606" t="s">
        <v>259</v>
      </c>
      <c r="C22" s="606" t="s">
        <v>260</v>
      </c>
      <c r="D22" s="606" t="s">
        <v>259</v>
      </c>
      <c r="E22" s="606" t="s">
        <v>260</v>
      </c>
    </row>
    <row r="23" spans="1:7">
      <c r="A23" s="607"/>
      <c r="B23" s="303" t="s">
        <v>599</v>
      </c>
      <c r="C23" s="303" t="s">
        <v>599</v>
      </c>
      <c r="D23" s="303" t="s">
        <v>600</v>
      </c>
      <c r="E23" s="303" t="s">
        <v>600</v>
      </c>
    </row>
    <row r="24" spans="1:7">
      <c r="A24" s="607"/>
      <c r="B24" s="303" t="s">
        <v>414</v>
      </c>
      <c r="C24" s="303" t="s">
        <v>414</v>
      </c>
      <c r="D24" s="303" t="s">
        <v>414</v>
      </c>
      <c r="E24" s="303" t="s">
        <v>414</v>
      </c>
    </row>
    <row r="25" spans="1:7">
      <c r="A25" s="607"/>
      <c r="B25" s="616" t="s">
        <v>795</v>
      </c>
      <c r="C25" s="616" t="s">
        <v>795</v>
      </c>
      <c r="D25" s="616" t="s">
        <v>795</v>
      </c>
      <c r="E25" s="616" t="s">
        <v>795</v>
      </c>
    </row>
    <row r="26" spans="1:7">
      <c r="A26" s="413" t="s">
        <v>11</v>
      </c>
      <c r="B26" s="344">
        <v>11437</v>
      </c>
      <c r="C26" s="345">
        <v>0</v>
      </c>
      <c r="D26" s="344">
        <v>6544</v>
      </c>
      <c r="E26" s="345">
        <v>0</v>
      </c>
      <c r="G26" s="1008"/>
    </row>
    <row r="27" spans="1:7">
      <c r="A27" s="217" t="s">
        <v>2</v>
      </c>
      <c r="B27" s="346">
        <v>17944.099999999999</v>
      </c>
      <c r="C27" s="347">
        <v>3190</v>
      </c>
      <c r="D27" s="346">
        <v>0</v>
      </c>
      <c r="E27" s="347">
        <v>0</v>
      </c>
      <c r="G27" s="1008"/>
    </row>
    <row r="28" spans="1:7">
      <c r="A28" s="217" t="s">
        <v>7</v>
      </c>
      <c r="B28" s="346">
        <v>2113.8000000000002</v>
      </c>
      <c r="C28" s="347">
        <v>1905</v>
      </c>
      <c r="D28" s="346">
        <v>13709</v>
      </c>
      <c r="E28" s="347">
        <v>2870</v>
      </c>
      <c r="G28" s="1008"/>
    </row>
    <row r="29" spans="1:7">
      <c r="A29" s="217" t="s">
        <v>5</v>
      </c>
      <c r="B29" s="346">
        <v>33241.199999999997</v>
      </c>
      <c r="C29" s="347">
        <v>17257</v>
      </c>
      <c r="D29" s="346">
        <v>0</v>
      </c>
      <c r="E29" s="347">
        <v>0</v>
      </c>
      <c r="G29" s="1008"/>
    </row>
    <row r="30" spans="1:7">
      <c r="A30" s="217" t="s">
        <v>6</v>
      </c>
      <c r="B30" s="346">
        <v>4095</v>
      </c>
      <c r="C30" s="347">
        <v>372</v>
      </c>
      <c r="D30" s="346">
        <v>62682</v>
      </c>
      <c r="E30" s="347">
        <v>26770</v>
      </c>
      <c r="G30" s="1008"/>
    </row>
    <row r="31" spans="1:7">
      <c r="A31" s="217" t="s">
        <v>1</v>
      </c>
      <c r="B31" s="346">
        <v>15864.3</v>
      </c>
      <c r="C31" s="347">
        <v>1641</v>
      </c>
      <c r="D31" s="346">
        <v>31071.3</v>
      </c>
      <c r="E31" s="347">
        <v>7630</v>
      </c>
      <c r="G31" s="1008"/>
    </row>
    <row r="32" spans="1:7">
      <c r="A32" s="217" t="s">
        <v>3</v>
      </c>
      <c r="B32" s="346">
        <v>35770.5</v>
      </c>
      <c r="C32" s="347">
        <v>4645</v>
      </c>
      <c r="D32" s="346">
        <v>0</v>
      </c>
      <c r="E32" s="347">
        <v>0</v>
      </c>
      <c r="G32" s="1008"/>
    </row>
    <row r="33" spans="1:9">
      <c r="A33" s="217" t="s">
        <v>416</v>
      </c>
      <c r="B33" s="346">
        <v>2449</v>
      </c>
      <c r="C33" s="347">
        <v>450</v>
      </c>
      <c r="D33" s="346">
        <v>0</v>
      </c>
      <c r="E33" s="347">
        <v>0</v>
      </c>
      <c r="G33" s="1008"/>
    </row>
    <row r="34" spans="1:9">
      <c r="A34" s="218" t="s">
        <v>415</v>
      </c>
      <c r="B34" s="348">
        <v>63229.32</v>
      </c>
      <c r="C34" s="349">
        <v>23082.6</v>
      </c>
      <c r="D34" s="348">
        <v>0</v>
      </c>
      <c r="E34" s="349">
        <v>0</v>
      </c>
      <c r="G34" s="1008"/>
      <c r="I34" s="641"/>
    </row>
    <row r="36" spans="1:9">
      <c r="B36" s="350"/>
      <c r="C36" s="350"/>
    </row>
  </sheetData>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AO59"/>
  <sheetViews>
    <sheetView zoomScale="80" zoomScaleNormal="80" workbookViewId="0"/>
  </sheetViews>
  <sheetFormatPr defaultColWidth="8.6640625" defaultRowHeight="13.2"/>
  <cols>
    <col min="1" max="1" width="17.109375" style="3" customWidth="1"/>
    <col min="2" max="4" width="9.109375" style="3" customWidth="1"/>
    <col min="5" max="5" width="5.6640625" style="3" customWidth="1"/>
    <col min="6" max="6" width="17.33203125" style="3" customWidth="1"/>
    <col min="7" max="8" width="13.109375" style="5" customWidth="1"/>
    <col min="9" max="9" width="13.109375" style="3" customWidth="1"/>
    <col min="10" max="14" width="13.109375" style="5" customWidth="1"/>
    <col min="15" max="17" width="13.109375" style="3" customWidth="1"/>
    <col min="18" max="18" width="18.5546875" style="3" customWidth="1"/>
    <col min="19" max="22" width="11.88671875" style="3" customWidth="1"/>
    <col min="23" max="25" width="9" style="3" bestFit="1" customWidth="1"/>
    <col min="26" max="42" width="8.6640625" style="3"/>
    <col min="43" max="44" width="9" style="3" bestFit="1" customWidth="1"/>
    <col min="45" max="16384" width="8.6640625" style="3"/>
  </cols>
  <sheetData>
    <row r="1" spans="1:17" ht="14.4">
      <c r="A1" s="100" t="s">
        <v>796</v>
      </c>
    </row>
    <row r="3" spans="1:17">
      <c r="A3" s="171"/>
    </row>
    <row r="4" spans="1:17" ht="12.6" customHeight="1">
      <c r="A4" s="207"/>
      <c r="M4" s="1187" t="s">
        <v>52</v>
      </c>
      <c r="N4" s="1188" t="s">
        <v>601</v>
      </c>
      <c r="O4" s="1188"/>
      <c r="P4" s="1188"/>
      <c r="Q4" s="1188"/>
    </row>
    <row r="5" spans="1:17" ht="12.75" customHeight="1">
      <c r="A5" s="174"/>
      <c r="F5" s="608"/>
      <c r="M5" s="1187"/>
      <c r="N5" s="1188"/>
      <c r="O5" s="1188"/>
      <c r="P5" s="1188"/>
      <c r="Q5" s="1188"/>
    </row>
    <row r="6" spans="1:17">
      <c r="M6" s="1187"/>
      <c r="N6" s="609" t="s">
        <v>95</v>
      </c>
      <c r="O6" s="609" t="s">
        <v>13</v>
      </c>
      <c r="P6" s="609" t="s">
        <v>516</v>
      </c>
      <c r="Q6" s="609" t="s">
        <v>512</v>
      </c>
    </row>
    <row r="7" spans="1:17">
      <c r="M7" s="1009" t="s">
        <v>11</v>
      </c>
      <c r="N7" s="1010">
        <f t="shared" ref="N7:N16" si="0">H33/(H33+M33)</f>
        <v>0.97277747530528114</v>
      </c>
      <c r="O7" s="1010">
        <f t="shared" ref="O7:O16" si="1">G33/(G33+L33)</f>
        <v>0.44958567376675379</v>
      </c>
      <c r="P7" s="1010">
        <f t="shared" ref="P7:Q16" si="2">I33/(I33+N33)</f>
        <v>0.15252239509665252</v>
      </c>
      <c r="Q7" s="1010">
        <f>J33/(J33+O33)</f>
        <v>0.52896876031730455</v>
      </c>
    </row>
    <row r="8" spans="1:17">
      <c r="M8" s="1011" t="s">
        <v>2</v>
      </c>
      <c r="N8" s="1012">
        <f t="shared" si="0"/>
        <v>0.41721914064514232</v>
      </c>
      <c r="O8" s="1012">
        <f t="shared" si="1"/>
        <v>4.2353754158748563E-2</v>
      </c>
      <c r="P8" s="1012">
        <f t="shared" si="2"/>
        <v>2.9551294722277129E-2</v>
      </c>
      <c r="Q8" s="1012">
        <f t="shared" si="2"/>
        <v>0.41580320444980434</v>
      </c>
    </row>
    <row r="9" spans="1:17">
      <c r="M9" s="1009" t="s">
        <v>7</v>
      </c>
      <c r="N9" s="1010">
        <f t="shared" si="0"/>
        <v>0.32640993300463567</v>
      </c>
      <c r="O9" s="1010">
        <f t="shared" si="1"/>
        <v>0</v>
      </c>
      <c r="P9" s="1010">
        <f t="shared" si="2"/>
        <v>0</v>
      </c>
      <c r="Q9" s="1010">
        <f t="shared" si="2"/>
        <v>8.1035359183424499E-2</v>
      </c>
    </row>
    <row r="10" spans="1:17">
      <c r="M10" s="1011" t="s">
        <v>5</v>
      </c>
      <c r="N10" s="1012">
        <f t="shared" si="0"/>
        <v>0.34357994592870861</v>
      </c>
      <c r="O10" s="1012">
        <f t="shared" si="1"/>
        <v>0.12030251615465147</v>
      </c>
      <c r="P10" s="1012">
        <f t="shared" si="2"/>
        <v>0</v>
      </c>
      <c r="Q10" s="1012" t="s">
        <v>79</v>
      </c>
    </row>
    <row r="11" spans="1:17">
      <c r="M11" s="1009" t="s">
        <v>6</v>
      </c>
      <c r="N11" s="1010">
        <f t="shared" si="0"/>
        <v>0.19465387251542152</v>
      </c>
      <c r="O11" s="1010">
        <f t="shared" si="1"/>
        <v>0</v>
      </c>
      <c r="P11" s="1010">
        <f t="shared" si="2"/>
        <v>2.0542317173377158E-3</v>
      </c>
      <c r="Q11" s="1010" t="s">
        <v>79</v>
      </c>
    </row>
    <row r="12" spans="1:17">
      <c r="M12" s="1011" t="s">
        <v>1</v>
      </c>
      <c r="N12" s="1012">
        <f t="shared" si="0"/>
        <v>0.24266781951087335</v>
      </c>
      <c r="O12" s="1012">
        <f t="shared" si="1"/>
        <v>1.1505126172883696E-2</v>
      </c>
      <c r="P12" s="1012">
        <f t="shared" si="2"/>
        <v>0</v>
      </c>
      <c r="Q12" s="1012">
        <f>J38/(J38+O38)</f>
        <v>0.2139761353074664</v>
      </c>
    </row>
    <row r="13" spans="1:17">
      <c r="M13" s="1009" t="s">
        <v>3</v>
      </c>
      <c r="N13" s="1010">
        <f t="shared" si="0"/>
        <v>0.18169279484041417</v>
      </c>
      <c r="O13" s="1010">
        <f t="shared" si="1"/>
        <v>1.355865867125145E-2</v>
      </c>
      <c r="P13" s="1010">
        <f t="shared" si="2"/>
        <v>0</v>
      </c>
      <c r="Q13" s="1010" t="s">
        <v>79</v>
      </c>
    </row>
    <row r="14" spans="1:17">
      <c r="M14" s="1011" t="s">
        <v>416</v>
      </c>
      <c r="N14" s="1012">
        <f t="shared" si="0"/>
        <v>0.2142221707937278</v>
      </c>
      <c r="O14" s="1012">
        <f t="shared" si="1"/>
        <v>0</v>
      </c>
      <c r="P14" s="1012">
        <f t="shared" si="2"/>
        <v>0</v>
      </c>
      <c r="Q14" s="1012" t="s">
        <v>79</v>
      </c>
    </row>
    <row r="15" spans="1:17">
      <c r="M15" s="1009" t="s">
        <v>415</v>
      </c>
      <c r="N15" s="1010">
        <f t="shared" si="0"/>
        <v>0.81280449376734931</v>
      </c>
      <c r="O15" s="1010">
        <f t="shared" si="1"/>
        <v>0.1661570929435901</v>
      </c>
      <c r="P15" s="1010">
        <f t="shared" si="2"/>
        <v>0.73894232094138401</v>
      </c>
      <c r="Q15" s="1010" t="s">
        <v>79</v>
      </c>
    </row>
    <row r="16" spans="1:17">
      <c r="M16" s="610" t="s">
        <v>58</v>
      </c>
      <c r="N16" s="1013">
        <f t="shared" si="0"/>
        <v>0.48194908714749768</v>
      </c>
      <c r="O16" s="1013">
        <f t="shared" si="1"/>
        <v>8.1205922948259443E-2</v>
      </c>
      <c r="P16" s="1013">
        <f t="shared" si="2"/>
        <v>0.16811904038870332</v>
      </c>
      <c r="Q16" s="1013" t="s">
        <v>79</v>
      </c>
    </row>
    <row r="21" spans="1:22">
      <c r="A21" s="174"/>
    </row>
    <row r="22" spans="1:22">
      <c r="A22" s="174" t="s">
        <v>517</v>
      </c>
    </row>
    <row r="23" spans="1:22">
      <c r="A23" s="504" t="s">
        <v>881</v>
      </c>
    </row>
    <row r="24" spans="1:22">
      <c r="A24" s="174" t="s">
        <v>413</v>
      </c>
    </row>
    <row r="25" spans="1:22">
      <c r="A25" s="174"/>
    </row>
    <row r="26" spans="1:22">
      <c r="A26" s="174"/>
    </row>
    <row r="27" spans="1:22">
      <c r="A27" s="611"/>
      <c r="B27" s="612"/>
      <c r="C27" s="612"/>
      <c r="D27" s="612"/>
    </row>
    <row r="28" spans="1:22">
      <c r="A28" s="3" t="s">
        <v>797</v>
      </c>
      <c r="F28" s="3" t="s">
        <v>798</v>
      </c>
    </row>
    <row r="29" spans="1:22">
      <c r="F29" s="613"/>
      <c r="G29" s="606" t="s">
        <v>410</v>
      </c>
      <c r="H29" s="132" t="s">
        <v>410</v>
      </c>
      <c r="I29" s="132" t="s">
        <v>515</v>
      </c>
      <c r="J29" s="132" t="s">
        <v>515</v>
      </c>
      <c r="K29" s="132" t="s">
        <v>410</v>
      </c>
      <c r="L29" s="137" t="s">
        <v>409</v>
      </c>
      <c r="M29" s="137" t="s">
        <v>409</v>
      </c>
      <c r="N29" s="132" t="s">
        <v>409</v>
      </c>
      <c r="O29" s="137" t="s">
        <v>409</v>
      </c>
      <c r="P29" s="132" t="s">
        <v>409</v>
      </c>
      <c r="Q29" s="132" t="s">
        <v>409</v>
      </c>
      <c r="R29" s="132" t="s">
        <v>409</v>
      </c>
      <c r="S29" s="70" t="s">
        <v>409</v>
      </c>
    </row>
    <row r="30" spans="1:22">
      <c r="F30" s="171"/>
      <c r="G30" s="303" t="s">
        <v>13</v>
      </c>
      <c r="H30" s="134" t="s">
        <v>95</v>
      </c>
      <c r="I30" s="134" t="s">
        <v>516</v>
      </c>
      <c r="J30" s="134" t="s">
        <v>602</v>
      </c>
      <c r="K30" s="134" t="s">
        <v>184</v>
      </c>
      <c r="L30" s="130" t="s">
        <v>13</v>
      </c>
      <c r="M30" s="130" t="s">
        <v>95</v>
      </c>
      <c r="N30" s="134" t="s">
        <v>516</v>
      </c>
      <c r="O30" s="130" t="s">
        <v>512</v>
      </c>
      <c r="P30" s="134" t="s">
        <v>513</v>
      </c>
      <c r="Q30" s="134" t="s">
        <v>97</v>
      </c>
      <c r="R30" s="134" t="s">
        <v>412</v>
      </c>
      <c r="S30" s="44" t="s">
        <v>184</v>
      </c>
    </row>
    <row r="31" spans="1:22">
      <c r="B31" s="295" t="s">
        <v>410</v>
      </c>
      <c r="C31" s="614" t="s">
        <v>409</v>
      </c>
      <c r="D31" s="615" t="s">
        <v>410</v>
      </c>
      <c r="F31" s="171"/>
      <c r="G31" s="303" t="s">
        <v>414</v>
      </c>
      <c r="H31" s="303" t="s">
        <v>414</v>
      </c>
      <c r="I31" s="303" t="s">
        <v>414</v>
      </c>
      <c r="J31" s="303" t="s">
        <v>414</v>
      </c>
      <c r="K31" s="303" t="s">
        <v>414</v>
      </c>
      <c r="L31" s="296" t="s">
        <v>414</v>
      </c>
      <c r="M31" s="296" t="s">
        <v>414</v>
      </c>
      <c r="N31" s="303" t="s">
        <v>414</v>
      </c>
      <c r="O31" s="296" t="s">
        <v>414</v>
      </c>
      <c r="P31" s="303" t="s">
        <v>414</v>
      </c>
      <c r="Q31" s="303" t="s">
        <v>414</v>
      </c>
      <c r="R31" s="303" t="s">
        <v>414</v>
      </c>
      <c r="S31" s="229" t="s">
        <v>414</v>
      </c>
    </row>
    <row r="32" spans="1:22">
      <c r="A32" s="171"/>
      <c r="B32" s="131" t="s">
        <v>323</v>
      </c>
      <c r="C32" s="31" t="s">
        <v>323</v>
      </c>
      <c r="D32" s="13" t="s">
        <v>380</v>
      </c>
      <c r="F32" s="171"/>
      <c r="G32" s="616" t="s">
        <v>795</v>
      </c>
      <c r="H32" s="616" t="s">
        <v>795</v>
      </c>
      <c r="I32" s="616" t="s">
        <v>795</v>
      </c>
      <c r="J32" s="616" t="s">
        <v>795</v>
      </c>
      <c r="K32" s="616" t="s">
        <v>795</v>
      </c>
      <c r="L32" s="616" t="s">
        <v>795</v>
      </c>
      <c r="M32" s="616" t="s">
        <v>795</v>
      </c>
      <c r="N32" s="616" t="s">
        <v>795</v>
      </c>
      <c r="O32" s="616" t="s">
        <v>795</v>
      </c>
      <c r="P32" s="616" t="s">
        <v>795</v>
      </c>
      <c r="Q32" s="616" t="s">
        <v>795</v>
      </c>
      <c r="R32" s="616" t="s">
        <v>795</v>
      </c>
      <c r="S32" s="616" t="s">
        <v>795</v>
      </c>
      <c r="V32" s="32"/>
    </row>
    <row r="33" spans="1:32">
      <c r="A33" s="413" t="s">
        <v>95</v>
      </c>
      <c r="B33" s="617">
        <v>456.6234</v>
      </c>
      <c r="C33" s="618">
        <v>490.82812999999999</v>
      </c>
      <c r="D33" s="508">
        <v>0.48194908714749762</v>
      </c>
      <c r="F33" s="413" t="s">
        <v>11</v>
      </c>
      <c r="G33" s="1014">
        <v>8084</v>
      </c>
      <c r="H33" s="1014">
        <v>62535</v>
      </c>
      <c r="I33" s="1014">
        <v>129.4</v>
      </c>
      <c r="J33" s="32">
        <v>59281</v>
      </c>
      <c r="K33" s="518">
        <v>2449</v>
      </c>
      <c r="L33" s="518">
        <v>9897</v>
      </c>
      <c r="M33" s="518">
        <v>1750</v>
      </c>
      <c r="N33" s="518">
        <v>719</v>
      </c>
      <c r="O33" s="518">
        <v>52788</v>
      </c>
      <c r="P33" s="518">
        <v>2457</v>
      </c>
      <c r="Q33" s="518">
        <v>0</v>
      </c>
      <c r="R33" s="518">
        <v>0</v>
      </c>
      <c r="S33" s="518">
        <v>845</v>
      </c>
      <c r="U33" s="5"/>
      <c r="V33" s="32"/>
    </row>
    <row r="34" spans="1:32">
      <c r="A34" s="217" t="s">
        <v>13</v>
      </c>
      <c r="B34" s="617">
        <v>24.373999999999999</v>
      </c>
      <c r="C34" s="618">
        <v>275.77651999999995</v>
      </c>
      <c r="D34" s="508">
        <v>8.1205922948259429E-2</v>
      </c>
      <c r="F34" s="217" t="s">
        <v>2</v>
      </c>
      <c r="G34" s="1014">
        <v>760</v>
      </c>
      <c r="H34" s="1014">
        <v>45311</v>
      </c>
      <c r="I34" s="1014">
        <v>299</v>
      </c>
      <c r="J34" s="32">
        <v>33789</v>
      </c>
      <c r="K34" s="518">
        <v>0</v>
      </c>
      <c r="L34" s="518">
        <v>17184.099999999999</v>
      </c>
      <c r="M34" s="518">
        <v>63291.4</v>
      </c>
      <c r="N34" s="518">
        <v>9819</v>
      </c>
      <c r="O34" s="518">
        <v>47473</v>
      </c>
      <c r="P34" s="518">
        <v>0</v>
      </c>
      <c r="Q34" s="518">
        <v>0</v>
      </c>
      <c r="R34" s="518">
        <v>0</v>
      </c>
      <c r="S34" s="518">
        <v>200</v>
      </c>
      <c r="U34" s="5"/>
      <c r="V34" s="32"/>
    </row>
    <row r="35" spans="1:32">
      <c r="A35" s="217" t="s">
        <v>411</v>
      </c>
      <c r="B35" s="617">
        <v>357.79156</v>
      </c>
      <c r="C35" s="618">
        <v>324.99077</v>
      </c>
      <c r="D35" s="508">
        <v>0.52401994644471839</v>
      </c>
      <c r="F35" s="217" t="s">
        <v>7</v>
      </c>
      <c r="G35" s="1014">
        <v>0</v>
      </c>
      <c r="H35" s="1014">
        <v>1992.7</v>
      </c>
      <c r="I35" s="1014">
        <v>0</v>
      </c>
      <c r="J35" s="32">
        <v>996.35</v>
      </c>
      <c r="K35" s="518">
        <v>0</v>
      </c>
      <c r="L35" s="518">
        <v>15822.8</v>
      </c>
      <c r="M35" s="518">
        <v>4112.2</v>
      </c>
      <c r="N35" s="518">
        <v>69.7</v>
      </c>
      <c r="O35" s="518">
        <v>11298.9</v>
      </c>
      <c r="P35" s="518">
        <v>0</v>
      </c>
      <c r="Q35" s="518">
        <v>0</v>
      </c>
      <c r="R35" s="518">
        <v>0</v>
      </c>
      <c r="S35" s="518">
        <v>64.099999999999994</v>
      </c>
      <c r="U35" s="5"/>
      <c r="V35" s="32"/>
    </row>
    <row r="36" spans="1:32">
      <c r="A36" s="217" t="s">
        <v>101</v>
      </c>
      <c r="B36" s="617">
        <v>13.840399999999999</v>
      </c>
      <c r="C36" s="618">
        <v>68.4846</v>
      </c>
      <c r="D36" s="508">
        <v>0.16811904038870329</v>
      </c>
      <c r="F36" s="217" t="s">
        <v>5</v>
      </c>
      <c r="G36" s="1014">
        <v>3999</v>
      </c>
      <c r="H36" s="1014">
        <v>73480</v>
      </c>
      <c r="I36" s="1014">
        <v>0</v>
      </c>
      <c r="J36" s="1015">
        <v>39365.4</v>
      </c>
      <c r="K36" s="518">
        <v>3619</v>
      </c>
      <c r="L36" s="518">
        <v>29242.2</v>
      </c>
      <c r="M36" s="518">
        <v>140385.79999999999</v>
      </c>
      <c r="N36" s="518">
        <v>12590.4</v>
      </c>
      <c r="O36" s="518">
        <v>35181</v>
      </c>
      <c r="P36" s="518">
        <v>70</v>
      </c>
      <c r="Q36" s="518">
        <v>1310</v>
      </c>
      <c r="R36" s="518">
        <v>0</v>
      </c>
      <c r="S36" s="518">
        <v>131</v>
      </c>
      <c r="U36" s="5"/>
      <c r="V36" s="32"/>
    </row>
    <row r="37" spans="1:32">
      <c r="A37" s="218" t="s">
        <v>184</v>
      </c>
      <c r="B37" s="619">
        <v>6.0679999999999996</v>
      </c>
      <c r="C37" s="620">
        <v>9.3239599999999996</v>
      </c>
      <c r="D37" s="509">
        <v>0.39423179374166772</v>
      </c>
      <c r="F37" s="217" t="s">
        <v>6</v>
      </c>
      <c r="G37" s="1014">
        <v>0</v>
      </c>
      <c r="H37" s="1014">
        <v>3692</v>
      </c>
      <c r="I37" s="1014">
        <v>5</v>
      </c>
      <c r="J37" s="1015">
        <v>0</v>
      </c>
      <c r="K37" s="518">
        <v>0</v>
      </c>
      <c r="L37" s="518">
        <v>66777</v>
      </c>
      <c r="M37" s="518">
        <v>15275</v>
      </c>
      <c r="N37" s="518">
        <v>2429</v>
      </c>
      <c r="O37" s="518">
        <v>22419</v>
      </c>
      <c r="P37" s="518">
        <v>0</v>
      </c>
      <c r="Q37" s="518">
        <v>0</v>
      </c>
      <c r="R37" s="518">
        <v>0</v>
      </c>
      <c r="S37" s="518">
        <v>0</v>
      </c>
      <c r="U37" s="5"/>
      <c r="V37" s="32"/>
    </row>
    <row r="38" spans="1:32">
      <c r="F38" s="217" t="s">
        <v>1</v>
      </c>
      <c r="G38" s="1014">
        <v>540</v>
      </c>
      <c r="H38" s="1014">
        <v>39853.699999999997</v>
      </c>
      <c r="I38" s="1014">
        <v>0</v>
      </c>
      <c r="J38" s="32">
        <v>15666.68</v>
      </c>
      <c r="K38" s="518">
        <v>0</v>
      </c>
      <c r="L38" s="518">
        <v>46395.6</v>
      </c>
      <c r="M38" s="518">
        <v>124377.8</v>
      </c>
      <c r="N38" s="518">
        <v>11971</v>
      </c>
      <c r="O38" s="518">
        <v>57550.27</v>
      </c>
      <c r="P38" s="518">
        <v>0</v>
      </c>
      <c r="Q38" s="518">
        <v>29</v>
      </c>
      <c r="R38" s="518">
        <v>54</v>
      </c>
      <c r="S38" s="518">
        <v>1249.5999999999999</v>
      </c>
      <c r="U38" s="5"/>
      <c r="V38" s="32"/>
    </row>
    <row r="39" spans="1:32">
      <c r="A39" s="3" t="s">
        <v>603</v>
      </c>
      <c r="F39" s="217" t="s">
        <v>3</v>
      </c>
      <c r="G39" s="1014">
        <v>485</v>
      </c>
      <c r="H39" s="1014">
        <v>9353</v>
      </c>
      <c r="I39" s="1014">
        <v>0</v>
      </c>
      <c r="J39" s="1015">
        <v>4698.5</v>
      </c>
      <c r="K39" s="518">
        <v>0</v>
      </c>
      <c r="L39" s="518">
        <v>35285.5</v>
      </c>
      <c r="M39" s="518">
        <v>42124</v>
      </c>
      <c r="N39" s="518">
        <v>3352</v>
      </c>
      <c r="O39" s="518">
        <v>13451</v>
      </c>
      <c r="P39" s="518">
        <v>0</v>
      </c>
      <c r="Q39" s="518">
        <v>0</v>
      </c>
      <c r="R39" s="518">
        <v>0</v>
      </c>
      <c r="S39" s="518">
        <v>52</v>
      </c>
      <c r="U39" s="5"/>
    </row>
    <row r="40" spans="1:32">
      <c r="A40" s="3" t="s">
        <v>604</v>
      </c>
      <c r="F40" s="217" t="s">
        <v>416</v>
      </c>
      <c r="G40" s="1014">
        <v>0</v>
      </c>
      <c r="H40" s="1014">
        <v>14181</v>
      </c>
      <c r="I40" s="1014">
        <v>0</v>
      </c>
      <c r="J40" s="1015">
        <v>15941.63</v>
      </c>
      <c r="K40" s="518">
        <v>0</v>
      </c>
      <c r="L40" s="518">
        <v>2449</v>
      </c>
      <c r="M40" s="518">
        <v>52016.63</v>
      </c>
      <c r="N40" s="518">
        <v>22798</v>
      </c>
      <c r="O40" s="518">
        <v>8151.7</v>
      </c>
      <c r="P40" s="518">
        <v>216</v>
      </c>
      <c r="Q40" s="518">
        <v>119.7</v>
      </c>
      <c r="R40" s="518">
        <v>5441</v>
      </c>
      <c r="S40" s="518">
        <v>471.9</v>
      </c>
      <c r="U40" s="5"/>
    </row>
    <row r="41" spans="1:32">
      <c r="A41" s="3" t="s">
        <v>605</v>
      </c>
      <c r="F41" s="218" t="s">
        <v>415</v>
      </c>
      <c r="G41" s="1016">
        <v>10506</v>
      </c>
      <c r="H41" s="1016">
        <v>206225</v>
      </c>
      <c r="I41" s="1016">
        <v>13407</v>
      </c>
      <c r="J41" s="1015">
        <v>188053</v>
      </c>
      <c r="K41" s="545">
        <v>0</v>
      </c>
      <c r="L41" s="518">
        <v>52723.32</v>
      </c>
      <c r="M41" s="518">
        <v>47495.3</v>
      </c>
      <c r="N41" s="518">
        <v>4736.5</v>
      </c>
      <c r="O41" s="545">
        <v>63702.9</v>
      </c>
      <c r="P41" s="545">
        <v>10232</v>
      </c>
      <c r="Q41" s="545">
        <v>0</v>
      </c>
      <c r="R41" s="545">
        <v>962</v>
      </c>
      <c r="S41" s="545">
        <v>6310.36</v>
      </c>
      <c r="U41" s="5"/>
    </row>
    <row r="42" spans="1:32">
      <c r="F42" s="43" t="s">
        <v>58</v>
      </c>
      <c r="G42" s="519">
        <v>24374</v>
      </c>
      <c r="H42" s="520">
        <v>456623.4</v>
      </c>
      <c r="I42" s="519">
        <v>13840.4</v>
      </c>
      <c r="J42" s="519">
        <v>357791.56</v>
      </c>
      <c r="K42" s="38">
        <v>6068</v>
      </c>
      <c r="L42" s="520">
        <v>275776.51999999996</v>
      </c>
      <c r="M42" s="519">
        <v>490828.13</v>
      </c>
      <c r="N42" s="519">
        <v>68484.600000000006</v>
      </c>
      <c r="O42" s="482">
        <v>312015.77</v>
      </c>
      <c r="P42" s="545">
        <v>12975</v>
      </c>
      <c r="Q42" s="545">
        <v>1458.7</v>
      </c>
      <c r="R42" s="545">
        <v>6457</v>
      </c>
      <c r="S42" s="38">
        <v>9323.9599999999991</v>
      </c>
    </row>
    <row r="43" spans="1:32">
      <c r="F43" s="3" t="s">
        <v>606</v>
      </c>
    </row>
    <row r="45" spans="1:32">
      <c r="A45" s="3" t="s">
        <v>799</v>
      </c>
    </row>
    <row r="46" spans="1:32">
      <c r="A46" s="1017"/>
      <c r="B46" s="1189" t="s">
        <v>518</v>
      </c>
      <c r="C46" s="1190"/>
      <c r="D46" s="1191"/>
      <c r="E46" s="1018"/>
      <c r="F46" s="1192" t="s">
        <v>519</v>
      </c>
      <c r="G46" s="1193"/>
      <c r="H46" s="1194"/>
      <c r="I46" s="1019"/>
      <c r="J46" s="1019"/>
      <c r="K46" s="1020"/>
      <c r="Z46" s="1017"/>
      <c r="AA46" s="1020"/>
      <c r="AB46" s="1020"/>
      <c r="AC46" s="1020"/>
      <c r="AD46" s="1020"/>
      <c r="AE46" s="1020"/>
      <c r="AF46" s="1017"/>
    </row>
    <row r="47" spans="1:32" s="67" customFormat="1" ht="39.6">
      <c r="A47" s="1021"/>
      <c r="B47" s="1022" t="s">
        <v>520</v>
      </c>
      <c r="C47" s="1023" t="s">
        <v>521</v>
      </c>
      <c r="D47" s="1024" t="s">
        <v>522</v>
      </c>
      <c r="E47" s="1025"/>
      <c r="F47" s="1026" t="s">
        <v>523</v>
      </c>
      <c r="G47" s="1027" t="s">
        <v>524</v>
      </c>
      <c r="H47" s="1028" t="s">
        <v>525</v>
      </c>
      <c r="I47" s="68"/>
      <c r="J47" s="68"/>
      <c r="K47" s="68"/>
      <c r="W47" s="1021"/>
      <c r="X47" s="1029"/>
      <c r="Y47" s="1029"/>
      <c r="Z47" s="1029"/>
      <c r="AA47" s="1029"/>
      <c r="AB47" s="1029"/>
      <c r="AC47" s="1021"/>
    </row>
    <row r="48" spans="1:32">
      <c r="A48" s="1030" t="s">
        <v>11</v>
      </c>
      <c r="B48" s="1031">
        <f>5341+1190</f>
        <v>6531</v>
      </c>
      <c r="C48" s="1032">
        <v>0</v>
      </c>
      <c r="D48" s="1033">
        <v>1553</v>
      </c>
      <c r="E48" s="1018"/>
      <c r="F48" s="1034">
        <v>60978</v>
      </c>
      <c r="G48" s="1032"/>
      <c r="H48" s="1033">
        <v>1557</v>
      </c>
      <c r="I48" s="5"/>
      <c r="L48" s="3"/>
      <c r="M48" s="3"/>
      <c r="N48" s="3"/>
      <c r="W48" s="1017"/>
      <c r="X48" s="1035"/>
      <c r="Y48" s="1035"/>
      <c r="Z48" s="1035"/>
      <c r="AA48" s="1035"/>
      <c r="AB48" s="1035"/>
      <c r="AC48" s="1017"/>
    </row>
    <row r="49" spans="1:41">
      <c r="A49" s="1036" t="s">
        <v>2</v>
      </c>
      <c r="B49" s="1034">
        <v>760</v>
      </c>
      <c r="C49" s="1037">
        <v>0</v>
      </c>
      <c r="D49" s="1038">
        <v>0</v>
      </c>
      <c r="E49" s="1018"/>
      <c r="F49" s="1034">
        <v>45311</v>
      </c>
      <c r="G49" s="1037"/>
      <c r="H49" s="1038" t="s">
        <v>800</v>
      </c>
      <c r="I49" s="5"/>
      <c r="L49" s="3"/>
      <c r="M49" s="3"/>
      <c r="N49" s="3"/>
      <c r="W49" s="1017"/>
      <c r="X49" s="1035"/>
      <c r="Y49" s="1035"/>
      <c r="Z49" s="1035"/>
      <c r="AA49" s="1035"/>
      <c r="AB49" s="1035"/>
      <c r="AC49" s="1017"/>
    </row>
    <row r="50" spans="1:41">
      <c r="A50" s="1036" t="s">
        <v>7</v>
      </c>
      <c r="B50" s="1034">
        <v>0</v>
      </c>
      <c r="C50" s="1037">
        <v>0</v>
      </c>
      <c r="D50" s="1038">
        <v>0</v>
      </c>
      <c r="E50" s="1018"/>
      <c r="F50" s="1034">
        <v>1992.7</v>
      </c>
      <c r="G50" s="1037"/>
      <c r="H50" s="1038" t="s">
        <v>800</v>
      </c>
      <c r="L50" s="3"/>
      <c r="M50" s="3"/>
      <c r="N50" s="3"/>
      <c r="W50" s="1017"/>
      <c r="X50" s="1035"/>
      <c r="Y50" s="1035"/>
      <c r="Z50" s="1035"/>
      <c r="AA50" s="1035"/>
      <c r="AB50" s="1035"/>
      <c r="AC50" s="1017"/>
    </row>
    <row r="51" spans="1:41">
      <c r="A51" s="1036" t="s">
        <v>5</v>
      </c>
      <c r="B51" s="1034">
        <v>2969</v>
      </c>
      <c r="C51" s="1037">
        <v>865</v>
      </c>
      <c r="D51" s="1038">
        <v>165</v>
      </c>
      <c r="E51" s="1018"/>
      <c r="F51" s="1034">
        <v>70679</v>
      </c>
      <c r="G51" s="1037">
        <v>1436</v>
      </c>
      <c r="H51" s="1038">
        <v>1365</v>
      </c>
      <c r="K51" s="3"/>
      <c r="L51" s="3"/>
      <c r="M51" s="3"/>
      <c r="N51" s="3"/>
      <c r="W51" s="1017"/>
      <c r="X51" s="1035"/>
      <c r="Y51" s="1035"/>
      <c r="Z51" s="1035"/>
      <c r="AA51" s="1035"/>
      <c r="AB51" s="1035"/>
      <c r="AC51" s="1017"/>
    </row>
    <row r="52" spans="1:41">
      <c r="A52" s="1036" t="s">
        <v>6</v>
      </c>
      <c r="B52" s="1034">
        <v>0</v>
      </c>
      <c r="C52" s="1037">
        <v>0</v>
      </c>
      <c r="D52" s="1038">
        <v>0</v>
      </c>
      <c r="E52" s="1018"/>
      <c r="F52" s="1034">
        <v>3692</v>
      </c>
      <c r="G52" s="1037"/>
      <c r="H52" s="1038" t="s">
        <v>800</v>
      </c>
      <c r="I52" s="5"/>
      <c r="K52" s="3"/>
      <c r="L52" s="3"/>
      <c r="M52" s="3"/>
      <c r="N52" s="3"/>
      <c r="W52" s="1017"/>
      <c r="X52" s="1035"/>
      <c r="Y52" s="1035"/>
      <c r="Z52" s="1035"/>
      <c r="AA52" s="1035"/>
      <c r="AB52" s="1035"/>
      <c r="AC52" s="1017"/>
    </row>
    <row r="53" spans="1:41">
      <c r="A53" s="1036" t="s">
        <v>1</v>
      </c>
      <c r="B53" s="1034">
        <v>370</v>
      </c>
      <c r="C53" s="1037">
        <v>170</v>
      </c>
      <c r="D53" s="1038">
        <v>0</v>
      </c>
      <c r="E53" s="1018"/>
      <c r="F53" s="1034">
        <v>39364.699999999997</v>
      </c>
      <c r="G53" s="1037">
        <v>39</v>
      </c>
      <c r="H53" s="1038">
        <v>450</v>
      </c>
      <c r="L53" s="3"/>
      <c r="M53" s="3"/>
      <c r="N53" s="3"/>
      <c r="W53" s="1017"/>
      <c r="X53" s="1035"/>
      <c r="Y53" s="1035"/>
      <c r="Z53" s="1035"/>
      <c r="AA53" s="1035"/>
      <c r="AB53" s="1035"/>
      <c r="AC53" s="1017"/>
    </row>
    <row r="54" spans="1:41">
      <c r="A54" s="1036" t="s">
        <v>3</v>
      </c>
      <c r="B54" s="1034">
        <v>110</v>
      </c>
      <c r="C54" s="1037">
        <v>375</v>
      </c>
      <c r="D54" s="1038">
        <v>0</v>
      </c>
      <c r="E54" s="1018"/>
      <c r="F54" s="1034">
        <v>9353</v>
      </c>
      <c r="G54" s="1037">
        <v>0</v>
      </c>
      <c r="H54" s="1038" t="s">
        <v>800</v>
      </c>
      <c r="I54" s="5"/>
      <c r="L54" s="3"/>
      <c r="M54" s="3"/>
      <c r="N54" s="3"/>
      <c r="W54" s="1017"/>
      <c r="X54" s="1035"/>
      <c r="Y54" s="1035"/>
      <c r="Z54" s="1035"/>
      <c r="AA54" s="1035"/>
      <c r="AB54" s="1035"/>
      <c r="AC54" s="1017"/>
    </row>
    <row r="55" spans="1:41">
      <c r="A55" s="1036" t="s">
        <v>416</v>
      </c>
      <c r="B55" s="1034">
        <v>0</v>
      </c>
      <c r="C55" s="1037">
        <v>0</v>
      </c>
      <c r="D55" s="1038">
        <v>0</v>
      </c>
      <c r="E55" s="1018"/>
      <c r="F55" s="1034">
        <v>14181</v>
      </c>
      <c r="G55" s="1037"/>
      <c r="H55" s="1038" t="s">
        <v>800</v>
      </c>
      <c r="L55" s="3"/>
      <c r="M55" s="3"/>
      <c r="N55" s="3"/>
      <c r="W55" s="1017"/>
      <c r="X55" s="1035"/>
      <c r="Y55" s="1035"/>
      <c r="Z55" s="1035"/>
      <c r="AA55" s="1035"/>
      <c r="AB55" s="1035"/>
      <c r="AC55" s="1017"/>
    </row>
    <row r="56" spans="1:41">
      <c r="A56" s="1036" t="s">
        <v>415</v>
      </c>
      <c r="B56" s="1039">
        <v>8385</v>
      </c>
      <c r="C56" s="1040">
        <v>0</v>
      </c>
      <c r="D56" s="1041">
        <v>2121</v>
      </c>
      <c r="E56" s="1018"/>
      <c r="F56" s="1034">
        <v>185357</v>
      </c>
      <c r="G56" s="1037">
        <v>1191</v>
      </c>
      <c r="H56" s="1038">
        <v>4827</v>
      </c>
      <c r="L56" s="3"/>
      <c r="M56" s="3"/>
      <c r="N56" s="3"/>
      <c r="W56" s="1017"/>
      <c r="X56" s="1035"/>
      <c r="Y56" s="1035"/>
      <c r="Z56" s="1035"/>
      <c r="AA56" s="1035"/>
      <c r="AB56" s="1035"/>
      <c r="AC56" s="1017"/>
    </row>
    <row r="57" spans="1:41">
      <c r="A57" s="1042" t="s">
        <v>98</v>
      </c>
      <c r="B57" s="1043">
        <f>SUM(B48:B56)</f>
        <v>19125</v>
      </c>
      <c r="C57" s="1044">
        <f>SUM(C48:C56)</f>
        <v>1410</v>
      </c>
      <c r="D57" s="1045">
        <f>SUM(D48:D56)</f>
        <v>3839</v>
      </c>
      <c r="E57" s="1046"/>
      <c r="F57" s="1043">
        <f>SUM(F48:F56)</f>
        <v>430908.4</v>
      </c>
      <c r="G57" s="1044">
        <f>SUM(G48:G56)</f>
        <v>2666</v>
      </c>
      <c r="H57" s="1045">
        <f>SUM(H48:H56)</f>
        <v>8199</v>
      </c>
      <c r="I57" s="5"/>
      <c r="L57" s="3"/>
      <c r="M57" s="3"/>
      <c r="N57" s="3"/>
      <c r="W57" s="1047"/>
      <c r="X57" s="1047"/>
      <c r="Y57" s="1047"/>
      <c r="Z57" s="1047"/>
      <c r="AA57" s="1047"/>
      <c r="AB57" s="1047"/>
      <c r="AC57" s="1047"/>
      <c r="AN57" s="1047"/>
      <c r="AO57" s="1047"/>
    </row>
    <row r="58" spans="1:41">
      <c r="I58" s="5"/>
      <c r="L58" s="3"/>
      <c r="M58" s="3"/>
      <c r="N58" s="3"/>
    </row>
    <row r="59" spans="1:41">
      <c r="F59" s="350"/>
    </row>
  </sheetData>
  <mergeCells count="4">
    <mergeCell ref="M4:M6"/>
    <mergeCell ref="N4:Q5"/>
    <mergeCell ref="B46:D46"/>
    <mergeCell ref="F46:H46"/>
  </mergeCells>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3">
    <tabColor theme="6" tint="0.39997558519241921"/>
  </sheetPr>
  <dimension ref="A1:T36"/>
  <sheetViews>
    <sheetView zoomScale="75" zoomScaleNormal="75" workbookViewId="0"/>
  </sheetViews>
  <sheetFormatPr defaultColWidth="8.5546875" defaultRowHeight="13.2"/>
  <cols>
    <col min="1" max="1" width="17.44140625" style="3" bestFit="1" customWidth="1"/>
    <col min="2" max="16384" width="8.5546875" style="3"/>
  </cols>
  <sheetData>
    <row r="1" spans="1:1" ht="14.4">
      <c r="A1" s="61" t="s">
        <v>762</v>
      </c>
    </row>
    <row r="21" spans="1:20">
      <c r="A21" s="174" t="s">
        <v>631</v>
      </c>
    </row>
    <row r="22" spans="1:20" ht="15">
      <c r="A22" s="179"/>
    </row>
    <row r="23" spans="1:20">
      <c r="A23" s="170" t="s">
        <v>399</v>
      </c>
      <c r="B23" s="153">
        <v>2005</v>
      </c>
      <c r="C23" s="153">
        <v>2006</v>
      </c>
      <c r="D23" s="153">
        <v>2007</v>
      </c>
      <c r="E23" s="153">
        <v>2008</v>
      </c>
      <c r="F23" s="153">
        <v>2009</v>
      </c>
      <c r="G23" s="153">
        <v>2010</v>
      </c>
      <c r="H23" s="153">
        <v>2011</v>
      </c>
      <c r="I23" s="153">
        <v>2012</v>
      </c>
      <c r="J23" s="153">
        <v>2013</v>
      </c>
      <c r="K23" s="153">
        <v>2014</v>
      </c>
      <c r="L23" s="153">
        <v>2015</v>
      </c>
      <c r="M23" s="153">
        <v>2016</v>
      </c>
      <c r="N23" s="153">
        <v>2017</v>
      </c>
      <c r="O23" s="153">
        <v>2018</v>
      </c>
      <c r="P23" s="153">
        <v>2019</v>
      </c>
      <c r="Q23" s="153">
        <v>2020</v>
      </c>
      <c r="R23" s="153">
        <v>2021</v>
      </c>
      <c r="S23" s="836">
        <v>2022</v>
      </c>
    </row>
    <row r="24" spans="1:20">
      <c r="A24" s="140" t="s">
        <v>309</v>
      </c>
      <c r="B24" s="32">
        <v>1431</v>
      </c>
      <c r="C24" s="32">
        <v>1146</v>
      </c>
      <c r="D24" s="32">
        <v>2341.5</v>
      </c>
      <c r="E24" s="32">
        <v>3585</v>
      </c>
      <c r="F24" s="32">
        <v>3994.5</v>
      </c>
      <c r="G24" s="32">
        <v>2543.2000000000003</v>
      </c>
      <c r="H24" s="32">
        <v>2006.1</v>
      </c>
      <c r="I24" s="32">
        <v>5016.3599999999997</v>
      </c>
      <c r="J24" s="32">
        <v>983.6</v>
      </c>
      <c r="K24" s="32">
        <v>2912.21</v>
      </c>
      <c r="L24" s="32">
        <v>3468.0650000000001</v>
      </c>
      <c r="M24" s="32">
        <v>3421.0450000000001</v>
      </c>
      <c r="N24" s="32">
        <v>2066.2199999999998</v>
      </c>
      <c r="O24" s="32">
        <v>3010.915</v>
      </c>
      <c r="P24" s="32">
        <v>4141.51</v>
      </c>
      <c r="Q24" s="32">
        <v>9069.7099999999991</v>
      </c>
      <c r="R24" s="32">
        <v>6367</v>
      </c>
      <c r="S24" s="36">
        <v>4917.652</v>
      </c>
      <c r="T24" s="641"/>
    </row>
    <row r="25" spans="1:20">
      <c r="A25" s="642" t="s">
        <v>308</v>
      </c>
      <c r="B25" s="32">
        <v>699.15</v>
      </c>
      <c r="C25" s="32">
        <v>439.25</v>
      </c>
      <c r="D25" s="32">
        <v>948.35</v>
      </c>
      <c r="E25" s="32">
        <v>1120.0350000000001</v>
      </c>
      <c r="F25" s="32">
        <v>1488.61</v>
      </c>
      <c r="G25" s="32">
        <v>221.1</v>
      </c>
      <c r="H25" s="32">
        <v>1969.35</v>
      </c>
      <c r="I25" s="32">
        <v>1818.0800000000002</v>
      </c>
      <c r="J25" s="32">
        <v>4</v>
      </c>
      <c r="K25" s="32">
        <v>584.25</v>
      </c>
      <c r="L25" s="32">
        <v>2869.6</v>
      </c>
      <c r="M25" s="32">
        <v>3530.4500000000003</v>
      </c>
      <c r="N25" s="32">
        <v>2481.0500000000002</v>
      </c>
      <c r="O25" s="32">
        <v>2886.25</v>
      </c>
      <c r="P25" s="32">
        <v>3002.6499999999996</v>
      </c>
      <c r="Q25" s="32">
        <v>6006.05</v>
      </c>
      <c r="R25" s="32">
        <v>3499.3500000000004</v>
      </c>
      <c r="S25" s="36">
        <v>2047.5500000000002</v>
      </c>
      <c r="T25" s="641"/>
    </row>
    <row r="26" spans="1:20">
      <c r="A26" s="141" t="s">
        <v>310</v>
      </c>
      <c r="B26" s="32">
        <v>0</v>
      </c>
      <c r="C26" s="32">
        <v>572.70000000000005</v>
      </c>
      <c r="D26" s="32">
        <v>862.5</v>
      </c>
      <c r="E26" s="32">
        <v>791.2</v>
      </c>
      <c r="F26" s="32">
        <v>1161.5</v>
      </c>
      <c r="G26" s="32">
        <v>828</v>
      </c>
      <c r="H26" s="32">
        <v>1233.0999999999999</v>
      </c>
      <c r="I26" s="32">
        <v>2637.93</v>
      </c>
      <c r="J26" s="32">
        <v>87.31</v>
      </c>
      <c r="K26" s="32">
        <v>1240.6279999999999</v>
      </c>
      <c r="L26" s="32">
        <v>1218.924</v>
      </c>
      <c r="M26" s="32">
        <v>829.12699999999995</v>
      </c>
      <c r="N26" s="238"/>
      <c r="O26" s="238"/>
      <c r="P26" s="238"/>
      <c r="Q26" s="238"/>
      <c r="R26" s="238"/>
      <c r="S26" s="239"/>
      <c r="T26" s="641"/>
    </row>
    <row r="27" spans="1:20">
      <c r="A27" s="141" t="s">
        <v>311</v>
      </c>
      <c r="B27" s="32">
        <v>50</v>
      </c>
      <c r="C27" s="32">
        <v>74</v>
      </c>
      <c r="D27" s="32">
        <v>494</v>
      </c>
      <c r="E27" s="32">
        <v>616</v>
      </c>
      <c r="F27" s="32">
        <v>600</v>
      </c>
      <c r="G27" s="32">
        <v>566</v>
      </c>
      <c r="H27" s="32">
        <v>154</v>
      </c>
      <c r="I27" s="32">
        <v>1341.1</v>
      </c>
      <c r="J27" s="32">
        <v>0</v>
      </c>
      <c r="K27" s="32">
        <v>22.85</v>
      </c>
      <c r="L27" s="32">
        <v>401.85</v>
      </c>
      <c r="M27" s="32">
        <v>318.39999999999998</v>
      </c>
      <c r="N27" s="238"/>
      <c r="O27" s="238"/>
      <c r="P27" s="238"/>
      <c r="Q27" s="238"/>
      <c r="R27" s="238"/>
      <c r="S27" s="239"/>
      <c r="T27" s="641"/>
    </row>
    <row r="28" spans="1:20">
      <c r="A28" s="141" t="s">
        <v>312</v>
      </c>
      <c r="B28" s="238"/>
      <c r="C28" s="238"/>
      <c r="D28" s="238"/>
      <c r="E28" s="238"/>
      <c r="F28" s="238"/>
      <c r="G28" s="238"/>
      <c r="H28" s="238"/>
      <c r="I28" s="238"/>
      <c r="J28" s="238"/>
      <c r="K28" s="238"/>
      <c r="L28" s="238"/>
      <c r="M28" s="238"/>
      <c r="N28" s="32">
        <v>1625.1750000000002</v>
      </c>
      <c r="O28" s="32">
        <v>629.6</v>
      </c>
      <c r="P28" s="32">
        <v>1424.1550000000002</v>
      </c>
      <c r="Q28" s="32">
        <v>1467.04</v>
      </c>
      <c r="R28" s="32">
        <v>1875</v>
      </c>
      <c r="S28" s="36">
        <v>691.48</v>
      </c>
      <c r="T28" s="641"/>
    </row>
    <row r="29" spans="1:20">
      <c r="A29" s="141" t="s">
        <v>313</v>
      </c>
      <c r="B29" s="32">
        <v>0</v>
      </c>
      <c r="C29" s="32">
        <v>0</v>
      </c>
      <c r="D29" s="32">
        <v>0</v>
      </c>
      <c r="E29" s="32">
        <v>409.5</v>
      </c>
      <c r="F29" s="32">
        <v>204</v>
      </c>
      <c r="G29" s="32">
        <v>99</v>
      </c>
      <c r="H29" s="32">
        <v>0</v>
      </c>
      <c r="I29" s="32">
        <v>195</v>
      </c>
      <c r="J29" s="32">
        <v>0</v>
      </c>
      <c r="K29" s="32">
        <v>0</v>
      </c>
      <c r="L29" s="32">
        <v>465</v>
      </c>
      <c r="M29" s="238"/>
      <c r="N29" s="238"/>
      <c r="O29" s="238"/>
      <c r="P29" s="238"/>
      <c r="Q29" s="238"/>
      <c r="R29" s="238"/>
      <c r="S29" s="239"/>
      <c r="T29" s="641"/>
    </row>
    <row r="30" spans="1:20">
      <c r="A30" s="141" t="s">
        <v>314</v>
      </c>
      <c r="B30" s="32">
        <v>0</v>
      </c>
      <c r="C30" s="32">
        <v>0</v>
      </c>
      <c r="D30" s="32">
        <v>2.5</v>
      </c>
      <c r="E30" s="32">
        <v>0</v>
      </c>
      <c r="F30" s="32">
        <v>62.5</v>
      </c>
      <c r="G30" s="32">
        <v>20</v>
      </c>
      <c r="H30" s="32">
        <v>287.5</v>
      </c>
      <c r="I30" s="32">
        <v>275.10000000000002</v>
      </c>
      <c r="J30" s="32">
        <v>0</v>
      </c>
      <c r="K30" s="32">
        <v>90.4</v>
      </c>
      <c r="L30" s="32">
        <v>137.5</v>
      </c>
      <c r="M30" s="238"/>
      <c r="N30" s="238"/>
      <c r="O30" s="238"/>
      <c r="P30" s="238"/>
      <c r="Q30" s="238"/>
      <c r="R30" s="238"/>
      <c r="S30" s="239"/>
      <c r="T30" s="641"/>
    </row>
    <row r="31" spans="1:20">
      <c r="A31" s="141" t="s">
        <v>315</v>
      </c>
      <c r="B31" s="238"/>
      <c r="C31" s="238"/>
      <c r="D31" s="238"/>
      <c r="E31" s="238"/>
      <c r="F31" s="238"/>
      <c r="G31" s="238"/>
      <c r="H31" s="238"/>
      <c r="I31" s="238"/>
      <c r="J31" s="238"/>
      <c r="K31" s="238"/>
      <c r="L31" s="238"/>
      <c r="M31" s="32">
        <v>93</v>
      </c>
      <c r="N31" s="32">
        <v>806.32500000000005</v>
      </c>
      <c r="O31" s="32">
        <v>866.4</v>
      </c>
      <c r="P31" s="32">
        <v>548.83500000000004</v>
      </c>
      <c r="Q31" s="32">
        <v>451.2</v>
      </c>
      <c r="R31" s="32">
        <v>1764.675</v>
      </c>
      <c r="S31" s="36">
        <v>854.4</v>
      </c>
      <c r="T31" s="641"/>
    </row>
    <row r="32" spans="1:20">
      <c r="A32" s="141" t="s">
        <v>316</v>
      </c>
      <c r="B32" s="32">
        <v>0</v>
      </c>
      <c r="C32" s="32">
        <v>0</v>
      </c>
      <c r="D32" s="32">
        <v>0</v>
      </c>
      <c r="E32" s="32">
        <v>0</v>
      </c>
      <c r="F32" s="32">
        <v>4.5</v>
      </c>
      <c r="G32" s="32">
        <v>0</v>
      </c>
      <c r="H32" s="32">
        <v>4.5</v>
      </c>
      <c r="I32" s="32">
        <v>157.5</v>
      </c>
      <c r="J32" s="32">
        <v>0</v>
      </c>
      <c r="K32" s="32">
        <v>0</v>
      </c>
      <c r="L32" s="32">
        <v>7.5</v>
      </c>
      <c r="M32" s="32">
        <v>1.5</v>
      </c>
      <c r="N32" s="32">
        <v>6</v>
      </c>
      <c r="O32" s="32">
        <v>171.07</v>
      </c>
      <c r="P32" s="32">
        <v>14</v>
      </c>
      <c r="Q32" s="32">
        <v>201.6</v>
      </c>
      <c r="R32" s="32">
        <v>0</v>
      </c>
      <c r="S32" s="36">
        <v>0</v>
      </c>
      <c r="T32" s="641"/>
    </row>
    <row r="33" spans="1:19">
      <c r="A33" s="241" t="s">
        <v>184</v>
      </c>
      <c r="B33" s="240">
        <v>194.26499999999987</v>
      </c>
      <c r="C33" s="240">
        <v>221.5</v>
      </c>
      <c r="D33" s="240">
        <v>603.64999999999964</v>
      </c>
      <c r="E33" s="240">
        <v>1840.6999999999998</v>
      </c>
      <c r="F33" s="240">
        <v>2489.5830000000014</v>
      </c>
      <c r="G33" s="240">
        <v>942.6899999999996</v>
      </c>
      <c r="H33" s="240">
        <v>1165.4800000000014</v>
      </c>
      <c r="I33" s="240">
        <v>1694.6000000000004</v>
      </c>
      <c r="J33" s="240">
        <v>12.424999999999955</v>
      </c>
      <c r="K33" s="240">
        <v>1.5</v>
      </c>
      <c r="L33" s="240">
        <v>21.5</v>
      </c>
      <c r="M33" s="240">
        <v>15</v>
      </c>
      <c r="N33" s="240">
        <v>31.75</v>
      </c>
      <c r="O33" s="240">
        <v>24.150000000000908</v>
      </c>
      <c r="P33" s="240">
        <v>0.9</v>
      </c>
      <c r="Q33" s="240">
        <v>0</v>
      </c>
      <c r="R33" s="240">
        <v>0</v>
      </c>
      <c r="S33" s="38">
        <v>0</v>
      </c>
    </row>
    <row r="35" spans="1:19">
      <c r="P35" s="350"/>
      <c r="Q35" s="350"/>
      <c r="R35" s="350"/>
      <c r="S35" s="350"/>
    </row>
    <row r="36" spans="1:19">
      <c r="S36" s="350"/>
    </row>
  </sheetData>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6" tint="0.39997558519241921"/>
  </sheetPr>
  <dimension ref="A1:A25"/>
  <sheetViews>
    <sheetView zoomScale="75" zoomScaleNormal="75" workbookViewId="0">
      <selection activeCell="J19" sqref="J19"/>
    </sheetView>
  </sheetViews>
  <sheetFormatPr defaultColWidth="8.6640625" defaultRowHeight="13.2"/>
  <sheetData>
    <row r="1" spans="1:1" ht="14.4">
      <c r="A1" s="56" t="s">
        <v>396</v>
      </c>
    </row>
    <row r="22" spans="1:1">
      <c r="A22" s="174"/>
    </row>
    <row r="23" spans="1:1">
      <c r="A23" s="174" t="s">
        <v>941</v>
      </c>
    </row>
    <row r="25" spans="1:1">
      <c r="A25" s="174"/>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6" tint="0.39997558519241921"/>
  </sheetPr>
  <dimension ref="A1:W30"/>
  <sheetViews>
    <sheetView zoomScale="75" zoomScaleNormal="75" zoomScalePageLayoutView="75" workbookViewId="0"/>
  </sheetViews>
  <sheetFormatPr defaultColWidth="8.6640625" defaultRowHeight="13.2"/>
  <cols>
    <col min="1" max="1" width="55.44140625" style="3" customWidth="1"/>
    <col min="2" max="6" width="6.6640625" style="5" bestFit="1" customWidth="1"/>
    <col min="7" max="13" width="7.6640625" style="5" bestFit="1" customWidth="1"/>
    <col min="14" max="14" width="6.6640625" style="5" bestFit="1" customWidth="1"/>
    <col min="15" max="18" width="7.6640625" style="3" customWidth="1"/>
    <col min="19" max="19" width="7.6640625" style="5" customWidth="1"/>
    <col min="20" max="21" width="7.6640625" style="3" customWidth="1"/>
    <col min="22" max="16384" width="8.6640625" style="3"/>
  </cols>
  <sheetData>
    <row r="1" spans="1:1" ht="14.4">
      <c r="A1" s="4" t="s">
        <v>72</v>
      </c>
    </row>
    <row r="21" spans="1:23">
      <c r="A21" s="76" t="s">
        <v>683</v>
      </c>
    </row>
    <row r="22" spans="1:23">
      <c r="A22" s="76" t="s">
        <v>562</v>
      </c>
    </row>
    <row r="24" spans="1:23">
      <c r="A24" s="930" t="s">
        <v>323</v>
      </c>
      <c r="B24" s="267">
        <v>2006</v>
      </c>
      <c r="C24" s="153">
        <v>2007</v>
      </c>
      <c r="D24" s="153">
        <v>2008</v>
      </c>
      <c r="E24" s="153">
        <v>2009</v>
      </c>
      <c r="F24" s="153">
        <v>2010</v>
      </c>
      <c r="G24" s="153">
        <v>2011</v>
      </c>
      <c r="H24" s="153">
        <v>2012</v>
      </c>
      <c r="I24" s="153">
        <v>2013</v>
      </c>
      <c r="J24" s="153">
        <v>2014</v>
      </c>
      <c r="K24" s="153">
        <v>2015</v>
      </c>
      <c r="L24" s="153">
        <v>2016</v>
      </c>
      <c r="M24" s="153">
        <v>2017</v>
      </c>
      <c r="N24" s="153">
        <v>2018</v>
      </c>
      <c r="O24" s="153">
        <v>2019</v>
      </c>
      <c r="P24" s="267">
        <v>2020</v>
      </c>
      <c r="Q24" s="569">
        <v>2021</v>
      </c>
      <c r="R24" s="569">
        <v>2022</v>
      </c>
      <c r="S24" s="14" t="s">
        <v>205</v>
      </c>
      <c r="T24" s="569" t="s">
        <v>46</v>
      </c>
      <c r="U24" s="569" t="s">
        <v>206</v>
      </c>
      <c r="V24" s="569" t="s">
        <v>684</v>
      </c>
      <c r="W24" s="10" t="s">
        <v>756</v>
      </c>
    </row>
    <row r="25" spans="1:23">
      <c r="A25" s="28" t="s">
        <v>742</v>
      </c>
      <c r="B25" s="150">
        <v>2.4660000000000002</v>
      </c>
      <c r="C25" s="27">
        <v>5.2530000000000001</v>
      </c>
      <c r="D25" s="27">
        <v>8.3699999999999992</v>
      </c>
      <c r="E25" s="27">
        <v>9.9969999999999999</v>
      </c>
      <c r="F25" s="27">
        <v>5.218</v>
      </c>
      <c r="G25" s="27">
        <v>6.6040000000000001</v>
      </c>
      <c r="H25" s="27">
        <v>13.34</v>
      </c>
      <c r="I25" s="27">
        <v>1.087</v>
      </c>
      <c r="J25" s="27">
        <v>4.8570000000000002</v>
      </c>
      <c r="K25" s="27">
        <v>8.5990000000000002</v>
      </c>
      <c r="L25" s="27">
        <v>8.2329999999999988</v>
      </c>
      <c r="M25" s="27">
        <v>7.0170000000000003</v>
      </c>
      <c r="N25" s="27">
        <v>7.5880000000000001</v>
      </c>
      <c r="O25" s="27">
        <v>9.1319999999999997</v>
      </c>
      <c r="P25" s="27">
        <v>17.213000000000001</v>
      </c>
      <c r="Q25" s="29">
        <v>13.413</v>
      </c>
      <c r="R25" s="29">
        <v>8.5110819999999983</v>
      </c>
      <c r="S25" s="130"/>
      <c r="T25" s="5"/>
      <c r="U25" s="5"/>
      <c r="V25" s="5"/>
      <c r="W25" s="44"/>
    </row>
    <row r="26" spans="1:23">
      <c r="A26" s="28" t="s">
        <v>738</v>
      </c>
      <c r="B26" s="150"/>
      <c r="C26" s="27"/>
      <c r="D26" s="27"/>
      <c r="E26" s="27"/>
      <c r="F26" s="27"/>
      <c r="G26" s="27"/>
      <c r="H26" s="27"/>
      <c r="I26" s="27"/>
      <c r="J26" s="27"/>
      <c r="K26" s="27"/>
      <c r="L26" s="27"/>
      <c r="M26" s="27"/>
      <c r="N26" s="27"/>
      <c r="O26" s="27"/>
      <c r="P26" s="27"/>
      <c r="Q26" s="29"/>
      <c r="R26" s="29"/>
      <c r="S26" s="62">
        <v>9.0864000000000011</v>
      </c>
      <c r="T26" s="29">
        <v>10.475399999999999</v>
      </c>
      <c r="U26" s="29">
        <v>14.43825</v>
      </c>
      <c r="V26" s="29">
        <v>17.996750000000002</v>
      </c>
      <c r="W26" s="64">
        <v>20.104750000000003</v>
      </c>
    </row>
    <row r="27" spans="1:23">
      <c r="A27" s="28" t="s">
        <v>739</v>
      </c>
      <c r="B27" s="150">
        <v>1.325</v>
      </c>
      <c r="C27" s="27">
        <v>2.8250000000000002</v>
      </c>
      <c r="D27" s="27">
        <v>6.335</v>
      </c>
      <c r="E27" s="27">
        <v>5.923</v>
      </c>
      <c r="F27" s="27">
        <v>7.4249999999999998</v>
      </c>
      <c r="G27" s="27">
        <v>11.885375</v>
      </c>
      <c r="H27" s="27">
        <v>13.4</v>
      </c>
      <c r="I27" s="27">
        <v>12.9</v>
      </c>
      <c r="J27" s="27">
        <v>11.4</v>
      </c>
      <c r="K27" s="27">
        <v>10.199999999999999</v>
      </c>
      <c r="L27" s="27">
        <v>11.7</v>
      </c>
      <c r="M27" s="27">
        <v>11.7</v>
      </c>
      <c r="N27" s="27">
        <v>15</v>
      </c>
      <c r="O27" s="27">
        <v>15</v>
      </c>
      <c r="P27" s="637">
        <v>15</v>
      </c>
      <c r="Q27" s="5">
        <v>12.3</v>
      </c>
      <c r="R27" s="5">
        <v>14.9</v>
      </c>
      <c r="S27" s="130"/>
      <c r="T27" s="5"/>
      <c r="U27" s="5"/>
      <c r="V27" s="5"/>
      <c r="W27" s="44"/>
    </row>
    <row r="28" spans="1:23">
      <c r="A28" s="28" t="s">
        <v>740</v>
      </c>
      <c r="B28" s="150"/>
      <c r="C28" s="27"/>
      <c r="D28" s="27"/>
      <c r="E28" s="27"/>
      <c r="F28" s="27"/>
      <c r="G28" s="27"/>
      <c r="H28" s="27">
        <v>7.396649866587607</v>
      </c>
      <c r="I28" s="27">
        <v>8.0587931034482772</v>
      </c>
      <c r="J28" s="27">
        <v>7.2356005355521935</v>
      </c>
      <c r="K28" s="27">
        <v>6.2467346654275095</v>
      </c>
      <c r="L28" s="27">
        <v>6.785569852941177</v>
      </c>
      <c r="M28" s="27">
        <v>7.4298027796161499</v>
      </c>
      <c r="N28" s="27">
        <v>8.8695000000000004</v>
      </c>
      <c r="O28" s="27">
        <v>9.2892499999999991</v>
      </c>
      <c r="P28" s="637">
        <v>10.199999999999999</v>
      </c>
      <c r="Q28" s="5">
        <v>9.1999999999999993</v>
      </c>
      <c r="R28" s="5">
        <v>11.4</v>
      </c>
      <c r="S28" s="130"/>
      <c r="T28" s="5"/>
      <c r="U28" s="5"/>
      <c r="V28" s="5"/>
      <c r="W28" s="44"/>
    </row>
    <row r="29" spans="1:23">
      <c r="A29" s="30" t="s">
        <v>741</v>
      </c>
      <c r="B29" s="522"/>
      <c r="C29" s="521"/>
      <c r="D29" s="521"/>
      <c r="E29" s="521"/>
      <c r="F29" s="521"/>
      <c r="G29" s="521"/>
      <c r="H29" s="521">
        <v>8.110361695819746</v>
      </c>
      <c r="I29" s="521">
        <v>6.8655919540229888</v>
      </c>
      <c r="J29" s="521">
        <v>7.0129493556836033</v>
      </c>
      <c r="K29" s="521">
        <v>6.9918680297397771</v>
      </c>
      <c r="L29" s="521">
        <v>8.1139618347338924</v>
      </c>
      <c r="M29" s="521">
        <v>8.9467208471211119</v>
      </c>
      <c r="N29" s="521">
        <v>9.234</v>
      </c>
      <c r="O29" s="521">
        <v>9.6709999999999994</v>
      </c>
      <c r="P29" s="638">
        <v>9.18</v>
      </c>
      <c r="Q29" s="31">
        <v>4.5999999999999996</v>
      </c>
      <c r="R29" s="31">
        <v>3.7</v>
      </c>
      <c r="S29" s="131"/>
      <c r="T29" s="31"/>
      <c r="U29" s="31"/>
      <c r="V29" s="31"/>
      <c r="W29" s="13"/>
    </row>
    <row r="30" spans="1:23" ht="14.1" customHeight="1">
      <c r="P30" s="29"/>
      <c r="Q30" s="29"/>
      <c r="R30" s="29"/>
      <c r="S30" s="29"/>
      <c r="T30" s="29"/>
      <c r="U30" s="29"/>
    </row>
  </sheetData>
  <pageMargins left="0.75" right="0.75" top="1" bottom="1" header="0.5" footer="0.5"/>
  <pageSetup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tabColor theme="6" tint="0.39997558519241921"/>
  </sheetPr>
  <dimension ref="A1:Q35"/>
  <sheetViews>
    <sheetView zoomScale="80" zoomScaleNormal="80" workbookViewId="0"/>
  </sheetViews>
  <sheetFormatPr defaultColWidth="8.5546875" defaultRowHeight="13.2"/>
  <cols>
    <col min="1" max="1" width="15.33203125" style="3" customWidth="1"/>
    <col min="2" max="16384" width="8.5546875" style="3"/>
  </cols>
  <sheetData>
    <row r="1" spans="1:1" ht="14.4">
      <c r="A1" s="4" t="s">
        <v>317</v>
      </c>
    </row>
    <row r="2" spans="1:1" ht="14.4">
      <c r="A2" s="4"/>
    </row>
    <row r="3" spans="1:1" ht="14.4">
      <c r="A3" s="4"/>
    </row>
    <row r="4" spans="1:1" ht="14.4">
      <c r="A4" s="4"/>
    </row>
    <row r="5" spans="1:1" ht="14.4">
      <c r="A5" s="4"/>
    </row>
    <row r="6" spans="1:1" ht="14.4">
      <c r="A6" s="4"/>
    </row>
    <row r="7" spans="1:1" ht="14.4">
      <c r="A7" s="4"/>
    </row>
    <row r="8" spans="1:1" ht="14.4">
      <c r="A8" s="4"/>
    </row>
    <row r="9" spans="1:1" ht="14.4">
      <c r="A9" s="4"/>
    </row>
    <row r="10" spans="1:1" ht="14.4">
      <c r="A10" s="4"/>
    </row>
    <row r="11" spans="1:1" ht="14.4">
      <c r="A11" s="4"/>
    </row>
    <row r="12" spans="1:1" ht="14.4">
      <c r="A12" s="4"/>
    </row>
    <row r="13" spans="1:1" ht="14.4">
      <c r="A13" s="4"/>
    </row>
    <row r="14" spans="1:1" ht="14.4">
      <c r="A14" s="4"/>
    </row>
    <row r="15" spans="1:1" ht="14.4">
      <c r="A15" s="4"/>
    </row>
    <row r="16" spans="1:1" ht="14.4">
      <c r="A16" s="4"/>
    </row>
    <row r="17" spans="1:17" ht="14.4">
      <c r="A17" s="4"/>
    </row>
    <row r="18" spans="1:17" ht="14.4">
      <c r="A18" s="4"/>
    </row>
    <row r="19" spans="1:17" ht="14.4">
      <c r="A19" s="4"/>
    </row>
    <row r="20" spans="1:17">
      <c r="A20" s="180"/>
      <c r="K20" s="180"/>
    </row>
    <row r="21" spans="1:17">
      <c r="A21" s="180" t="s">
        <v>397</v>
      </c>
      <c r="K21" s="180" t="s">
        <v>397</v>
      </c>
    </row>
    <row r="22" spans="1:17">
      <c r="A22" s="180"/>
    </row>
    <row r="24" spans="1:17">
      <c r="A24" s="242" t="s">
        <v>318</v>
      </c>
      <c r="B24" s="569">
        <v>2008</v>
      </c>
      <c r="C24" s="569">
        <v>2009</v>
      </c>
      <c r="D24" s="569">
        <v>2010</v>
      </c>
      <c r="E24" s="569">
        <v>2011</v>
      </c>
      <c r="F24" s="569">
        <v>2012</v>
      </c>
      <c r="G24" s="569">
        <v>2013</v>
      </c>
      <c r="H24" s="569">
        <v>2014</v>
      </c>
      <c r="I24" s="569">
        <v>2015</v>
      </c>
      <c r="J24" s="569">
        <v>2016</v>
      </c>
      <c r="K24" s="569">
        <v>2017</v>
      </c>
      <c r="L24" s="569">
        <v>2018</v>
      </c>
      <c r="M24" s="569">
        <v>2019</v>
      </c>
      <c r="N24" s="569">
        <v>2020</v>
      </c>
      <c r="O24" s="569">
        <v>2021</v>
      </c>
      <c r="P24" s="10">
        <v>2022</v>
      </c>
    </row>
    <row r="25" spans="1:17">
      <c r="A25" s="28" t="s">
        <v>319</v>
      </c>
      <c r="B25" s="57">
        <v>0.13640098603122433</v>
      </c>
      <c r="C25" s="57">
        <v>0.13813042081593319</v>
      </c>
      <c r="D25" s="57">
        <v>0.12886008387342737</v>
      </c>
      <c r="E25" s="57">
        <v>0.11826086956521739</v>
      </c>
      <c r="F25" s="57">
        <v>6.5290806754221387E-2</v>
      </c>
      <c r="G25" s="57">
        <v>0.12328767123287671</v>
      </c>
      <c r="H25" s="57">
        <v>0.12859445209803955</v>
      </c>
      <c r="I25" s="57">
        <v>0.14841021267754284</v>
      </c>
      <c r="J25" s="57">
        <v>0.16497029488291412</v>
      </c>
      <c r="K25" s="57">
        <v>9.3305363006202111E-2</v>
      </c>
      <c r="L25" s="57">
        <v>9.3836272367234824E-2</v>
      </c>
      <c r="M25" s="57">
        <v>8.7905606392722546E-2</v>
      </c>
      <c r="N25" s="57">
        <v>-1.191606031846462E-2</v>
      </c>
      <c r="O25" s="57">
        <v>2.3044145325990327E-2</v>
      </c>
      <c r="P25" s="243">
        <v>-1.0393315671489708E-2</v>
      </c>
      <c r="Q25" s="76" t="s">
        <v>556</v>
      </c>
    </row>
    <row r="26" spans="1:17">
      <c r="A26" s="28" t="s">
        <v>308</v>
      </c>
      <c r="B26" s="57">
        <v>0.1268631436314363</v>
      </c>
      <c r="C26" s="57">
        <v>9.2341012010238241E-2</v>
      </c>
      <c r="D26" s="57">
        <v>9.8843930635838156E-2</v>
      </c>
      <c r="E26" s="57">
        <v>5.226182316655243E-2</v>
      </c>
      <c r="F26" s="57">
        <v>4.1435698447893569E-2</v>
      </c>
      <c r="G26" s="57">
        <v>8.7113740959894811E-2</v>
      </c>
      <c r="H26" s="57">
        <v>0.14138929088277857</v>
      </c>
      <c r="I26" s="57">
        <v>0.14935296212750801</v>
      </c>
      <c r="J26" s="57">
        <v>0.17837257008889323</v>
      </c>
      <c r="K26" s="57">
        <v>0.16587963428112126</v>
      </c>
      <c r="L26" s="57">
        <v>0.1360765739096112</v>
      </c>
      <c r="M26" s="57">
        <v>0.128</v>
      </c>
      <c r="N26" s="57">
        <v>9.3258654430123489E-2</v>
      </c>
      <c r="O26" s="57">
        <v>8.1542310900109063E-2</v>
      </c>
      <c r="P26" s="243">
        <v>-3.0167057848957613E-2</v>
      </c>
    </row>
    <row r="27" spans="1:17">
      <c r="A27" s="28" t="s">
        <v>320</v>
      </c>
      <c r="B27" s="57">
        <v>6.9472571982037518E-2</v>
      </c>
      <c r="C27" s="57">
        <v>4.8951640175853905E-2</v>
      </c>
      <c r="D27" s="57">
        <v>6.4403292181069965E-2</v>
      </c>
      <c r="E27" s="57">
        <v>-2.1720243266724589E-3</v>
      </c>
      <c r="F27" s="57">
        <v>7.6257788524132794E-3</v>
      </c>
      <c r="G27" s="57">
        <v>5.8490170013293222E-2</v>
      </c>
      <c r="H27" s="57">
        <v>6.9760737964831357E-2</v>
      </c>
      <c r="I27" s="57">
        <v>7.5058639562157942E-2</v>
      </c>
      <c r="J27" s="57">
        <v>8.4094256259204719E-2</v>
      </c>
      <c r="K27" s="57">
        <v>6.5208915459094144E-2</v>
      </c>
      <c r="L27" s="57">
        <v>4.1356593875808229E-2</v>
      </c>
      <c r="M27" s="57">
        <v>3.7691043049381964E-2</v>
      </c>
      <c r="N27" s="57">
        <v>2.0212011095103965E-2</v>
      </c>
      <c r="O27" s="57">
        <v>9.6803820720058782E-3</v>
      </c>
      <c r="P27" s="243">
        <v>-4.2907826331319378E-2</v>
      </c>
    </row>
    <row r="28" spans="1:17">
      <c r="A28" s="30" t="s">
        <v>316</v>
      </c>
      <c r="B28" s="244">
        <v>0.1971326164874552</v>
      </c>
      <c r="C28" s="244">
        <v>0.19207903619789238</v>
      </c>
      <c r="D28" s="244">
        <v>0.16813082011438857</v>
      </c>
      <c r="E28" s="244">
        <v>7.8967181641223683E-2</v>
      </c>
      <c r="F28" s="244">
        <v>3.1386131186967287E-2</v>
      </c>
      <c r="G28" s="244">
        <v>5.7344640643345823E-2</v>
      </c>
      <c r="H28" s="244">
        <v>0.14113067268755491</v>
      </c>
      <c r="I28" s="244">
        <v>0.12273816409154754</v>
      </c>
      <c r="J28" s="244">
        <v>0.1680697314713456</v>
      </c>
      <c r="K28" s="244">
        <v>0.18179820578687098</v>
      </c>
      <c r="L28" s="244">
        <v>0.16931434139549462</v>
      </c>
      <c r="M28" s="244">
        <v>0.10517021595928319</v>
      </c>
      <c r="N28" s="244">
        <v>8.8357020727470981E-2</v>
      </c>
      <c r="O28" s="244">
        <v>0.12902076191887879</v>
      </c>
      <c r="P28" s="245">
        <v>0.10894748064007391</v>
      </c>
    </row>
    <row r="29" spans="1:17">
      <c r="B29" s="57"/>
      <c r="C29" s="57"/>
      <c r="D29" s="57"/>
      <c r="E29" s="57"/>
      <c r="F29" s="57"/>
      <c r="G29" s="57"/>
      <c r="H29" s="5"/>
      <c r="I29" s="5"/>
      <c r="J29" s="5"/>
      <c r="K29" s="5"/>
      <c r="L29" s="5"/>
      <c r="M29" s="5"/>
      <c r="N29" s="5"/>
      <c r="O29" s="5"/>
      <c r="P29" s="5"/>
    </row>
    <row r="30" spans="1:17">
      <c r="B30" s="5"/>
      <c r="C30" s="5"/>
      <c r="D30" s="5"/>
      <c r="E30" s="5"/>
      <c r="F30" s="5"/>
      <c r="G30" s="5"/>
      <c r="H30" s="5"/>
      <c r="I30" s="5"/>
      <c r="J30" s="5"/>
      <c r="K30" s="5"/>
      <c r="L30" s="5"/>
      <c r="M30" s="5"/>
      <c r="N30" s="5"/>
      <c r="O30" s="5"/>
      <c r="P30" s="5"/>
    </row>
    <row r="31" spans="1:17">
      <c r="A31" s="242" t="s">
        <v>321</v>
      </c>
      <c r="B31" s="569">
        <v>2008</v>
      </c>
      <c r="C31" s="569">
        <v>2009</v>
      </c>
      <c r="D31" s="569">
        <v>2010</v>
      </c>
      <c r="E31" s="569">
        <v>2011</v>
      </c>
      <c r="F31" s="569">
        <v>2012</v>
      </c>
      <c r="G31" s="569">
        <v>2013</v>
      </c>
      <c r="H31" s="569">
        <v>2014</v>
      </c>
      <c r="I31" s="569">
        <v>2015</v>
      </c>
      <c r="J31" s="569">
        <v>2016</v>
      </c>
      <c r="K31" s="569">
        <v>2017</v>
      </c>
      <c r="L31" s="569">
        <v>2018</v>
      </c>
      <c r="M31" s="569">
        <v>2019</v>
      </c>
      <c r="N31" s="569">
        <v>2020</v>
      </c>
      <c r="O31" s="569">
        <v>2021</v>
      </c>
      <c r="P31" s="10">
        <v>2022</v>
      </c>
    </row>
    <row r="32" spans="1:17">
      <c r="A32" s="28" t="s">
        <v>319</v>
      </c>
      <c r="B32" s="57">
        <v>5.7518488085456038E-2</v>
      </c>
      <c r="C32" s="57">
        <v>7.2277545775778995E-2</v>
      </c>
      <c r="D32" s="57">
        <v>4.8417842165459399E-2</v>
      </c>
      <c r="E32" s="57">
        <v>4.0347826086956522E-2</v>
      </c>
      <c r="F32" s="57">
        <v>8.2551594746716698E-3</v>
      </c>
      <c r="G32" s="57">
        <v>5.5222602739726026E-2</v>
      </c>
      <c r="H32" s="57">
        <v>6.7108033745151799E-2</v>
      </c>
      <c r="I32" s="57">
        <v>8.3908851013841532E-2</v>
      </c>
      <c r="J32" s="57">
        <v>0.10320901994796183</v>
      </c>
      <c r="K32" s="57">
        <v>7.0594673476833278E-2</v>
      </c>
      <c r="L32" s="57">
        <v>7.5967916764595481E-2</v>
      </c>
      <c r="M32" s="57">
        <v>7.0891618058647216E-2</v>
      </c>
      <c r="N32" s="57">
        <v>-2.4570283665506697E-2</v>
      </c>
      <c r="O32" s="57">
        <v>-9.4137785161492391E-3</v>
      </c>
      <c r="P32" s="243">
        <v>-5.9201141226818833E-2</v>
      </c>
      <c r="Q32" s="76" t="s">
        <v>556</v>
      </c>
    </row>
    <row r="33" spans="1:16">
      <c r="A33" s="28" t="s">
        <v>308</v>
      </c>
      <c r="B33" s="57">
        <v>0.10399728997289973</v>
      </c>
      <c r="C33" s="57">
        <v>4.9419177003347116E-2</v>
      </c>
      <c r="D33" s="57">
        <v>4.4797687861271675E-2</v>
      </c>
      <c r="E33" s="57">
        <v>-1.028101439342015E-2</v>
      </c>
      <c r="F33" s="57">
        <v>-9.6590909090909088E-2</v>
      </c>
      <c r="G33" s="57">
        <v>1.6765285996055226E-2</v>
      </c>
      <c r="H33" s="57">
        <v>8.7843704775687412E-2</v>
      </c>
      <c r="I33" s="57">
        <v>0.1075626261427045</v>
      </c>
      <c r="J33" s="57">
        <v>0.13881019830028329</v>
      </c>
      <c r="K33" s="57">
        <v>0.1235808299005325</v>
      </c>
      <c r="L33" s="57">
        <v>9.0882178804026048E-2</v>
      </c>
      <c r="M33" s="57">
        <v>8.3000000000000004E-2</v>
      </c>
      <c r="N33" s="57">
        <v>4.7101693771509551E-2</v>
      </c>
      <c r="O33" s="57">
        <v>1.854109193558735E-2</v>
      </c>
      <c r="P33" s="243">
        <v>-0.1101753417092365</v>
      </c>
    </row>
    <row r="34" spans="1:16">
      <c r="A34" s="28" t="s">
        <v>320</v>
      </c>
      <c r="B34" s="57">
        <v>5.2945625682830483E-2</v>
      </c>
      <c r="C34" s="57">
        <v>3.4958923265163429E-2</v>
      </c>
      <c r="D34" s="57">
        <v>3.9785693025101695E-2</v>
      </c>
      <c r="E34" s="57">
        <v>-3.2038834951456312E-2</v>
      </c>
      <c r="F34" s="57">
        <v>-5.550004541738577E-2</v>
      </c>
      <c r="G34" s="57">
        <v>2.9488118218731277E-2</v>
      </c>
      <c r="H34" s="57">
        <v>4.4840471399827539E-2</v>
      </c>
      <c r="I34" s="57">
        <v>5.2232937378419768E-2</v>
      </c>
      <c r="J34" s="57">
        <v>4.9655416151263468E-2</v>
      </c>
      <c r="K34" s="57">
        <v>1.3877342201189486E-2</v>
      </c>
      <c r="L34" s="57">
        <v>-2.2918516639181361E-2</v>
      </c>
      <c r="M34" s="57">
        <v>-5.0627679909076824E-3</v>
      </c>
      <c r="N34" s="57">
        <v>-1.4221608560579909E-2</v>
      </c>
      <c r="O34" s="57">
        <v>-2.1240374527386821E-2</v>
      </c>
      <c r="P34" s="243">
        <v>-7.1222313097761669E-2</v>
      </c>
    </row>
    <row r="35" spans="1:16">
      <c r="A35" s="30" t="s">
        <v>316</v>
      </c>
      <c r="B35" s="244">
        <v>0.18528907589216145</v>
      </c>
      <c r="C35" s="244">
        <v>0.18437895074347221</v>
      </c>
      <c r="D35" s="244">
        <v>0.1585624450506124</v>
      </c>
      <c r="E35" s="244">
        <v>6.3556279922263856E-2</v>
      </c>
      <c r="F35" s="244">
        <v>1.0486037948045271E-2</v>
      </c>
      <c r="G35" s="244">
        <v>3.8374531822922477E-2</v>
      </c>
      <c r="H35" s="244">
        <v>0.11642118318170429</v>
      </c>
      <c r="I35" s="244">
        <v>0.10448881622253006</v>
      </c>
      <c r="J35" s="244">
        <v>0.13274846553198891</v>
      </c>
      <c r="K35" s="244">
        <v>0.13678012769697129</v>
      </c>
      <c r="L35" s="244">
        <v>0.12102080610746851</v>
      </c>
      <c r="M35" s="244">
        <v>6.1599856698594885E-2</v>
      </c>
      <c r="N35" s="244">
        <v>5.2470097198853267E-2</v>
      </c>
      <c r="O35" s="244">
        <v>8.3121789262319126E-2</v>
      </c>
      <c r="P35" s="245">
        <v>4.9643406707042106E-2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7">
    <tabColor theme="6" tint="0.39997558519241921"/>
  </sheetPr>
  <dimension ref="A1:I81"/>
  <sheetViews>
    <sheetView zoomScale="75" zoomScaleNormal="75" zoomScalePageLayoutView="75" workbookViewId="0"/>
  </sheetViews>
  <sheetFormatPr defaultColWidth="8.6640625" defaultRowHeight="13.2"/>
  <cols>
    <col min="1" max="1" width="7.6640625" customWidth="1"/>
    <col min="2" max="2" width="18.109375" customWidth="1"/>
    <col min="3" max="3" width="23.109375" customWidth="1"/>
    <col min="4" max="5" width="24.33203125" customWidth="1"/>
    <col min="6" max="6" width="18.6640625" customWidth="1"/>
    <col min="7" max="7" width="14.33203125" customWidth="1"/>
  </cols>
  <sheetData>
    <row r="1" spans="1:7" s="51" customFormat="1" ht="14.4">
      <c r="A1" s="100" t="s">
        <v>197</v>
      </c>
      <c r="B1" s="3"/>
      <c r="C1" s="3"/>
      <c r="D1" s="3"/>
      <c r="E1" s="3"/>
      <c r="F1" s="3"/>
      <c r="G1" s="3"/>
    </row>
    <row r="2" spans="1:7" s="51" customFormat="1" ht="14.4">
      <c r="A2" s="100"/>
      <c r="B2" s="3"/>
      <c r="C2" s="3"/>
      <c r="D2" s="3"/>
      <c r="E2" s="3"/>
      <c r="F2" s="3"/>
      <c r="G2" s="3"/>
    </row>
    <row r="3" spans="1:7" s="51" customFormat="1" ht="14.4">
      <c r="A3" s="100"/>
      <c r="B3" s="3"/>
      <c r="C3" s="3"/>
      <c r="D3" s="3"/>
      <c r="E3" s="3"/>
      <c r="F3" s="3"/>
      <c r="G3" s="3"/>
    </row>
    <row r="4" spans="1:7" s="51" customFormat="1" ht="14.4">
      <c r="A4" s="100"/>
      <c r="B4" s="3"/>
      <c r="C4" s="3"/>
      <c r="D4" s="3"/>
      <c r="E4" s="3"/>
      <c r="F4" s="3"/>
      <c r="G4" s="3"/>
    </row>
    <row r="5" spans="1:7" s="51" customFormat="1" ht="14.4">
      <c r="A5" s="100"/>
      <c r="B5" s="3"/>
      <c r="C5" s="3"/>
      <c r="D5" s="3"/>
      <c r="E5" s="3"/>
      <c r="F5" s="3"/>
      <c r="G5" s="3"/>
    </row>
    <row r="6" spans="1:7" s="51" customFormat="1" ht="14.4">
      <c r="A6" s="100"/>
      <c r="B6" s="3"/>
      <c r="C6" s="3"/>
      <c r="D6" s="3"/>
      <c r="E6" s="3"/>
      <c r="F6" s="3"/>
      <c r="G6" s="3"/>
    </row>
    <row r="7" spans="1:7" s="51" customFormat="1" ht="14.4">
      <c r="A7" s="100"/>
      <c r="B7" s="3"/>
      <c r="C7" s="3"/>
      <c r="D7" s="3"/>
      <c r="E7" s="3"/>
      <c r="F7" s="3"/>
      <c r="G7" s="3"/>
    </row>
    <row r="8" spans="1:7" s="51" customFormat="1" ht="14.4">
      <c r="A8" s="100"/>
      <c r="B8" s="3"/>
      <c r="C8" s="3"/>
      <c r="D8" s="3"/>
      <c r="E8" s="3"/>
      <c r="F8" s="3"/>
      <c r="G8" s="3"/>
    </row>
    <row r="9" spans="1:7" s="51" customFormat="1" ht="14.4">
      <c r="A9" s="100"/>
      <c r="B9" s="3"/>
      <c r="C9" s="3"/>
      <c r="D9" s="3"/>
      <c r="E9" s="3"/>
      <c r="F9" s="3"/>
      <c r="G9" s="3"/>
    </row>
    <row r="10" spans="1:7" s="51" customFormat="1" ht="14.4">
      <c r="A10" s="100"/>
      <c r="B10" s="3"/>
      <c r="C10" s="3"/>
      <c r="D10" s="3"/>
      <c r="E10" s="3"/>
      <c r="F10" s="3"/>
      <c r="G10" s="3"/>
    </row>
    <row r="11" spans="1:7" s="51" customFormat="1" ht="14.4">
      <c r="A11" s="100"/>
      <c r="B11" s="3"/>
      <c r="C11" s="3"/>
      <c r="D11" s="3"/>
      <c r="E11" s="3"/>
      <c r="F11" s="3"/>
      <c r="G11" s="3"/>
    </row>
    <row r="12" spans="1:7" s="51" customFormat="1" ht="14.4">
      <c r="A12" s="100"/>
      <c r="B12" s="3"/>
      <c r="C12" s="3"/>
      <c r="D12" s="3"/>
      <c r="E12" s="3"/>
      <c r="F12" s="3"/>
      <c r="G12" s="3"/>
    </row>
    <row r="13" spans="1:7" s="51" customFormat="1" ht="14.4">
      <c r="A13" s="100"/>
      <c r="B13" s="3"/>
      <c r="C13" s="3"/>
      <c r="D13" s="3"/>
      <c r="E13" s="3"/>
      <c r="F13" s="3"/>
      <c r="G13" s="3"/>
    </row>
    <row r="14" spans="1:7" s="51" customFormat="1" ht="14.4">
      <c r="A14" s="100"/>
      <c r="B14" s="3"/>
      <c r="C14" s="3"/>
      <c r="D14" s="3"/>
      <c r="E14" s="3"/>
      <c r="F14" s="3"/>
      <c r="G14" s="3"/>
    </row>
    <row r="15" spans="1:7" s="51" customFormat="1" ht="14.4">
      <c r="A15" s="100"/>
      <c r="B15" s="3"/>
      <c r="C15" s="3"/>
      <c r="D15" s="3"/>
      <c r="E15" s="3"/>
      <c r="F15" s="3"/>
      <c r="G15" s="3"/>
    </row>
    <row r="16" spans="1:7" s="51" customFormat="1" ht="14.4">
      <c r="A16" s="100"/>
      <c r="B16" s="3"/>
      <c r="C16" s="3"/>
      <c r="D16" s="3"/>
      <c r="E16" s="3"/>
      <c r="F16" s="3"/>
      <c r="G16" s="3"/>
    </row>
    <row r="17" spans="1:9" s="51" customFormat="1" ht="14.4">
      <c r="A17" s="100"/>
      <c r="B17" s="3"/>
      <c r="C17" s="3"/>
      <c r="D17" s="3"/>
      <c r="E17" s="3"/>
      <c r="F17" s="3"/>
      <c r="G17" s="3"/>
    </row>
    <row r="18" spans="1:9" s="51" customFormat="1" ht="14.4">
      <c r="A18" s="100"/>
      <c r="B18" s="3"/>
      <c r="C18" s="3"/>
      <c r="D18" s="3"/>
      <c r="E18" s="3"/>
      <c r="F18" s="3"/>
      <c r="G18" s="3"/>
    </row>
    <row r="19" spans="1:9" s="51" customFormat="1" ht="14.4">
      <c r="A19" s="100"/>
      <c r="B19" s="3"/>
      <c r="C19" s="3"/>
      <c r="D19" s="3"/>
      <c r="E19" s="3"/>
      <c r="F19" s="3"/>
      <c r="G19" s="3"/>
    </row>
    <row r="20" spans="1:9" s="51" customFormat="1" ht="14.4">
      <c r="A20" s="100"/>
      <c r="B20" s="3"/>
      <c r="C20" s="3"/>
      <c r="D20" s="3"/>
      <c r="E20" s="3"/>
      <c r="F20" s="3"/>
      <c r="G20" s="3"/>
    </row>
    <row r="21" spans="1:9" s="51" customFormat="1" ht="14.4">
      <c r="A21" s="803" t="s">
        <v>674</v>
      </c>
      <c r="B21" s="3"/>
      <c r="C21" s="3"/>
      <c r="D21" s="3"/>
      <c r="E21" s="3"/>
      <c r="F21" s="3"/>
      <c r="G21" s="3"/>
    </row>
    <row r="22" spans="1:9" s="51" customFormat="1">
      <c r="A22" s="76" t="s">
        <v>586</v>
      </c>
      <c r="B22" s="3"/>
      <c r="C22" s="3"/>
      <c r="D22" s="3"/>
      <c r="E22" s="3"/>
      <c r="F22" s="3"/>
      <c r="G22" s="3"/>
    </row>
    <row r="23" spans="1:9" s="51" customFormat="1">
      <c r="A23" s="3"/>
      <c r="B23" s="3"/>
      <c r="C23" s="80"/>
      <c r="D23" s="3"/>
      <c r="E23" s="3"/>
      <c r="F23" s="3"/>
      <c r="G23" s="3"/>
    </row>
    <row r="24" spans="1:9" s="51" customFormat="1">
      <c r="A24" s="3"/>
      <c r="B24" s="3"/>
      <c r="C24" s="1195" t="s">
        <v>767</v>
      </c>
      <c r="D24" s="1196"/>
      <c r="E24" s="1196"/>
      <c r="F24" s="1196"/>
      <c r="G24" s="1197"/>
    </row>
    <row r="25" spans="1:9" s="51" customFormat="1" ht="45.75" customHeight="1">
      <c r="A25" s="67"/>
      <c r="B25" s="1198" t="s">
        <v>126</v>
      </c>
      <c r="C25" s="81" t="s">
        <v>659</v>
      </c>
      <c r="D25" s="810" t="s">
        <v>194</v>
      </c>
      <c r="E25" s="810" t="s">
        <v>191</v>
      </c>
      <c r="F25" s="810" t="s">
        <v>193</v>
      </c>
      <c r="G25" s="810" t="s">
        <v>185</v>
      </c>
    </row>
    <row r="26" spans="1:9" s="55" customFormat="1" ht="29.1" customHeight="1">
      <c r="A26" s="104"/>
      <c r="B26" s="1199"/>
      <c r="C26" s="106" t="s">
        <v>195</v>
      </c>
      <c r="D26" s="105" t="s">
        <v>190</v>
      </c>
      <c r="E26" s="570" t="s">
        <v>192</v>
      </c>
      <c r="F26" s="570" t="s">
        <v>768</v>
      </c>
      <c r="G26" s="570" t="s">
        <v>769</v>
      </c>
    </row>
    <row r="27" spans="1:9" s="51" customFormat="1">
      <c r="A27" s="34">
        <v>2006</v>
      </c>
      <c r="B27" s="101">
        <v>2.4660000000000002</v>
      </c>
      <c r="C27" s="101">
        <v>1.7575427206693455</v>
      </c>
      <c r="D27" s="101">
        <v>0.3002849093664553</v>
      </c>
      <c r="E27" s="101">
        <v>0.73401621796704242</v>
      </c>
      <c r="F27" s="102" t="s">
        <v>73</v>
      </c>
      <c r="G27" s="102" t="s">
        <v>73</v>
      </c>
      <c r="I27" s="988"/>
    </row>
    <row r="28" spans="1:9" s="51" customFormat="1">
      <c r="A28" s="28">
        <v>2007</v>
      </c>
      <c r="B28" s="102">
        <v>5.2530000000000001</v>
      </c>
      <c r="C28" s="102">
        <v>3.3562782055442457</v>
      </c>
      <c r="D28" s="102">
        <v>0.70916000327997653</v>
      </c>
      <c r="E28" s="102">
        <v>1.4708689310884084</v>
      </c>
      <c r="F28" s="102" t="s">
        <v>73</v>
      </c>
      <c r="G28" s="102" t="s">
        <v>73</v>
      </c>
      <c r="I28" s="988"/>
    </row>
    <row r="29" spans="1:9" s="51" customFormat="1">
      <c r="A29" s="28">
        <v>2008</v>
      </c>
      <c r="B29" s="102">
        <v>8.3699999999999992</v>
      </c>
      <c r="C29" s="102">
        <v>3.4094691711377916</v>
      </c>
      <c r="D29" s="102">
        <v>1.3138138780179665</v>
      </c>
      <c r="E29" s="102">
        <v>2.1636099308904249</v>
      </c>
      <c r="F29" s="102" t="s">
        <v>73</v>
      </c>
      <c r="G29" s="102" t="s">
        <v>73</v>
      </c>
      <c r="I29" s="988"/>
    </row>
    <row r="30" spans="1:9" s="51" customFormat="1">
      <c r="A30" s="28">
        <v>2009</v>
      </c>
      <c r="B30" s="102">
        <v>9.9969999999999999</v>
      </c>
      <c r="C30" s="102">
        <v>3.1033936026631994</v>
      </c>
      <c r="D30" s="102">
        <v>0.81980997703794667</v>
      </c>
      <c r="E30" s="102">
        <v>1.4107688205396414</v>
      </c>
      <c r="F30" s="102" t="s">
        <v>73</v>
      </c>
      <c r="G30" s="102" t="s">
        <v>73</v>
      </c>
      <c r="I30" s="988"/>
    </row>
    <row r="31" spans="1:9" s="51" customFormat="1">
      <c r="A31" s="28">
        <v>2010</v>
      </c>
      <c r="B31" s="102">
        <v>5.218</v>
      </c>
      <c r="C31" s="102">
        <v>1.6397951345187474</v>
      </c>
      <c r="D31" s="102">
        <v>0.52896959090784013</v>
      </c>
      <c r="E31" s="102">
        <v>1.0268476585559816</v>
      </c>
      <c r="F31" s="102" t="s">
        <v>73</v>
      </c>
      <c r="G31" s="102" t="s">
        <v>73</v>
      </c>
      <c r="I31" s="988"/>
    </row>
    <row r="32" spans="1:9" s="51" customFormat="1">
      <c r="A32" s="28">
        <v>2011</v>
      </c>
      <c r="B32" s="102">
        <v>6.6040000000000001</v>
      </c>
      <c r="C32" s="102">
        <v>1.6054066590038634</v>
      </c>
      <c r="D32" s="102">
        <v>0.57290695300332539</v>
      </c>
      <c r="E32" s="102">
        <v>1.3107797425944987</v>
      </c>
      <c r="F32" s="102" t="s">
        <v>73</v>
      </c>
      <c r="G32" s="102" t="s">
        <v>73</v>
      </c>
      <c r="I32" s="988"/>
    </row>
    <row r="33" spans="1:9" s="51" customFormat="1">
      <c r="A33" s="28">
        <v>2012</v>
      </c>
      <c r="B33" s="102">
        <v>13.34</v>
      </c>
      <c r="C33" s="102">
        <v>1.2435011406198984</v>
      </c>
      <c r="D33" s="102">
        <v>1.0513864061867688</v>
      </c>
      <c r="E33" s="102" t="s">
        <v>73</v>
      </c>
      <c r="F33" s="102">
        <v>0.58092325076206253</v>
      </c>
      <c r="G33" s="102">
        <v>1.1368128498780457</v>
      </c>
      <c r="I33" s="988"/>
    </row>
    <row r="34" spans="1:9" s="51" customFormat="1">
      <c r="A34" s="28">
        <v>2013</v>
      </c>
      <c r="B34" s="102">
        <v>1.087</v>
      </c>
      <c r="C34" s="102">
        <v>2.9165527935434435E-2</v>
      </c>
      <c r="D34" s="102">
        <v>0.12391076166350443</v>
      </c>
      <c r="E34" s="102" t="s">
        <v>73</v>
      </c>
      <c r="F34" s="102">
        <v>0.25092011713593071</v>
      </c>
      <c r="G34" s="102">
        <v>0.34372852040878787</v>
      </c>
      <c r="I34" s="988"/>
    </row>
    <row r="35" spans="1:9" s="51" customFormat="1">
      <c r="A35" s="28">
        <v>2014</v>
      </c>
      <c r="B35" s="102">
        <v>4.8570000000000002</v>
      </c>
      <c r="C35" s="102">
        <v>0.51443792435320579</v>
      </c>
      <c r="D35" s="102">
        <v>0.30307507117206511</v>
      </c>
      <c r="E35" s="102" t="s">
        <v>73</v>
      </c>
      <c r="F35" s="102">
        <v>0.41205974199304285</v>
      </c>
      <c r="G35" s="102">
        <v>0.60262980690026025</v>
      </c>
      <c r="I35" s="988"/>
    </row>
    <row r="36" spans="1:9" s="51" customFormat="1">
      <c r="A36" s="28">
        <v>2015</v>
      </c>
      <c r="B36" s="102">
        <v>8.5990000000000002</v>
      </c>
      <c r="C36" s="102">
        <v>0.6481911879086415</v>
      </c>
      <c r="D36" s="102">
        <v>0.36130549641991921</v>
      </c>
      <c r="E36" s="102" t="s">
        <v>73</v>
      </c>
      <c r="F36" s="102">
        <v>0.42700508877569959</v>
      </c>
      <c r="G36" s="102">
        <v>1.0065450585573397</v>
      </c>
      <c r="I36" s="988"/>
    </row>
    <row r="37" spans="1:9" s="51" customFormat="1">
      <c r="A37" s="28">
        <v>2016</v>
      </c>
      <c r="B37" s="102">
        <v>8.2329999999999988</v>
      </c>
      <c r="C37" s="102">
        <v>0.80265243913400541</v>
      </c>
      <c r="D37" s="102">
        <v>0.36452237493677264</v>
      </c>
      <c r="E37" s="102" t="s">
        <v>73</v>
      </c>
      <c r="F37" s="102">
        <v>0.42043658512262128</v>
      </c>
      <c r="G37" s="102">
        <v>1.1024347004405703</v>
      </c>
      <c r="I37" s="988"/>
    </row>
    <row r="38" spans="1:9" s="51" customFormat="1">
      <c r="A38" s="28">
        <v>2017</v>
      </c>
      <c r="B38" s="102">
        <v>7.0170000000000003</v>
      </c>
      <c r="C38" s="102">
        <v>0.8972438128867084</v>
      </c>
      <c r="D38" s="102">
        <v>0.26536509675703729</v>
      </c>
      <c r="E38" s="102" t="s">
        <v>73</v>
      </c>
      <c r="F38" s="102">
        <v>0.35158209789268519</v>
      </c>
      <c r="G38" s="102">
        <v>1.1732153885172156</v>
      </c>
      <c r="I38" s="988"/>
    </row>
    <row r="39" spans="1:9" s="51" customFormat="1">
      <c r="A39" s="28">
        <v>2018</v>
      </c>
      <c r="B39" s="102">
        <v>7.5880000000000001</v>
      </c>
      <c r="C39" s="102">
        <v>0.62835080891390216</v>
      </c>
      <c r="D39" s="102">
        <v>0.23347301986223001</v>
      </c>
      <c r="E39" s="102" t="s">
        <v>73</v>
      </c>
      <c r="F39" s="102">
        <v>0.37090307805158751</v>
      </c>
      <c r="G39" s="102">
        <v>1.1282591132506261</v>
      </c>
      <c r="I39" s="988"/>
    </row>
    <row r="40" spans="1:9" s="51" customFormat="1">
      <c r="A40" s="28">
        <v>2019</v>
      </c>
      <c r="B40" s="102">
        <v>9.1319999999999997</v>
      </c>
      <c r="C40" s="102">
        <v>0.41318969280951429</v>
      </c>
      <c r="D40" s="102">
        <v>0.52312166588677411</v>
      </c>
      <c r="E40" s="102" t="s">
        <v>73</v>
      </c>
      <c r="F40" s="102">
        <v>0.31302373511405901</v>
      </c>
      <c r="G40" s="102">
        <v>2.0719955741758485</v>
      </c>
      <c r="I40" s="988"/>
    </row>
    <row r="41" spans="1:9" s="51" customFormat="1">
      <c r="A41" s="28">
        <v>2020</v>
      </c>
      <c r="B41" s="102">
        <v>17.213000000000001</v>
      </c>
      <c r="C41" s="102">
        <v>1.2869829879617751</v>
      </c>
      <c r="D41" s="102">
        <v>0.82805008225728438</v>
      </c>
      <c r="E41" s="102" t="s">
        <v>73</v>
      </c>
      <c r="F41" s="102">
        <v>0.2400204898005108</v>
      </c>
      <c r="G41" s="102">
        <v>2.9409326423789173</v>
      </c>
      <c r="I41" s="988"/>
    </row>
    <row r="42" spans="1:9" s="51" customFormat="1">
      <c r="A42" s="28">
        <v>2021</v>
      </c>
      <c r="B42" s="102">
        <v>13.413</v>
      </c>
      <c r="C42" s="102">
        <v>0.55586121828558488</v>
      </c>
      <c r="D42" s="102">
        <v>0.50707338224875442</v>
      </c>
      <c r="E42" s="102" t="s">
        <v>73</v>
      </c>
      <c r="F42" s="102">
        <v>0.21243953893222492</v>
      </c>
      <c r="G42" s="102">
        <v>2.0909581153558325</v>
      </c>
      <c r="I42" s="988"/>
    </row>
    <row r="43" spans="1:9" s="51" customFormat="1">
      <c r="A43" s="30">
        <v>2022</v>
      </c>
      <c r="B43" s="103">
        <v>8.5110819999999983</v>
      </c>
      <c r="C43" s="103">
        <v>0.63166400300000003</v>
      </c>
      <c r="D43" s="103">
        <v>0.178034099</v>
      </c>
      <c r="E43" s="103" t="s">
        <v>73</v>
      </c>
      <c r="F43" s="103">
        <v>0.14596785400000001</v>
      </c>
      <c r="G43" s="103">
        <v>1.2371658809999999</v>
      </c>
      <c r="I43" s="988"/>
    </row>
    <row r="44" spans="1:9">
      <c r="B44" s="3"/>
      <c r="C44" s="3"/>
      <c r="D44" s="3"/>
      <c r="E44" s="3"/>
      <c r="F44" s="3"/>
      <c r="G44" s="3"/>
    </row>
    <row r="45" spans="1:9">
      <c r="A45" s="3"/>
      <c r="B45" s="3"/>
      <c r="C45" s="3"/>
      <c r="D45" s="3"/>
      <c r="E45" s="82"/>
      <c r="F45" s="3"/>
      <c r="G45" s="115"/>
    </row>
    <row r="46" spans="1:9">
      <c r="A46" s="3"/>
      <c r="B46" s="3"/>
      <c r="C46" s="571"/>
      <c r="D46" s="571"/>
      <c r="E46" s="571"/>
      <c r="F46" s="571"/>
      <c r="G46" s="571"/>
    </row>
    <row r="47" spans="1:9">
      <c r="A47" s="3"/>
      <c r="B47" s="82"/>
      <c r="C47" s="571"/>
      <c r="D47" s="571"/>
      <c r="E47" s="571"/>
      <c r="F47" s="571"/>
      <c r="G47" s="571"/>
    </row>
    <row r="48" spans="1:9">
      <c r="C48" s="571"/>
      <c r="D48" s="571"/>
      <c r="E48" s="571"/>
      <c r="F48" s="571"/>
      <c r="G48" s="571"/>
    </row>
    <row r="49" spans="1:7">
      <c r="A49" s="571"/>
      <c r="D49" s="571"/>
      <c r="E49" s="571"/>
      <c r="F49" s="571"/>
      <c r="G49" s="571"/>
    </row>
    <row r="50" spans="1:7">
      <c r="C50" s="571"/>
      <c r="D50" s="571"/>
      <c r="E50" s="571"/>
      <c r="F50" s="571"/>
      <c r="G50" s="571"/>
    </row>
    <row r="51" spans="1:7">
      <c r="C51" s="571"/>
      <c r="D51" s="571"/>
      <c r="E51" s="571"/>
      <c r="F51" s="571"/>
      <c r="G51" s="571"/>
    </row>
    <row r="52" spans="1:7">
      <c r="C52" s="571"/>
      <c r="D52" s="571"/>
      <c r="E52" s="571"/>
      <c r="F52" s="571"/>
      <c r="G52" s="571"/>
    </row>
    <row r="53" spans="1:7">
      <c r="C53" s="571"/>
      <c r="D53" s="571"/>
      <c r="E53" s="571"/>
      <c r="F53" s="571"/>
      <c r="G53" s="571"/>
    </row>
    <row r="54" spans="1:7">
      <c r="C54" s="571"/>
      <c r="D54" s="571"/>
      <c r="E54" s="571"/>
      <c r="F54" s="571"/>
      <c r="G54" s="571"/>
    </row>
    <row r="55" spans="1:7">
      <c r="C55" s="571"/>
      <c r="D55" s="571"/>
      <c r="E55" s="571"/>
      <c r="F55" s="571"/>
      <c r="G55" s="571"/>
    </row>
    <row r="56" spans="1:7">
      <c r="C56" s="571"/>
      <c r="D56" s="571"/>
      <c r="E56" s="571"/>
      <c r="F56" s="571"/>
      <c r="G56" s="571"/>
    </row>
    <row r="57" spans="1:7">
      <c r="C57" s="571"/>
      <c r="D57" s="571"/>
      <c r="E57" s="571"/>
      <c r="F57" s="571"/>
      <c r="G57" s="571"/>
    </row>
    <row r="58" spans="1:7">
      <c r="C58" s="571"/>
      <c r="D58" s="571"/>
      <c r="E58" s="571"/>
      <c r="F58" s="571"/>
      <c r="G58" s="571"/>
    </row>
    <row r="59" spans="1:7">
      <c r="C59" s="571"/>
      <c r="D59" s="571"/>
      <c r="E59" s="571"/>
      <c r="F59" s="571"/>
      <c r="G59" s="571"/>
    </row>
    <row r="60" spans="1:7">
      <c r="C60" s="571"/>
      <c r="D60" s="571"/>
      <c r="E60" s="571"/>
      <c r="F60" s="571"/>
      <c r="G60" s="571"/>
    </row>
    <row r="61" spans="1:7">
      <c r="C61" s="571"/>
    </row>
    <row r="62" spans="1:7">
      <c r="C62" s="571"/>
    </row>
    <row r="63" spans="1:7">
      <c r="C63" s="571"/>
      <c r="D63" s="572"/>
      <c r="E63" s="572"/>
      <c r="F63" s="572"/>
      <c r="G63" s="572"/>
    </row>
    <row r="64" spans="1:7">
      <c r="C64" s="571"/>
      <c r="D64" s="572"/>
      <c r="E64" s="572"/>
      <c r="F64" s="572"/>
      <c r="G64" s="572"/>
    </row>
    <row r="65" spans="3:7">
      <c r="C65" s="571"/>
      <c r="D65" s="572"/>
      <c r="E65" s="572"/>
      <c r="F65" s="572"/>
      <c r="G65" s="572"/>
    </row>
    <row r="66" spans="3:7">
      <c r="C66" s="571"/>
      <c r="D66" s="572"/>
      <c r="E66" s="572"/>
      <c r="F66" s="572"/>
      <c r="G66" s="572"/>
    </row>
    <row r="67" spans="3:7">
      <c r="C67" s="571"/>
      <c r="D67" s="572"/>
      <c r="E67" s="572"/>
      <c r="F67" s="572"/>
      <c r="G67" s="572"/>
    </row>
    <row r="68" spans="3:7">
      <c r="C68" s="571"/>
      <c r="D68" s="572"/>
      <c r="E68" s="572"/>
      <c r="F68" s="572"/>
      <c r="G68" s="572"/>
    </row>
    <row r="69" spans="3:7">
      <c r="C69" s="572"/>
      <c r="D69" s="572"/>
      <c r="E69" s="572"/>
      <c r="F69" s="572"/>
      <c r="G69" s="572"/>
    </row>
    <row r="70" spans="3:7">
      <c r="C70" s="572"/>
      <c r="D70" s="572"/>
      <c r="E70" s="572"/>
      <c r="F70" s="572"/>
      <c r="G70" s="572"/>
    </row>
    <row r="71" spans="3:7">
      <c r="C71" s="572"/>
      <c r="D71" s="572"/>
      <c r="E71" s="572"/>
      <c r="F71" s="572"/>
      <c r="G71" s="572"/>
    </row>
    <row r="72" spans="3:7">
      <c r="C72" s="572"/>
      <c r="D72" s="572"/>
      <c r="E72" s="572"/>
      <c r="F72" s="572"/>
      <c r="G72" s="572"/>
    </row>
    <row r="73" spans="3:7">
      <c r="C73" s="572"/>
      <c r="D73" s="572"/>
      <c r="E73" s="572"/>
      <c r="F73" s="572"/>
      <c r="G73" s="572"/>
    </row>
    <row r="74" spans="3:7">
      <c r="C74" s="572"/>
      <c r="D74" s="572"/>
      <c r="E74" s="572"/>
      <c r="F74" s="572"/>
      <c r="G74" s="572"/>
    </row>
    <row r="75" spans="3:7">
      <c r="C75" s="572"/>
      <c r="D75" s="572"/>
      <c r="E75" s="572"/>
      <c r="F75" s="572"/>
      <c r="G75" s="572"/>
    </row>
    <row r="76" spans="3:7">
      <c r="C76" s="572"/>
      <c r="D76" s="572"/>
      <c r="E76" s="572"/>
      <c r="F76" s="572"/>
      <c r="G76" s="572"/>
    </row>
    <row r="77" spans="3:7">
      <c r="C77" s="572"/>
    </row>
    <row r="78" spans="3:7">
      <c r="C78" s="572"/>
    </row>
    <row r="79" spans="3:7">
      <c r="C79" s="572"/>
    </row>
    <row r="80" spans="3:7">
      <c r="C80" s="572"/>
    </row>
    <row r="81" spans="3:3">
      <c r="C81" s="572"/>
    </row>
  </sheetData>
  <mergeCells count="2">
    <mergeCell ref="C24:G24"/>
    <mergeCell ref="B25:B26"/>
  </mergeCells>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6">
    <tabColor theme="6" tint="0.39997558519241921"/>
  </sheetPr>
  <dimension ref="A1:K98"/>
  <sheetViews>
    <sheetView zoomScale="75" zoomScaleNormal="75" zoomScalePageLayoutView="75" workbookViewId="0"/>
  </sheetViews>
  <sheetFormatPr defaultColWidth="8.6640625" defaultRowHeight="13.2"/>
  <cols>
    <col min="1" max="1" width="15.44140625" customWidth="1"/>
    <col min="2" max="2" width="33" customWidth="1"/>
    <col min="3" max="3" width="6.33203125" customWidth="1"/>
    <col min="4" max="4" width="26" customWidth="1"/>
    <col min="5" max="5" width="28.6640625" customWidth="1"/>
    <col min="6" max="6" width="6" customWidth="1"/>
    <col min="7" max="7" width="13.33203125" customWidth="1"/>
    <col min="8" max="8" width="32" customWidth="1"/>
    <col min="9" max="9" width="15" style="84" bestFit="1" customWidth="1"/>
  </cols>
  <sheetData>
    <row r="1" spans="1:11" ht="14.4">
      <c r="A1" s="4" t="s">
        <v>770</v>
      </c>
      <c r="B1" s="3"/>
      <c r="C1" s="83"/>
      <c r="D1" s="3"/>
      <c r="E1" s="3"/>
      <c r="F1" s="3"/>
      <c r="G1" s="3"/>
      <c r="H1" s="3"/>
      <c r="I1" s="83"/>
      <c r="J1" s="3"/>
      <c r="K1" s="3"/>
    </row>
    <row r="2" spans="1:11">
      <c r="A2" s="3" t="s">
        <v>660</v>
      </c>
      <c r="B2" s="3"/>
      <c r="C2" s="83"/>
      <c r="D2" s="3"/>
      <c r="E2" s="3"/>
      <c r="F2" s="3"/>
      <c r="G2" s="3"/>
      <c r="H2" s="3"/>
      <c r="I2" s="83"/>
      <c r="J2" s="3"/>
      <c r="K2" s="3"/>
    </row>
    <row r="3" spans="1:11">
      <c r="A3" s="3"/>
      <c r="B3" s="3"/>
      <c r="C3" s="83"/>
      <c r="D3" s="3"/>
      <c r="E3" s="3"/>
      <c r="F3" s="3"/>
      <c r="G3" s="3"/>
      <c r="H3" s="3"/>
      <c r="I3" s="83"/>
      <c r="J3" s="3"/>
      <c r="K3" s="3"/>
    </row>
    <row r="4" spans="1:11">
      <c r="A4" s="3"/>
      <c r="B4" s="3"/>
      <c r="C4" s="83"/>
      <c r="D4" s="3"/>
      <c r="E4" s="3"/>
      <c r="F4" s="3"/>
      <c r="G4" s="3"/>
      <c r="H4" s="3"/>
      <c r="I4" s="83"/>
      <c r="J4" s="3"/>
      <c r="K4" s="3"/>
    </row>
    <row r="5" spans="1:11">
      <c r="A5" s="3"/>
      <c r="B5" s="3"/>
      <c r="C5" s="83"/>
      <c r="D5" s="3"/>
      <c r="E5" s="3"/>
      <c r="F5" s="3"/>
      <c r="G5" s="3"/>
      <c r="H5" s="3"/>
      <c r="I5" s="83"/>
      <c r="J5" s="3"/>
      <c r="K5" s="3"/>
    </row>
    <row r="6" spans="1:11">
      <c r="A6" s="3"/>
      <c r="B6" s="3"/>
      <c r="C6" s="83"/>
      <c r="D6" s="3"/>
      <c r="E6" s="3"/>
      <c r="F6" s="3"/>
      <c r="G6" s="3"/>
      <c r="H6" s="3"/>
      <c r="I6" s="83"/>
      <c r="J6" s="3"/>
      <c r="K6" s="3"/>
    </row>
    <row r="7" spans="1:11">
      <c r="A7" s="3"/>
      <c r="B7" s="3"/>
      <c r="C7" s="83"/>
      <c r="D7" s="3"/>
      <c r="E7" s="3"/>
      <c r="F7" s="3"/>
      <c r="G7" s="3"/>
      <c r="H7" s="3"/>
      <c r="I7" s="83"/>
      <c r="J7" s="3"/>
      <c r="K7" s="3"/>
    </row>
    <row r="8" spans="1:11">
      <c r="A8" s="3"/>
      <c r="B8" s="3"/>
      <c r="C8" s="83"/>
      <c r="D8" s="3"/>
      <c r="E8" s="3"/>
      <c r="F8" s="3"/>
      <c r="G8" s="3"/>
      <c r="H8" s="3"/>
      <c r="I8" s="83"/>
      <c r="J8" s="3"/>
      <c r="K8" s="3"/>
    </row>
    <row r="9" spans="1:11">
      <c r="A9" s="3"/>
      <c r="B9" s="3"/>
      <c r="C9" s="83"/>
      <c r="D9" s="3"/>
      <c r="E9" s="3"/>
      <c r="F9" s="3"/>
      <c r="G9" s="3"/>
      <c r="H9" s="3"/>
      <c r="I9" s="83"/>
      <c r="J9" s="3"/>
      <c r="K9" s="3"/>
    </row>
    <row r="10" spans="1:11">
      <c r="A10" s="3"/>
      <c r="B10" s="3"/>
      <c r="C10" s="83"/>
      <c r="D10" s="3"/>
      <c r="E10" s="3"/>
      <c r="F10" s="3"/>
      <c r="G10" s="3"/>
      <c r="H10" s="3"/>
      <c r="I10" s="83"/>
      <c r="J10" s="3"/>
      <c r="K10" s="3"/>
    </row>
    <row r="11" spans="1:11">
      <c r="A11" s="3"/>
      <c r="B11" s="3"/>
      <c r="C11" s="83"/>
      <c r="D11" s="3"/>
      <c r="E11" s="3"/>
      <c r="F11" s="3"/>
      <c r="G11" s="3"/>
      <c r="H11" s="3"/>
      <c r="I11" s="83"/>
      <c r="J11" s="3"/>
      <c r="K11" s="3"/>
    </row>
    <row r="12" spans="1:11">
      <c r="A12" s="3"/>
      <c r="B12" s="3"/>
      <c r="C12" s="83"/>
      <c r="D12" s="3"/>
      <c r="E12" s="3"/>
      <c r="F12" s="3"/>
      <c r="G12" s="3"/>
      <c r="H12" s="3"/>
      <c r="I12" s="83"/>
      <c r="J12" s="3"/>
      <c r="K12" s="3"/>
    </row>
    <row r="13" spans="1:11">
      <c r="A13" s="3"/>
      <c r="B13" s="3"/>
      <c r="C13" s="83"/>
      <c r="D13" s="3"/>
      <c r="E13" s="3"/>
      <c r="F13" s="3"/>
      <c r="G13" s="3"/>
      <c r="H13" s="3"/>
      <c r="I13" s="83"/>
      <c r="J13" s="3"/>
      <c r="K13" s="3"/>
    </row>
    <row r="14" spans="1:11">
      <c r="A14" s="3"/>
      <c r="B14" s="3"/>
      <c r="C14" s="83"/>
      <c r="D14" s="3"/>
      <c r="E14" s="3"/>
      <c r="F14" s="3"/>
      <c r="G14" s="3"/>
      <c r="H14" s="3"/>
      <c r="I14" s="83"/>
      <c r="J14" s="3"/>
      <c r="K14" s="3"/>
    </row>
    <row r="15" spans="1:11">
      <c r="A15" s="3"/>
      <c r="B15" s="3"/>
      <c r="C15" s="83"/>
      <c r="D15" s="3"/>
      <c r="E15" s="3"/>
      <c r="F15" s="3"/>
      <c r="G15" s="3"/>
      <c r="H15" s="3"/>
      <c r="I15" s="83"/>
      <c r="J15" s="3"/>
      <c r="K15" s="3"/>
    </row>
    <row r="16" spans="1:11">
      <c r="A16" s="3"/>
      <c r="B16" s="3"/>
      <c r="C16" s="83"/>
      <c r="D16" s="3"/>
      <c r="E16" s="3"/>
      <c r="F16" s="3"/>
      <c r="G16" s="3"/>
      <c r="H16" s="3"/>
      <c r="I16" s="83"/>
      <c r="J16" s="3"/>
      <c r="K16" s="3"/>
    </row>
    <row r="17" spans="1:11">
      <c r="A17" s="3"/>
      <c r="B17" s="3"/>
      <c r="C17" s="83"/>
      <c r="D17" s="3"/>
      <c r="E17" s="3"/>
      <c r="F17" s="3"/>
      <c r="G17" s="3"/>
      <c r="H17" s="3"/>
      <c r="I17" s="83"/>
      <c r="J17" s="3"/>
      <c r="K17" s="3"/>
    </row>
    <row r="18" spans="1:11">
      <c r="A18" s="3"/>
      <c r="B18" s="3"/>
      <c r="C18" s="83"/>
      <c r="D18" s="3"/>
      <c r="E18" s="3"/>
      <c r="F18" s="3"/>
      <c r="G18" s="3"/>
      <c r="H18" s="3"/>
      <c r="I18" s="83"/>
      <c r="J18" s="3"/>
      <c r="K18" s="3"/>
    </row>
    <row r="19" spans="1:11">
      <c r="A19" s="3"/>
      <c r="B19" s="3"/>
      <c r="C19" s="83"/>
      <c r="D19" s="3"/>
      <c r="E19" s="3"/>
      <c r="F19" s="3"/>
      <c r="G19" s="3"/>
      <c r="H19" s="3"/>
      <c r="I19" s="83"/>
      <c r="J19" s="3"/>
      <c r="K19" s="3"/>
    </row>
    <row r="20" spans="1:11">
      <c r="A20" s="3"/>
      <c r="B20" s="3"/>
      <c r="C20" s="83"/>
      <c r="D20" s="3"/>
      <c r="E20" s="3"/>
      <c r="F20" s="3"/>
      <c r="G20" s="3"/>
      <c r="H20" s="3"/>
      <c r="I20" s="83"/>
      <c r="J20" s="3"/>
      <c r="K20" s="3"/>
    </row>
    <row r="21" spans="1:11">
      <c r="A21" s="3"/>
      <c r="B21" s="3"/>
      <c r="C21" s="83"/>
      <c r="D21" s="3"/>
      <c r="E21" s="3"/>
      <c r="F21" s="3"/>
      <c r="G21" s="3"/>
      <c r="H21" s="3"/>
      <c r="I21" s="83"/>
      <c r="J21" s="3"/>
      <c r="K21" s="3"/>
    </row>
    <row r="22" spans="1:11">
      <c r="A22" s="3"/>
      <c r="B22" s="3"/>
      <c r="C22" s="83"/>
      <c r="D22" s="3"/>
      <c r="E22" s="3"/>
      <c r="F22" s="3"/>
      <c r="G22" s="3"/>
      <c r="H22" s="3"/>
      <c r="I22" s="83"/>
      <c r="J22" s="3"/>
      <c r="K22" s="3"/>
    </row>
    <row r="23" spans="1:11">
      <c r="A23" s="76" t="s">
        <v>672</v>
      </c>
      <c r="B23" s="3"/>
      <c r="C23" s="83"/>
      <c r="D23" s="3"/>
      <c r="E23" s="3"/>
      <c r="F23" s="3"/>
      <c r="G23" s="3"/>
      <c r="H23" s="3"/>
      <c r="I23" s="83"/>
      <c r="J23" s="3"/>
      <c r="K23" s="3"/>
    </row>
    <row r="24" spans="1:11">
      <c r="A24" s="76" t="s">
        <v>586</v>
      </c>
      <c r="B24" s="3"/>
      <c r="C24" s="83"/>
      <c r="D24" s="3"/>
      <c r="E24" s="3"/>
      <c r="F24" s="3"/>
      <c r="G24" s="3"/>
      <c r="H24" s="3"/>
      <c r="I24" s="83"/>
      <c r="J24" s="3"/>
      <c r="K24" s="3"/>
    </row>
    <row r="25" spans="1:11">
      <c r="H25" s="83"/>
      <c r="J25" s="3"/>
      <c r="K25" s="3"/>
    </row>
    <row r="26" spans="1:11" s="113" customFormat="1" ht="36" customHeight="1">
      <c r="A26" s="1200" t="s">
        <v>771</v>
      </c>
      <c r="B26" s="1197"/>
      <c r="C26" s="111"/>
      <c r="D26" s="1201" t="s">
        <v>772</v>
      </c>
      <c r="E26" s="1202"/>
      <c r="F26" s="111"/>
      <c r="G26" s="1201" t="s">
        <v>773</v>
      </c>
      <c r="H26" s="1202"/>
      <c r="I26" s="112"/>
      <c r="J26" s="111"/>
      <c r="K26" s="111"/>
    </row>
    <row r="27" spans="1:11">
      <c r="A27" t="s">
        <v>35</v>
      </c>
      <c r="B27" s="247">
        <v>635.04100000000005</v>
      </c>
      <c r="C27" s="3"/>
      <c r="D27" s="34" t="s">
        <v>127</v>
      </c>
      <c r="E27" s="247">
        <v>637.5</v>
      </c>
      <c r="F27" s="3"/>
      <c r="G27" s="34" t="s">
        <v>68</v>
      </c>
      <c r="H27" s="249">
        <v>1380.569794</v>
      </c>
      <c r="I27" s="246"/>
      <c r="J27" s="3"/>
      <c r="K27" s="3"/>
    </row>
    <row r="28" spans="1:11">
      <c r="A28" t="s">
        <v>33</v>
      </c>
      <c r="B28" s="248">
        <v>518.45299999999997</v>
      </c>
      <c r="C28" s="3"/>
      <c r="D28" s="28" t="s">
        <v>130</v>
      </c>
      <c r="E28" s="248">
        <v>491.99099999999999</v>
      </c>
      <c r="F28" s="3"/>
      <c r="G28" s="28" t="s">
        <v>143</v>
      </c>
      <c r="H28" s="250">
        <v>255.77822699999999</v>
      </c>
      <c r="I28" s="246"/>
      <c r="J28" s="3"/>
      <c r="K28" s="3"/>
    </row>
    <row r="29" spans="1:11">
      <c r="A29" t="s">
        <v>18</v>
      </c>
      <c r="B29" s="248">
        <v>252.88399999999999</v>
      </c>
      <c r="C29" s="3"/>
      <c r="D29" s="28" t="s">
        <v>134</v>
      </c>
      <c r="E29" s="248">
        <v>219.43899999999999</v>
      </c>
      <c r="F29" s="3"/>
      <c r="G29" s="28" t="s">
        <v>133</v>
      </c>
      <c r="H29" s="250">
        <v>139.975495</v>
      </c>
      <c r="I29" s="246"/>
      <c r="J29" s="3"/>
      <c r="K29" s="3"/>
    </row>
    <row r="30" spans="1:11">
      <c r="A30" t="s">
        <v>15</v>
      </c>
      <c r="B30" s="248">
        <v>146.602</v>
      </c>
      <c r="C30" s="3"/>
      <c r="D30" s="28" t="s">
        <v>179</v>
      </c>
      <c r="E30" s="248">
        <v>171.614</v>
      </c>
      <c r="F30" s="3"/>
      <c r="G30" s="28" t="s">
        <v>129</v>
      </c>
      <c r="H30" s="250">
        <v>74.065625999999995</v>
      </c>
      <c r="I30" s="246"/>
      <c r="J30" s="3"/>
      <c r="K30" s="3"/>
    </row>
    <row r="31" spans="1:11">
      <c r="A31" t="s">
        <v>34</v>
      </c>
      <c r="B31" s="248">
        <v>97.858000000000004</v>
      </c>
      <c r="C31" s="3"/>
      <c r="D31" s="28" t="s">
        <v>139</v>
      </c>
      <c r="E31" s="248">
        <v>139.97499999999999</v>
      </c>
      <c r="F31" s="3"/>
      <c r="G31" s="28" t="s">
        <v>110</v>
      </c>
      <c r="H31" s="250">
        <v>71.949917999999997</v>
      </c>
      <c r="I31" s="246"/>
      <c r="J31" s="3"/>
      <c r="K31" s="3"/>
    </row>
    <row r="32" spans="1:11">
      <c r="A32" t="s">
        <v>28</v>
      </c>
      <c r="B32" s="248">
        <v>97.176000000000002</v>
      </c>
      <c r="C32" s="3"/>
      <c r="D32" s="28" t="s">
        <v>166</v>
      </c>
      <c r="E32" s="248">
        <v>75.512</v>
      </c>
      <c r="F32" s="3"/>
      <c r="G32" s="28" t="s">
        <v>135</v>
      </c>
      <c r="H32" s="250">
        <v>65.012632999999994</v>
      </c>
      <c r="I32" s="246"/>
      <c r="J32" s="3"/>
      <c r="K32" s="3"/>
    </row>
    <row r="33" spans="1:11">
      <c r="A33" t="s">
        <v>136</v>
      </c>
      <c r="B33" s="248">
        <v>89.903999999999996</v>
      </c>
      <c r="C33" s="3"/>
      <c r="D33" s="28" t="s">
        <v>128</v>
      </c>
      <c r="E33" s="248">
        <v>73.888000000000005</v>
      </c>
      <c r="F33" s="3"/>
      <c r="G33" s="28" t="s">
        <v>158</v>
      </c>
      <c r="H33" s="250">
        <v>47.129295999999997</v>
      </c>
      <c r="I33" s="246"/>
      <c r="J33" s="3"/>
      <c r="K33" s="3"/>
    </row>
    <row r="34" spans="1:11">
      <c r="A34" t="s">
        <v>687</v>
      </c>
      <c r="B34" s="248">
        <v>74.570999999999998</v>
      </c>
      <c r="C34" s="3"/>
      <c r="D34" s="28" t="s">
        <v>148</v>
      </c>
      <c r="E34" s="248">
        <v>71.95</v>
      </c>
      <c r="F34" s="3"/>
      <c r="G34" s="28" t="s">
        <v>64</v>
      </c>
      <c r="H34" s="250">
        <v>34.834899999999998</v>
      </c>
      <c r="I34" s="246"/>
      <c r="J34" s="3"/>
      <c r="K34" s="3"/>
    </row>
    <row r="35" spans="1:11">
      <c r="A35" t="s">
        <v>40</v>
      </c>
      <c r="B35" s="248">
        <v>71.736999999999995</v>
      </c>
      <c r="C35" s="3"/>
      <c r="D35" s="28" t="s">
        <v>141</v>
      </c>
      <c r="E35" s="248">
        <v>65.013000000000005</v>
      </c>
      <c r="F35" s="3"/>
      <c r="G35" s="28" t="s">
        <v>140</v>
      </c>
      <c r="H35" s="250">
        <v>31.878236000000001</v>
      </c>
      <c r="I35" s="246"/>
      <c r="J35" s="3"/>
      <c r="K35" s="3"/>
    </row>
    <row r="36" spans="1:11">
      <c r="A36" t="s">
        <v>22</v>
      </c>
      <c r="B36" s="248">
        <v>45.063000000000002</v>
      </c>
      <c r="C36" s="3"/>
      <c r="D36" s="28" t="s">
        <v>164</v>
      </c>
      <c r="E36" s="248">
        <v>47.128999999999998</v>
      </c>
      <c r="F36" s="3"/>
      <c r="G36" s="28" t="s">
        <v>302</v>
      </c>
      <c r="H36" s="250">
        <v>18.411591999999999</v>
      </c>
      <c r="I36" s="246"/>
      <c r="J36" s="3"/>
      <c r="K36" s="3"/>
    </row>
    <row r="37" spans="1:11">
      <c r="A37" t="s">
        <v>32</v>
      </c>
      <c r="B37" s="248">
        <v>42.881</v>
      </c>
      <c r="C37" s="3"/>
      <c r="D37" s="28" t="s">
        <v>146</v>
      </c>
      <c r="E37" s="248">
        <v>34.835000000000001</v>
      </c>
      <c r="F37" s="3"/>
      <c r="G37" s="28" t="s">
        <v>138</v>
      </c>
      <c r="H37" s="250">
        <v>16.884663</v>
      </c>
      <c r="I37" s="246"/>
      <c r="J37" s="3"/>
      <c r="K37" s="3"/>
    </row>
    <row r="38" spans="1:11">
      <c r="A38" t="s">
        <v>19</v>
      </c>
      <c r="B38" s="248">
        <v>38.381</v>
      </c>
      <c r="C38" s="3"/>
      <c r="D38" s="28" t="s">
        <v>145</v>
      </c>
      <c r="E38" s="248">
        <v>31.878</v>
      </c>
      <c r="F38" s="3"/>
      <c r="G38" s="28" t="s">
        <v>66</v>
      </c>
      <c r="H38" s="250">
        <v>13.272629</v>
      </c>
      <c r="I38" s="246"/>
      <c r="J38" s="3"/>
      <c r="K38" s="3"/>
    </row>
    <row r="39" spans="1:11">
      <c r="A39" t="s">
        <v>587</v>
      </c>
      <c r="B39" s="248">
        <v>19.841000000000001</v>
      </c>
      <c r="C39" s="3"/>
      <c r="D39" s="28" t="s">
        <v>132</v>
      </c>
      <c r="E39" s="248">
        <v>30.03</v>
      </c>
      <c r="F39" s="3"/>
      <c r="G39" s="28" t="s">
        <v>109</v>
      </c>
      <c r="H39" s="250">
        <v>11.766792000000001</v>
      </c>
      <c r="I39" s="246"/>
      <c r="J39" s="3"/>
      <c r="K39" s="3"/>
    </row>
    <row r="40" spans="1:11">
      <c r="A40" t="s">
        <v>27</v>
      </c>
      <c r="B40" s="248">
        <v>12.601000000000001</v>
      </c>
      <c r="C40" s="3"/>
      <c r="D40" s="28" t="s">
        <v>588</v>
      </c>
      <c r="E40" s="248">
        <v>18.411999999999999</v>
      </c>
      <c r="F40" s="3"/>
      <c r="G40" s="28" t="s">
        <v>105</v>
      </c>
      <c r="H40" s="250">
        <v>10.161828</v>
      </c>
      <c r="I40" s="246"/>
      <c r="J40" s="3"/>
      <c r="K40" s="3"/>
    </row>
    <row r="41" spans="1:11">
      <c r="A41" t="s">
        <v>156</v>
      </c>
      <c r="B41" s="248">
        <v>10.063000000000001</v>
      </c>
      <c r="C41" s="3"/>
      <c r="D41" s="28" t="s">
        <v>159</v>
      </c>
      <c r="E41" s="248">
        <v>13.273</v>
      </c>
      <c r="F41" s="3"/>
      <c r="G41" s="28" t="s">
        <v>155</v>
      </c>
      <c r="H41" s="573">
        <v>5.8464530000000003</v>
      </c>
      <c r="I41" s="246"/>
      <c r="J41" s="3"/>
      <c r="K41" s="3"/>
    </row>
    <row r="42" spans="1:11">
      <c r="A42" t="s">
        <v>151</v>
      </c>
      <c r="B42" s="576">
        <v>7.7210000000000001</v>
      </c>
      <c r="C42" s="3"/>
      <c r="D42" s="28" t="s">
        <v>154</v>
      </c>
      <c r="E42" s="248">
        <v>12.951000000000001</v>
      </c>
      <c r="F42" s="3"/>
      <c r="G42" s="28" t="s">
        <v>149</v>
      </c>
      <c r="H42" s="573">
        <v>3.2660469999999999</v>
      </c>
      <c r="I42" s="246"/>
      <c r="J42" s="3"/>
      <c r="K42" s="3"/>
    </row>
    <row r="43" spans="1:11">
      <c r="A43" t="s">
        <v>23</v>
      </c>
      <c r="B43" s="576">
        <v>7.2779999999999996</v>
      </c>
      <c r="C43" s="3"/>
      <c r="D43" s="28" t="s">
        <v>170</v>
      </c>
      <c r="E43" s="248">
        <v>11.766999999999999</v>
      </c>
      <c r="F43" s="3"/>
      <c r="G43" s="28" t="s">
        <v>147</v>
      </c>
      <c r="H43" s="573">
        <v>3.1599469999999998</v>
      </c>
      <c r="I43" s="246"/>
      <c r="J43" s="3"/>
      <c r="K43" s="3"/>
    </row>
    <row r="44" spans="1:11">
      <c r="A44" t="s">
        <v>144</v>
      </c>
      <c r="B44" s="574">
        <v>6.4169999999999998</v>
      </c>
      <c r="C44" s="3"/>
      <c r="D44" s="28" t="s">
        <v>178</v>
      </c>
      <c r="E44" s="248">
        <v>10.162000000000001</v>
      </c>
      <c r="F44" s="3"/>
      <c r="G44" s="28" t="s">
        <v>163</v>
      </c>
      <c r="H44" s="573">
        <v>2.5206140000000001</v>
      </c>
      <c r="I44" s="246"/>
      <c r="J44" s="3"/>
      <c r="K44" s="3"/>
    </row>
    <row r="45" spans="1:11">
      <c r="A45" t="s">
        <v>26</v>
      </c>
      <c r="B45" s="574">
        <v>5.5990000000000002</v>
      </c>
      <c r="C45" s="3"/>
      <c r="D45" s="28" t="s">
        <v>150</v>
      </c>
      <c r="E45" s="576">
        <v>8.6519999999999992</v>
      </c>
      <c r="F45" s="3"/>
      <c r="G45" s="28" t="s">
        <v>131</v>
      </c>
      <c r="H45" s="250">
        <v>1.7834639999999999</v>
      </c>
      <c r="I45" s="246"/>
      <c r="J45" s="3"/>
      <c r="K45" s="3"/>
    </row>
    <row r="46" spans="1:11">
      <c r="A46" t="s">
        <v>30</v>
      </c>
      <c r="B46" s="575">
        <v>3.35</v>
      </c>
      <c r="C46" s="3"/>
      <c r="D46" s="28" t="s">
        <v>162</v>
      </c>
      <c r="E46" s="576">
        <v>5.8460000000000001</v>
      </c>
      <c r="F46" s="3"/>
      <c r="G46" s="28" t="s">
        <v>165</v>
      </c>
      <c r="H46" s="573">
        <v>1.401321</v>
      </c>
      <c r="I46" s="246"/>
      <c r="J46" s="3"/>
      <c r="K46" s="3"/>
    </row>
    <row r="47" spans="1:11">
      <c r="A47" t="s">
        <v>153</v>
      </c>
      <c r="B47" s="575">
        <v>2.0289999999999999</v>
      </c>
      <c r="C47" s="3"/>
      <c r="D47" s="28" t="s">
        <v>142</v>
      </c>
      <c r="E47" s="576">
        <v>3.7109999999999999</v>
      </c>
      <c r="F47" s="3"/>
      <c r="G47" s="28" t="s">
        <v>160</v>
      </c>
      <c r="H47" s="573">
        <v>1.0910150000000001</v>
      </c>
      <c r="I47" s="246"/>
      <c r="J47" s="3"/>
      <c r="K47" s="3"/>
    </row>
    <row r="48" spans="1:11">
      <c r="A48" t="s">
        <v>161</v>
      </c>
      <c r="B48" s="575">
        <v>1.855</v>
      </c>
      <c r="C48" s="3"/>
      <c r="D48" s="28" t="s">
        <v>157</v>
      </c>
      <c r="E48" s="576">
        <v>3.266</v>
      </c>
      <c r="F48" s="3"/>
      <c r="G48" s="30" t="s">
        <v>184</v>
      </c>
      <c r="H48" s="994">
        <v>2.0801920000000003</v>
      </c>
      <c r="I48" s="246"/>
      <c r="J48" s="3"/>
      <c r="K48" s="3"/>
    </row>
    <row r="49" spans="1:11">
      <c r="A49" t="s">
        <v>56</v>
      </c>
      <c r="B49" s="575">
        <v>1.78</v>
      </c>
      <c r="C49" s="3"/>
      <c r="D49" s="28" t="s">
        <v>172</v>
      </c>
      <c r="E49" s="576">
        <v>2.5209999999999999</v>
      </c>
      <c r="F49" s="3"/>
      <c r="G49" s="3"/>
      <c r="H49" s="116"/>
      <c r="I49" s="246"/>
      <c r="J49" s="3"/>
      <c r="K49" s="3"/>
    </row>
    <row r="50" spans="1:11">
      <c r="A50" s="30" t="s">
        <v>184</v>
      </c>
      <c r="B50" s="577">
        <v>3.7510000000000003</v>
      </c>
      <c r="C50" s="3"/>
      <c r="D50" s="28" t="s">
        <v>686</v>
      </c>
      <c r="E50" s="576">
        <v>2.0049999999999999</v>
      </c>
      <c r="F50" s="3"/>
      <c r="G50" s="3"/>
      <c r="H50" s="116"/>
      <c r="I50" s="246"/>
      <c r="J50" s="3"/>
      <c r="K50" s="3"/>
    </row>
    <row r="51" spans="1:11">
      <c r="A51" s="3"/>
      <c r="B51" s="116"/>
      <c r="C51" s="3"/>
      <c r="D51" s="28" t="s">
        <v>137</v>
      </c>
      <c r="E51" s="576">
        <v>1.7829999999999999</v>
      </c>
      <c r="F51" s="3"/>
      <c r="G51" s="3"/>
      <c r="H51" s="116"/>
      <c r="I51" s="246"/>
      <c r="J51" s="3"/>
      <c r="K51" s="3"/>
    </row>
    <row r="52" spans="1:11">
      <c r="A52" s="3"/>
      <c r="B52" s="578"/>
      <c r="C52" s="3"/>
      <c r="D52" s="28" t="s">
        <v>173</v>
      </c>
      <c r="E52" s="576">
        <v>1.61</v>
      </c>
      <c r="F52" s="3"/>
      <c r="G52" s="3"/>
      <c r="H52" s="116"/>
      <c r="I52" s="246"/>
      <c r="J52" s="3"/>
      <c r="K52" s="3"/>
    </row>
    <row r="53" spans="1:11">
      <c r="A53" s="3"/>
      <c r="B53" s="578"/>
      <c r="C53" s="3"/>
      <c r="D53" s="28" t="s">
        <v>174</v>
      </c>
      <c r="E53" s="576">
        <v>1.401</v>
      </c>
      <c r="F53" s="3"/>
      <c r="G53" s="3"/>
      <c r="H53" s="116"/>
      <c r="I53" s="246"/>
      <c r="J53" s="3"/>
      <c r="K53" s="3"/>
    </row>
    <row r="54" spans="1:11">
      <c r="A54" s="3"/>
      <c r="B54" s="578"/>
      <c r="C54" s="3"/>
      <c r="D54" s="28" t="s">
        <v>152</v>
      </c>
      <c r="E54" s="576">
        <v>1.155</v>
      </c>
      <c r="F54" s="3"/>
      <c r="G54" s="3"/>
      <c r="H54" s="116"/>
      <c r="I54" s="246"/>
      <c r="J54" s="3"/>
      <c r="K54" s="3"/>
    </row>
    <row r="55" spans="1:11">
      <c r="A55" s="3"/>
      <c r="B55" s="578"/>
      <c r="C55" s="3"/>
      <c r="D55" s="28" t="s">
        <v>168</v>
      </c>
      <c r="E55" s="576">
        <v>1.091</v>
      </c>
      <c r="F55" s="3"/>
      <c r="G55" s="3"/>
      <c r="H55" s="116"/>
      <c r="I55" s="246"/>
      <c r="J55" s="3"/>
      <c r="K55" s="3"/>
    </row>
    <row r="56" spans="1:11">
      <c r="A56" s="3"/>
      <c r="B56" s="578"/>
      <c r="C56" s="3"/>
      <c r="D56" s="30" t="s">
        <v>184</v>
      </c>
      <c r="E56" s="995">
        <v>2.4789999999999996</v>
      </c>
      <c r="F56" s="3"/>
      <c r="G56" s="3"/>
      <c r="H56" s="116"/>
      <c r="I56" s="246"/>
      <c r="J56" s="3"/>
      <c r="K56" s="3"/>
    </row>
    <row r="57" spans="1:11">
      <c r="A57" s="3"/>
      <c r="B57" s="578"/>
      <c r="C57" s="3"/>
      <c r="D57" s="3"/>
      <c r="E57" s="3"/>
      <c r="F57" s="3"/>
      <c r="G57" s="3"/>
      <c r="H57" s="116"/>
      <c r="I57" s="246"/>
      <c r="J57" s="3"/>
      <c r="K57" s="3"/>
    </row>
    <row r="58" spans="1:11">
      <c r="A58" s="3"/>
      <c r="B58" s="578"/>
      <c r="C58" s="3"/>
      <c r="D58" s="3"/>
      <c r="E58" s="3"/>
      <c r="F58" s="3"/>
      <c r="G58" s="3"/>
      <c r="H58" s="116"/>
      <c r="I58" s="246"/>
      <c r="J58" s="3"/>
      <c r="K58" s="3"/>
    </row>
    <row r="59" spans="1:11">
      <c r="A59" s="3"/>
      <c r="B59" s="578"/>
      <c r="C59" s="3"/>
      <c r="D59" s="3"/>
      <c r="E59" s="3"/>
      <c r="F59" s="3"/>
      <c r="G59" s="3"/>
      <c r="H59" s="116"/>
      <c r="I59" s="246"/>
      <c r="J59" s="3"/>
      <c r="K59" s="3"/>
    </row>
    <row r="60" spans="1:11">
      <c r="A60" s="3"/>
      <c r="B60" s="578"/>
      <c r="C60" s="3"/>
      <c r="D60" s="3"/>
      <c r="E60" s="3"/>
      <c r="F60" s="3"/>
      <c r="G60" s="3"/>
      <c r="H60" s="116"/>
      <c r="I60" s="246"/>
      <c r="J60" s="3"/>
      <c r="K60" s="3"/>
    </row>
    <row r="61" spans="1:11">
      <c r="A61" s="3"/>
      <c r="B61" s="578"/>
      <c r="C61" s="3"/>
      <c r="D61" s="3"/>
      <c r="E61" s="3"/>
      <c r="F61" s="3"/>
      <c r="G61" s="3"/>
      <c r="H61" s="116"/>
      <c r="I61" s="246"/>
      <c r="J61" s="3"/>
      <c r="K61" s="3"/>
    </row>
    <row r="62" spans="1:11">
      <c r="A62" s="3"/>
      <c r="B62" s="578"/>
      <c r="C62" s="3"/>
      <c r="D62" s="3"/>
      <c r="E62" s="3"/>
      <c r="F62" s="3"/>
      <c r="G62" s="3"/>
      <c r="H62" s="116"/>
      <c r="I62" s="246"/>
      <c r="J62" s="3"/>
      <c r="K62" s="3"/>
    </row>
    <row r="63" spans="1:11">
      <c r="B63" s="578"/>
      <c r="C63" s="3"/>
      <c r="D63" s="3"/>
      <c r="E63" s="3"/>
      <c r="F63" s="3"/>
      <c r="G63" s="3"/>
      <c r="H63" s="116"/>
      <c r="I63" s="246"/>
      <c r="J63" s="3"/>
      <c r="K63" s="3"/>
    </row>
    <row r="64" spans="1:11">
      <c r="A64" s="3"/>
      <c r="B64" s="578"/>
      <c r="C64" s="3"/>
      <c r="D64" s="3"/>
      <c r="E64" s="3"/>
      <c r="F64" s="3"/>
      <c r="G64" s="3"/>
      <c r="H64" s="116"/>
      <c r="I64" s="246"/>
      <c r="J64" s="3"/>
      <c r="K64" s="3"/>
    </row>
    <row r="65" spans="1:11">
      <c r="A65" s="3"/>
      <c r="B65" s="578"/>
      <c r="C65" s="3"/>
      <c r="D65" s="3"/>
      <c r="E65" s="3"/>
      <c r="F65" s="3"/>
      <c r="G65" s="3"/>
      <c r="H65" s="116"/>
      <c r="I65" s="246"/>
      <c r="J65" s="3"/>
      <c r="K65" s="3"/>
    </row>
    <row r="66" spans="1:11">
      <c r="A66" s="3"/>
      <c r="B66" s="578"/>
      <c r="C66" s="3"/>
      <c r="D66" s="3"/>
      <c r="E66" s="3"/>
      <c r="F66" s="3"/>
      <c r="G66" s="3"/>
      <c r="H66" s="116"/>
      <c r="I66" s="246"/>
      <c r="J66" s="3"/>
      <c r="K66" s="3"/>
    </row>
    <row r="67" spans="1:11">
      <c r="A67" s="3"/>
      <c r="B67" s="578"/>
      <c r="C67" s="116"/>
      <c r="D67" s="3"/>
      <c r="E67" s="3"/>
      <c r="F67" s="3"/>
      <c r="G67" s="3"/>
      <c r="H67" s="116"/>
      <c r="I67" s="116"/>
      <c r="J67" s="3"/>
      <c r="K67" s="3"/>
    </row>
    <row r="68" spans="1:11">
      <c r="A68" s="3"/>
      <c r="B68" s="578"/>
      <c r="C68" s="116"/>
      <c r="D68" s="3"/>
      <c r="E68" s="3"/>
      <c r="F68" s="3"/>
      <c r="G68" s="3"/>
      <c r="H68" s="116"/>
      <c r="I68" s="116"/>
      <c r="J68" s="3"/>
      <c r="K68" s="3"/>
    </row>
    <row r="69" spans="1:11">
      <c r="A69" s="3"/>
      <c r="B69" s="578"/>
      <c r="C69" s="83"/>
      <c r="D69" s="3"/>
      <c r="E69" s="3"/>
      <c r="F69" s="3"/>
      <c r="G69" s="3"/>
      <c r="H69" s="116"/>
      <c r="I69" s="83"/>
      <c r="J69" s="3"/>
      <c r="K69" s="3"/>
    </row>
    <row r="70" spans="1:11">
      <c r="A70" s="3"/>
      <c r="B70" s="578"/>
      <c r="C70" s="83"/>
      <c r="D70" s="3"/>
      <c r="E70" s="3"/>
      <c r="F70" s="3"/>
      <c r="G70" s="3"/>
      <c r="H70" s="116"/>
      <c r="I70" s="83"/>
      <c r="J70" s="3"/>
      <c r="K70" s="3"/>
    </row>
    <row r="71" spans="1:11">
      <c r="A71" s="3"/>
      <c r="B71" s="578"/>
      <c r="C71" s="83"/>
      <c r="D71" s="3"/>
      <c r="E71" s="3"/>
      <c r="F71" s="3"/>
      <c r="G71" s="3"/>
      <c r="H71" s="116"/>
      <c r="I71" s="83"/>
      <c r="J71" s="3"/>
      <c r="K71" s="3"/>
    </row>
    <row r="72" spans="1:11">
      <c r="A72" s="3"/>
      <c r="B72" s="578"/>
      <c r="C72" s="83"/>
      <c r="D72" s="3"/>
      <c r="E72" s="3"/>
      <c r="F72" s="3"/>
      <c r="G72" s="3"/>
      <c r="H72" s="116"/>
      <c r="I72" s="83"/>
      <c r="J72" s="3"/>
      <c r="K72" s="3"/>
    </row>
    <row r="73" spans="1:11">
      <c r="A73" s="3"/>
      <c r="B73" s="578"/>
      <c r="C73" s="83"/>
      <c r="D73" s="3"/>
      <c r="E73" s="3"/>
      <c r="F73" s="3"/>
      <c r="G73" s="3"/>
      <c r="H73" s="116"/>
      <c r="I73" s="83"/>
      <c r="J73" s="3"/>
      <c r="K73" s="3"/>
    </row>
    <row r="74" spans="1:11">
      <c r="A74" s="3"/>
      <c r="B74" s="578"/>
      <c r="C74" s="83"/>
      <c r="D74" s="3"/>
      <c r="E74" s="3"/>
      <c r="F74" s="3"/>
      <c r="G74" s="3"/>
      <c r="H74" s="116"/>
      <c r="I74" s="83"/>
      <c r="J74" s="3"/>
      <c r="K74" s="3"/>
    </row>
    <row r="75" spans="1:11">
      <c r="A75" s="3"/>
      <c r="B75" s="578"/>
      <c r="C75" s="83"/>
      <c r="D75" s="3"/>
      <c r="E75" s="3"/>
      <c r="F75" s="3"/>
      <c r="G75" s="3"/>
      <c r="H75" s="116"/>
      <c r="I75" s="83"/>
      <c r="J75" s="3"/>
      <c r="K75" s="3"/>
    </row>
    <row r="76" spans="1:11">
      <c r="A76" s="3"/>
      <c r="B76" s="578"/>
      <c r="C76" s="83"/>
      <c r="D76" s="3"/>
      <c r="E76" s="3"/>
      <c r="F76" s="3"/>
      <c r="G76" s="3"/>
      <c r="H76" s="116"/>
      <c r="I76" s="83"/>
      <c r="J76" s="3"/>
      <c r="K76" s="3"/>
    </row>
    <row r="77" spans="1:11">
      <c r="A77" s="3"/>
      <c r="B77" s="578"/>
      <c r="C77" s="83"/>
      <c r="D77" s="3"/>
      <c r="E77" s="3"/>
      <c r="F77" s="3"/>
      <c r="G77" s="3"/>
      <c r="H77" s="116"/>
      <c r="I77" s="83"/>
      <c r="J77" s="3"/>
      <c r="K77" s="3"/>
    </row>
    <row r="78" spans="1:11">
      <c r="A78" s="3"/>
      <c r="B78" s="578"/>
      <c r="C78" s="83"/>
      <c r="D78" s="3"/>
      <c r="E78" s="3"/>
      <c r="F78" s="3"/>
      <c r="G78" s="3"/>
      <c r="H78" s="116"/>
      <c r="I78" s="83"/>
      <c r="J78" s="3"/>
      <c r="K78" s="3"/>
    </row>
    <row r="79" spans="1:11">
      <c r="A79" s="3"/>
      <c r="B79" s="578"/>
      <c r="C79" s="83"/>
      <c r="E79" s="3"/>
      <c r="F79" s="3"/>
      <c r="G79" s="3"/>
      <c r="H79" s="116"/>
      <c r="I79" s="83"/>
      <c r="J79" s="3"/>
      <c r="K79" s="3"/>
    </row>
    <row r="80" spans="1:11">
      <c r="A80" s="3"/>
      <c r="B80" s="578"/>
      <c r="C80" s="83"/>
      <c r="E80" s="3"/>
      <c r="F80" s="3"/>
      <c r="G80" s="3"/>
      <c r="H80" s="116"/>
      <c r="I80" s="83"/>
      <c r="J80" s="3"/>
      <c r="K80" s="3"/>
    </row>
    <row r="81" spans="1:11">
      <c r="A81" s="3"/>
      <c r="B81" s="578"/>
      <c r="C81" s="83"/>
      <c r="E81" s="3"/>
      <c r="F81" s="3"/>
      <c r="H81" s="116"/>
      <c r="I81" s="83"/>
      <c r="J81" s="3"/>
      <c r="K81" s="3"/>
    </row>
    <row r="82" spans="1:11">
      <c r="A82" s="3"/>
      <c r="B82" s="578"/>
      <c r="C82" s="83"/>
      <c r="E82" s="3"/>
      <c r="F82" s="3"/>
      <c r="H82" s="116"/>
      <c r="I82" s="83"/>
      <c r="J82" s="3"/>
      <c r="K82" s="3"/>
    </row>
    <row r="83" spans="1:11">
      <c r="A83" s="3"/>
      <c r="B83" s="578"/>
      <c r="C83" s="83"/>
      <c r="E83" s="3"/>
      <c r="F83" s="3"/>
      <c r="H83" s="116"/>
      <c r="I83" s="83"/>
      <c r="J83" s="3"/>
      <c r="K83" s="3"/>
    </row>
    <row r="84" spans="1:11">
      <c r="A84" s="3"/>
      <c r="B84" s="578"/>
      <c r="C84" s="83"/>
      <c r="E84" s="3"/>
      <c r="F84" s="3"/>
      <c r="H84" s="116"/>
      <c r="I84" s="83"/>
      <c r="J84" s="3"/>
      <c r="K84" s="3"/>
    </row>
    <row r="85" spans="1:11">
      <c r="A85" s="3"/>
      <c r="B85" s="578"/>
      <c r="C85" s="83"/>
      <c r="E85" s="3"/>
      <c r="F85" s="3"/>
      <c r="H85" s="116"/>
      <c r="I85" s="83"/>
      <c r="J85" s="3"/>
      <c r="K85" s="3"/>
    </row>
    <row r="86" spans="1:11">
      <c r="A86" s="3"/>
      <c r="B86" s="578"/>
      <c r="C86" s="83"/>
      <c r="E86" s="3"/>
      <c r="F86" s="3"/>
      <c r="H86" s="116"/>
      <c r="I86" s="83"/>
      <c r="J86" s="3"/>
      <c r="K86" s="3"/>
    </row>
    <row r="87" spans="1:11">
      <c r="B87" s="578"/>
      <c r="C87" s="83"/>
      <c r="E87" s="3"/>
      <c r="F87" s="3"/>
      <c r="H87" s="116"/>
      <c r="I87" s="83"/>
      <c r="J87" s="3"/>
      <c r="K87" s="3"/>
    </row>
    <row r="88" spans="1:11">
      <c r="B88" s="578"/>
      <c r="C88" s="83"/>
      <c r="E88" s="3"/>
      <c r="F88" s="3"/>
      <c r="H88" s="116"/>
      <c r="I88" s="83"/>
      <c r="J88" s="3"/>
      <c r="K88" s="3"/>
    </row>
    <row r="89" spans="1:11">
      <c r="B89" s="578"/>
      <c r="C89" s="83"/>
      <c r="E89" s="3"/>
      <c r="F89" s="3"/>
      <c r="H89" s="116"/>
      <c r="I89" s="83"/>
      <c r="J89" s="3"/>
      <c r="K89" s="3"/>
    </row>
    <row r="90" spans="1:11">
      <c r="B90" s="578"/>
      <c r="E90" s="3"/>
      <c r="H90" s="116"/>
    </row>
    <row r="91" spans="1:11">
      <c r="E91" s="3"/>
      <c r="H91" s="116"/>
    </row>
    <row r="92" spans="1:11">
      <c r="E92" s="3"/>
      <c r="H92" s="116"/>
    </row>
    <row r="93" spans="1:11">
      <c r="E93" s="3"/>
    </row>
    <row r="94" spans="1:11">
      <c r="E94" s="3"/>
    </row>
    <row r="95" spans="1:11">
      <c r="E95" s="3"/>
    </row>
    <row r="96" spans="1:11">
      <c r="E96" s="3"/>
    </row>
    <row r="97" spans="5:5">
      <c r="E97" s="3"/>
    </row>
    <row r="98" spans="5:5">
      <c r="E98" s="3"/>
    </row>
  </sheetData>
  <mergeCells count="3">
    <mergeCell ref="A26:B26"/>
    <mergeCell ref="D26:E26"/>
    <mergeCell ref="G26:H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6">
    <tabColor theme="6" tint="0.39997558519241921"/>
  </sheetPr>
  <dimension ref="A1:AA125"/>
  <sheetViews>
    <sheetView zoomScale="75" zoomScaleNormal="75" zoomScalePageLayoutView="75" workbookViewId="0"/>
  </sheetViews>
  <sheetFormatPr defaultColWidth="9.109375" defaultRowHeight="13.2"/>
  <cols>
    <col min="1" max="1" width="10" style="51" customWidth="1"/>
    <col min="2" max="2" width="29.6640625" style="51" customWidth="1"/>
    <col min="3" max="19" width="11.44140625" style="51" customWidth="1"/>
    <col min="20" max="20" width="13.44140625" style="51" bestFit="1" customWidth="1"/>
    <col min="21" max="22" width="9.109375" style="51"/>
    <col min="23" max="23" width="9.109375" style="51" customWidth="1"/>
    <col min="24" max="26" width="9.109375" style="51"/>
    <col min="27" max="28" width="9.109375" style="51" customWidth="1"/>
    <col min="29" max="16384" width="9.109375" style="51"/>
  </cols>
  <sheetData>
    <row r="1" spans="1:14" ht="14.4">
      <c r="A1" s="56" t="s">
        <v>189</v>
      </c>
    </row>
    <row r="2" spans="1:14" ht="14.4">
      <c r="A2" s="56"/>
    </row>
    <row r="3" spans="1:14" ht="14.4">
      <c r="A3" s="56"/>
    </row>
    <row r="4" spans="1:14" ht="14.4">
      <c r="A4" s="56"/>
    </row>
    <row r="5" spans="1:14" ht="14.4">
      <c r="A5" s="56"/>
    </row>
    <row r="6" spans="1:14" ht="14.4">
      <c r="A6" s="56"/>
      <c r="J6" s="579"/>
      <c r="K6" s="579"/>
    </row>
    <row r="7" spans="1:14" ht="14.4">
      <c r="A7" s="56"/>
      <c r="J7" s="579"/>
      <c r="K7" s="579"/>
    </row>
    <row r="8" spans="1:14" ht="14.4">
      <c r="A8" s="56"/>
      <c r="J8" s="579"/>
      <c r="K8" s="579"/>
    </row>
    <row r="9" spans="1:14" ht="14.4">
      <c r="A9" s="56"/>
      <c r="J9" s="579"/>
      <c r="K9" s="579"/>
    </row>
    <row r="10" spans="1:14" ht="14.4">
      <c r="A10" s="56"/>
      <c r="J10" s="579"/>
      <c r="K10" s="579"/>
    </row>
    <row r="11" spans="1:14" ht="14.4">
      <c r="A11" s="56"/>
    </row>
    <row r="12" spans="1:14" ht="14.4">
      <c r="A12" s="56"/>
    </row>
    <row r="13" spans="1:14" ht="14.4">
      <c r="A13" s="56"/>
    </row>
    <row r="14" spans="1:14" ht="14.4">
      <c r="A14" s="56"/>
    </row>
    <row r="15" spans="1:14" ht="14.4">
      <c r="A15" s="56"/>
    </row>
    <row r="16" spans="1:14" ht="14.4">
      <c r="A16" s="56"/>
      <c r="J16" s="819"/>
      <c r="K16" s="819"/>
      <c r="L16" s="819"/>
      <c r="M16" s="819"/>
      <c r="N16" s="819"/>
    </row>
    <row r="17" spans="1:15" ht="14.4">
      <c r="A17" s="56"/>
      <c r="J17" s="818"/>
      <c r="K17" s="818"/>
      <c r="L17" s="818"/>
      <c r="M17" s="818"/>
      <c r="N17" s="818"/>
    </row>
    <row r="18" spans="1:15" ht="14.4">
      <c r="A18" s="56"/>
    </row>
    <row r="19" spans="1:15" ht="14.4">
      <c r="A19" s="56"/>
    </row>
    <row r="20" spans="1:15" ht="14.4">
      <c r="A20" s="56"/>
    </row>
    <row r="21" spans="1:15" ht="14.4">
      <c r="A21" s="56"/>
      <c r="O21" s="579"/>
    </row>
    <row r="22" spans="1:15" ht="14.4">
      <c r="A22" s="56"/>
      <c r="O22" s="579"/>
    </row>
    <row r="23" spans="1:15" ht="14.4">
      <c r="A23" s="56"/>
      <c r="O23" s="579"/>
    </row>
    <row r="24" spans="1:15" ht="14.4">
      <c r="A24" s="56"/>
      <c r="O24" s="579"/>
    </row>
    <row r="25" spans="1:15" ht="14.4">
      <c r="A25" s="56"/>
      <c r="O25" s="579"/>
    </row>
    <row r="26" spans="1:15" ht="14.4">
      <c r="A26" s="56"/>
    </row>
    <row r="27" spans="1:15" ht="14.4">
      <c r="A27" s="56"/>
    </row>
    <row r="28" spans="1:15" ht="14.4">
      <c r="A28" s="56"/>
    </row>
    <row r="29" spans="1:15" ht="14.4">
      <c r="A29" s="56"/>
    </row>
    <row r="30" spans="1:15" ht="14.4">
      <c r="A30" s="56"/>
    </row>
    <row r="31" spans="1:15" ht="14.4">
      <c r="A31" s="56"/>
    </row>
    <row r="32" spans="1:15" ht="14.4">
      <c r="A32" s="56"/>
    </row>
    <row r="33" spans="1:27">
      <c r="A33" s="76" t="s">
        <v>586</v>
      </c>
    </row>
    <row r="34" spans="1:27" ht="14.4">
      <c r="A34" s="114"/>
    </row>
    <row r="35" spans="1:27">
      <c r="A35" s="51" t="s">
        <v>688</v>
      </c>
    </row>
    <row r="36" spans="1:27">
      <c r="C36" s="814">
        <v>2005</v>
      </c>
      <c r="D36" s="812">
        <v>2006</v>
      </c>
      <c r="E36" s="812">
        <v>2007</v>
      </c>
      <c r="F36" s="812">
        <v>2008</v>
      </c>
      <c r="G36" s="812">
        <v>2009</v>
      </c>
      <c r="H36" s="812">
        <v>2010</v>
      </c>
      <c r="I36" s="812">
        <v>2011</v>
      </c>
      <c r="J36" s="812">
        <v>2012</v>
      </c>
      <c r="K36" s="812">
        <v>2013</v>
      </c>
      <c r="L36" s="812">
        <v>2014</v>
      </c>
      <c r="M36" s="812">
        <v>2015</v>
      </c>
      <c r="N36" s="812">
        <v>2016</v>
      </c>
      <c r="O36" s="812">
        <v>2017</v>
      </c>
      <c r="P36" s="812">
        <v>2018</v>
      </c>
      <c r="Q36" s="812">
        <v>2019</v>
      </c>
      <c r="R36" s="812">
        <v>2020</v>
      </c>
      <c r="S36" s="812">
        <v>2021</v>
      </c>
      <c r="T36" s="813">
        <v>2022</v>
      </c>
    </row>
    <row r="37" spans="1:27">
      <c r="B37" s="88" t="s">
        <v>181</v>
      </c>
      <c r="C37" s="580">
        <v>0.15562378015496145</v>
      </c>
      <c r="D37" s="581">
        <v>0.26620006247767075</v>
      </c>
      <c r="E37" s="581">
        <v>0.27195955408383177</v>
      </c>
      <c r="F37" s="581">
        <v>0.22959268535123281</v>
      </c>
      <c r="G37" s="581">
        <v>0.36375931036379489</v>
      </c>
      <c r="H37" s="581">
        <v>0.23677578674041183</v>
      </c>
      <c r="I37" s="581">
        <v>3.3951925134638322E-2</v>
      </c>
      <c r="J37" s="581">
        <v>0.31503582491431092</v>
      </c>
      <c r="K37" s="581">
        <v>0.43366913017036735</v>
      </c>
      <c r="L37" s="581">
        <v>0.27558257334290576</v>
      </c>
      <c r="M37" s="581">
        <v>0.12202259288670998</v>
      </c>
      <c r="N37" s="581">
        <v>0.30124185625331357</v>
      </c>
      <c r="O37" s="581">
        <v>0.25633386224591953</v>
      </c>
      <c r="P37" s="581">
        <v>5.048046542517115E-3</v>
      </c>
      <c r="Q37" s="581">
        <v>0.20548476390037959</v>
      </c>
      <c r="R37" s="581">
        <v>0.45013322384573629</v>
      </c>
      <c r="S37" s="581">
        <v>0.10024779428085311</v>
      </c>
      <c r="T37" s="582">
        <v>0.44263905442146906</v>
      </c>
      <c r="AA37" s="583"/>
    </row>
    <row r="38" spans="1:27">
      <c r="B38" s="53" t="s">
        <v>183</v>
      </c>
      <c r="C38" s="580">
        <v>0.84404924869476472</v>
      </c>
      <c r="D38" s="581">
        <v>0.73291908317657328</v>
      </c>
      <c r="E38" s="581">
        <v>0.72744797064543543</v>
      </c>
      <c r="F38" s="581">
        <v>0.76926359914295328</v>
      </c>
      <c r="G38" s="581">
        <v>0.62804235584685808</v>
      </c>
      <c r="H38" s="581">
        <v>0.75601836593150795</v>
      </c>
      <c r="I38" s="581">
        <v>0.95694338952824887</v>
      </c>
      <c r="J38" s="581">
        <v>0.67216293340362321</v>
      </c>
      <c r="K38" s="581">
        <v>0.54018132486473514</v>
      </c>
      <c r="L38" s="581">
        <v>0.71779257002231822</v>
      </c>
      <c r="M38" s="581">
        <v>0.87295136255445716</v>
      </c>
      <c r="N38" s="581">
        <v>0.67293131653442051</v>
      </c>
      <c r="O38" s="581">
        <v>0.7242169278496261</v>
      </c>
      <c r="P38" s="581">
        <v>0.98187951061998247</v>
      </c>
      <c r="Q38" s="581">
        <v>0.74714532140399437</v>
      </c>
      <c r="R38" s="581">
        <v>0.39771858499610629</v>
      </c>
      <c r="S38" s="581">
        <v>0.62548140466094004</v>
      </c>
      <c r="T38" s="584">
        <v>0.53391439340892755</v>
      </c>
      <c r="AA38" s="583"/>
    </row>
    <row r="39" spans="1:27">
      <c r="B39" s="53" t="s">
        <v>182</v>
      </c>
      <c r="C39" s="580">
        <v>3.1647350273239673E-4</v>
      </c>
      <c r="D39" s="581">
        <v>8.7917351516342268E-4</v>
      </c>
      <c r="E39" s="581">
        <v>5.9247527073274652E-4</v>
      </c>
      <c r="F39" s="581">
        <v>1.0250666100756415E-3</v>
      </c>
      <c r="G39" s="581">
        <v>8.0883693882877004E-3</v>
      </c>
      <c r="H39" s="581">
        <v>5.8621862685641441E-3</v>
      </c>
      <c r="I39" s="581">
        <v>8.857899334602232E-3</v>
      </c>
      <c r="J39" s="581">
        <v>6.3909529889949468E-3</v>
      </c>
      <c r="K39" s="581">
        <v>2.614954496489745E-2</v>
      </c>
      <c r="L39" s="581">
        <v>6.6248566347759125E-3</v>
      </c>
      <c r="M39" s="581">
        <v>5.0260445588329603E-3</v>
      </c>
      <c r="N39" s="581">
        <v>2.3603320597783896E-2</v>
      </c>
      <c r="O39" s="581">
        <v>5.5997332638658944E-3</v>
      </c>
      <c r="P39" s="581">
        <v>1.1651189061120127E-2</v>
      </c>
      <c r="Q39" s="581">
        <v>4.4673321264816629E-2</v>
      </c>
      <c r="R39" s="581">
        <v>5.2611736732732263E-3</v>
      </c>
      <c r="S39" s="581">
        <v>6.938500611822101E-3</v>
      </c>
      <c r="T39" s="584">
        <v>3.9078481412213699E-3</v>
      </c>
      <c r="AA39" s="583"/>
    </row>
    <row r="40" spans="1:27">
      <c r="B40" s="53" t="s">
        <v>186</v>
      </c>
      <c r="C40" s="580">
        <v>0</v>
      </c>
      <c r="D40" s="581">
        <v>0</v>
      </c>
      <c r="E40" s="581">
        <v>0</v>
      </c>
      <c r="F40" s="581">
        <v>1.9136404248017661E-6</v>
      </c>
      <c r="G40" s="581">
        <v>0</v>
      </c>
      <c r="H40" s="581">
        <v>1.2790025923003628E-3</v>
      </c>
      <c r="I40" s="581">
        <v>1.8878234901877045E-4</v>
      </c>
      <c r="J40" s="581">
        <v>6.4001734024055441E-3</v>
      </c>
      <c r="K40" s="581">
        <v>0</v>
      </c>
      <c r="L40" s="581">
        <v>0</v>
      </c>
      <c r="M40" s="581">
        <v>0</v>
      </c>
      <c r="N40" s="581">
        <v>2.2235066144820253E-3</v>
      </c>
      <c r="O40" s="581">
        <v>1.3849476640588415E-2</v>
      </c>
      <c r="P40" s="581">
        <v>1.4212537763802224E-3</v>
      </c>
      <c r="Q40" s="581">
        <v>2.6965934308093181E-3</v>
      </c>
      <c r="R40" s="581">
        <v>0.14688120893707152</v>
      </c>
      <c r="S40" s="581">
        <v>0.26732336273772772</v>
      </c>
      <c r="T40" s="584">
        <v>1.9538704028382002E-2</v>
      </c>
      <c r="AA40" s="583"/>
    </row>
    <row r="41" spans="1:27">
      <c r="B41" s="53" t="s">
        <v>184</v>
      </c>
      <c r="C41" s="580">
        <v>1.0497647541436126E-5</v>
      </c>
      <c r="D41" s="581">
        <v>1.6808305924396413E-6</v>
      </c>
      <c r="E41" s="581">
        <v>0</v>
      </c>
      <c r="F41" s="581">
        <v>1.1673525531361573E-4</v>
      </c>
      <c r="G41" s="581">
        <v>1.0996440105921498E-4</v>
      </c>
      <c r="H41" s="581">
        <v>6.4658467215673908E-5</v>
      </c>
      <c r="I41" s="581">
        <v>5.8003653491884202E-5</v>
      </c>
      <c r="J41" s="581">
        <v>1.01152906654553E-5</v>
      </c>
      <c r="K41" s="581">
        <v>0</v>
      </c>
      <c r="L41" s="581">
        <v>0</v>
      </c>
      <c r="M41" s="581">
        <v>0</v>
      </c>
      <c r="N41" s="581">
        <v>0</v>
      </c>
      <c r="O41" s="581">
        <v>0</v>
      </c>
      <c r="P41" s="581">
        <v>0</v>
      </c>
      <c r="Q41" s="581">
        <v>0</v>
      </c>
      <c r="R41" s="581">
        <v>5.8085478127458961E-6</v>
      </c>
      <c r="S41" s="581">
        <v>8.9377086570018469E-6</v>
      </c>
      <c r="T41" s="584">
        <v>0</v>
      </c>
      <c r="AA41" s="583"/>
    </row>
    <row r="42" spans="1:27">
      <c r="B42" s="534" t="s">
        <v>774</v>
      </c>
      <c r="C42" s="996">
        <v>0.72299999999999998</v>
      </c>
      <c r="D42" s="997">
        <v>1.758</v>
      </c>
      <c r="E42" s="997">
        <v>3.3559999999999999</v>
      </c>
      <c r="F42" s="997">
        <v>3.4089999999999998</v>
      </c>
      <c r="G42" s="997">
        <v>3.1030000000000002</v>
      </c>
      <c r="H42" s="997">
        <v>1.64</v>
      </c>
      <c r="I42" s="997">
        <v>1.605</v>
      </c>
      <c r="J42" s="997">
        <v>1.244</v>
      </c>
      <c r="K42" s="997">
        <v>2.9000000000000001E-2</v>
      </c>
      <c r="L42" s="997">
        <v>0.313</v>
      </c>
      <c r="M42" s="997">
        <v>0.27900000000000003</v>
      </c>
      <c r="N42" s="997">
        <v>0.155</v>
      </c>
      <c r="O42" s="997">
        <v>0.25</v>
      </c>
      <c r="P42" s="997">
        <v>0.23200000000000001</v>
      </c>
      <c r="Q42" s="997">
        <v>9.5000000000000001E-2</v>
      </c>
      <c r="R42" s="997">
        <v>1.2869999999999999</v>
      </c>
      <c r="S42" s="997">
        <v>0.55600000000000005</v>
      </c>
      <c r="T42" s="998">
        <v>0.63200000000000001</v>
      </c>
    </row>
    <row r="43" spans="1:27">
      <c r="C43" s="585"/>
      <c r="D43" s="585"/>
      <c r="E43" s="585"/>
      <c r="F43" s="585"/>
      <c r="G43" s="585"/>
      <c r="H43" s="585"/>
      <c r="I43" s="585"/>
      <c r="J43" s="585"/>
      <c r="K43" s="585"/>
      <c r="L43" s="585"/>
      <c r="M43" s="585"/>
      <c r="N43" s="585"/>
      <c r="O43" s="585"/>
      <c r="P43" s="585"/>
      <c r="Q43" s="585"/>
      <c r="R43" s="585"/>
      <c r="S43" s="585"/>
      <c r="T43" s="585"/>
    </row>
    <row r="44" spans="1:27">
      <c r="A44" s="51" t="s">
        <v>204</v>
      </c>
    </row>
    <row r="45" spans="1:27">
      <c r="C45" s="814">
        <v>2011</v>
      </c>
      <c r="D45" s="812">
        <v>2012</v>
      </c>
      <c r="E45" s="812">
        <v>2013</v>
      </c>
      <c r="F45" s="812">
        <v>2014</v>
      </c>
      <c r="G45" s="812">
        <v>2015</v>
      </c>
      <c r="H45" s="812">
        <v>2016</v>
      </c>
      <c r="I45" s="812">
        <v>2017</v>
      </c>
      <c r="J45" s="812">
        <v>2018</v>
      </c>
      <c r="K45" s="812">
        <v>2019</v>
      </c>
      <c r="L45" s="812">
        <v>2020</v>
      </c>
      <c r="M45" s="812">
        <v>2021</v>
      </c>
      <c r="N45" s="813">
        <v>2022</v>
      </c>
    </row>
    <row r="46" spans="1:27">
      <c r="B46" s="88" t="s">
        <v>181</v>
      </c>
      <c r="C46" s="586">
        <v>0.80485811672962226</v>
      </c>
      <c r="D46" s="587">
        <v>0.81169505034632161</v>
      </c>
      <c r="E46" s="587">
        <v>0.60956102184895777</v>
      </c>
      <c r="F46" s="587">
        <v>0.56303478613987479</v>
      </c>
      <c r="G46" s="587">
        <v>0.3924022454108051</v>
      </c>
      <c r="H46" s="587">
        <v>0.51531002012774296</v>
      </c>
      <c r="I46" s="587">
        <v>0.30090768668627793</v>
      </c>
      <c r="J46" s="587">
        <v>0.5632078703065142</v>
      </c>
      <c r="K46" s="587">
        <v>0.77203769538332356</v>
      </c>
      <c r="L46" s="587">
        <v>0.48389556282063251</v>
      </c>
      <c r="M46" s="587">
        <v>0.62695603750759654</v>
      </c>
      <c r="N46" s="588">
        <v>0.47258395707667217</v>
      </c>
    </row>
    <row r="47" spans="1:27">
      <c r="B47" s="53" t="s">
        <v>183</v>
      </c>
      <c r="C47" s="586">
        <v>2.6982937256357E-2</v>
      </c>
      <c r="D47" s="587">
        <v>5.0860040219523305E-2</v>
      </c>
      <c r="E47" s="587">
        <v>2.5756414091990268E-2</v>
      </c>
      <c r="F47" s="587">
        <v>0.2503306405107697</v>
      </c>
      <c r="G47" s="587">
        <v>0.23959942153818828</v>
      </c>
      <c r="H47" s="587">
        <v>0.31589922433711098</v>
      </c>
      <c r="I47" s="587">
        <v>0.34832345491049915</v>
      </c>
      <c r="J47" s="587">
        <v>0.125556201127697</v>
      </c>
      <c r="K47" s="587">
        <v>6.1093751742730421E-2</v>
      </c>
      <c r="L47" s="587">
        <v>0.19595836121195617</v>
      </c>
      <c r="M47" s="587">
        <v>4.763860122591259E-2</v>
      </c>
      <c r="N47" s="588">
        <v>6.0629890906460565E-2</v>
      </c>
    </row>
    <row r="48" spans="1:27">
      <c r="B48" s="53" t="s">
        <v>182</v>
      </c>
      <c r="C48" s="586">
        <v>0.16815894601402082</v>
      </c>
      <c r="D48" s="587">
        <v>0.13062344116425487</v>
      </c>
      <c r="E48" s="587">
        <v>0.36295645400905818</v>
      </c>
      <c r="F48" s="587">
        <v>0.17052781232797048</v>
      </c>
      <c r="G48" s="587">
        <v>0.36799833305100654</v>
      </c>
      <c r="H48" s="587">
        <v>0.16879075553514605</v>
      </c>
      <c r="I48" s="587">
        <v>0.35076885840322281</v>
      </c>
      <c r="J48" s="587">
        <v>0.31123592856578891</v>
      </c>
      <c r="K48" s="587">
        <v>0.16499797271319155</v>
      </c>
      <c r="L48" s="587">
        <v>0.28475443046795978</v>
      </c>
      <c r="M48" s="587">
        <v>0.28969140500566731</v>
      </c>
      <c r="N48" s="588">
        <v>0.35221925660432052</v>
      </c>
    </row>
    <row r="49" spans="1:20">
      <c r="B49" s="53" t="s">
        <v>186</v>
      </c>
      <c r="C49" s="586">
        <v>0</v>
      </c>
      <c r="D49" s="587">
        <v>4.5664711025222718E-3</v>
      </c>
      <c r="E49" s="587">
        <v>1.6900172017906231E-3</v>
      </c>
      <c r="F49" s="587">
        <v>1.610676102138503E-2</v>
      </c>
      <c r="G49" s="587">
        <v>0</v>
      </c>
      <c r="H49" s="587">
        <v>0</v>
      </c>
      <c r="I49" s="587">
        <v>0</v>
      </c>
      <c r="J49" s="587">
        <v>0</v>
      </c>
      <c r="K49" s="587">
        <v>1.870580160754591E-3</v>
      </c>
      <c r="L49" s="587">
        <v>2.1735862309000285E-2</v>
      </c>
      <c r="M49" s="587">
        <v>3.5713956260823645E-2</v>
      </c>
      <c r="N49" s="589">
        <v>0.11456689541254679</v>
      </c>
    </row>
    <row r="50" spans="1:20">
      <c r="B50" s="125" t="s">
        <v>184</v>
      </c>
      <c r="C50" s="586">
        <v>0</v>
      </c>
      <c r="D50" s="587">
        <v>2.2549971673780341E-3</v>
      </c>
      <c r="E50" s="587">
        <v>3.6092848203142386E-5</v>
      </c>
      <c r="F50" s="587">
        <v>0</v>
      </c>
      <c r="G50" s="587">
        <v>0</v>
      </c>
      <c r="H50" s="587">
        <v>0</v>
      </c>
      <c r="I50" s="587">
        <v>0</v>
      </c>
      <c r="J50" s="587">
        <v>0</v>
      </c>
      <c r="K50" s="587">
        <v>0</v>
      </c>
      <c r="L50" s="587">
        <v>1.3655783190451375E-2</v>
      </c>
      <c r="M50" s="587">
        <v>0</v>
      </c>
      <c r="N50" s="588">
        <v>0</v>
      </c>
    </row>
    <row r="51" spans="1:20">
      <c r="B51" s="125" t="s">
        <v>774</v>
      </c>
      <c r="C51" s="996">
        <v>0.57299999999999995</v>
      </c>
      <c r="D51" s="997">
        <v>1.0509999999999999</v>
      </c>
      <c r="E51" s="997">
        <v>0.124</v>
      </c>
      <c r="F51" s="997">
        <v>0.30299999999999999</v>
      </c>
      <c r="G51" s="997">
        <v>0.36099999999999999</v>
      </c>
      <c r="H51" s="997">
        <v>0.36499999999999999</v>
      </c>
      <c r="I51" s="997">
        <v>0.26500000000000001</v>
      </c>
      <c r="J51" s="997">
        <v>0.23300000000000001</v>
      </c>
      <c r="K51" s="997">
        <v>0.52300000000000002</v>
      </c>
      <c r="L51" s="997">
        <v>0.82799999999999996</v>
      </c>
      <c r="M51" s="997">
        <v>0.50700000000000001</v>
      </c>
      <c r="N51" s="998">
        <v>0.17799999999999999</v>
      </c>
    </row>
    <row r="52" spans="1:20">
      <c r="C52" s="585"/>
      <c r="D52" s="585"/>
      <c r="E52" s="585"/>
      <c r="F52" s="585"/>
      <c r="G52" s="585"/>
      <c r="H52" s="585"/>
      <c r="I52" s="585"/>
      <c r="J52" s="585"/>
      <c r="K52" s="585"/>
      <c r="L52" s="585"/>
      <c r="M52" s="585"/>
      <c r="N52" s="585"/>
      <c r="O52" s="585"/>
      <c r="P52" s="585"/>
      <c r="Q52" s="585"/>
      <c r="R52" s="585"/>
      <c r="S52" s="585"/>
      <c r="T52" s="585"/>
    </row>
    <row r="53" spans="1:20">
      <c r="A53" s="51" t="s">
        <v>185</v>
      </c>
    </row>
    <row r="54" spans="1:20">
      <c r="C54" s="93">
        <v>2012</v>
      </c>
      <c r="D54" s="152">
        <v>2013</v>
      </c>
      <c r="E54" s="152">
        <v>2014</v>
      </c>
      <c r="F54" s="152">
        <v>2015</v>
      </c>
      <c r="G54" s="152">
        <v>2016</v>
      </c>
      <c r="H54" s="152">
        <v>2017</v>
      </c>
      <c r="I54" s="152">
        <v>2018</v>
      </c>
      <c r="J54" s="152">
        <v>2019</v>
      </c>
      <c r="K54" s="152">
        <v>2020</v>
      </c>
      <c r="L54" s="812">
        <v>2021</v>
      </c>
      <c r="M54" s="813">
        <v>2022</v>
      </c>
    </row>
    <row r="55" spans="1:20">
      <c r="B55" s="88" t="s">
        <v>181</v>
      </c>
      <c r="C55" s="127">
        <v>0.23177699752015346</v>
      </c>
      <c r="D55" s="89">
        <v>0.25764934769674008</v>
      </c>
      <c r="E55" s="89">
        <v>0.38530746794426002</v>
      </c>
      <c r="F55" s="89">
        <v>0.44567381715694515</v>
      </c>
      <c r="G55" s="89">
        <v>0.59648375639378592</v>
      </c>
      <c r="H55" s="89">
        <v>0.68173017487090071</v>
      </c>
      <c r="I55" s="89">
        <v>0.60918653655504074</v>
      </c>
      <c r="J55" s="89">
        <v>0.46505321967728114</v>
      </c>
      <c r="K55" s="89">
        <v>0.42619787152926203</v>
      </c>
      <c r="L55" s="89">
        <v>0.35042659665740172</v>
      </c>
      <c r="M55" s="90">
        <v>0.30031533257260917</v>
      </c>
    </row>
    <row r="56" spans="1:20">
      <c r="B56" s="53" t="s">
        <v>183</v>
      </c>
      <c r="C56" s="128">
        <v>0.26357193856866046</v>
      </c>
      <c r="D56" s="91">
        <v>7.5028819808932889E-2</v>
      </c>
      <c r="E56" s="91">
        <v>0.24485096312025431</v>
      </c>
      <c r="F56" s="91">
        <v>0.35550445169694245</v>
      </c>
      <c r="G56" s="91">
        <v>0.22647837270716606</v>
      </c>
      <c r="H56" s="91">
        <v>0.2143384139953709</v>
      </c>
      <c r="I56" s="91">
        <v>0.22568184851009193</v>
      </c>
      <c r="J56" s="91">
        <v>0.20194752303426056</v>
      </c>
      <c r="K56" s="91">
        <v>0.26314025516120693</v>
      </c>
      <c r="L56" s="91">
        <v>0.22160483223587366</v>
      </c>
      <c r="M56" s="92">
        <v>0.13921497807616956</v>
      </c>
    </row>
    <row r="57" spans="1:20">
      <c r="B57" s="53" t="s">
        <v>182</v>
      </c>
      <c r="C57" s="128">
        <v>2.0617907930582061E-2</v>
      </c>
      <c r="D57" s="91">
        <v>6.0598916230892282E-3</v>
      </c>
      <c r="E57" s="91">
        <v>1.2001519775806156E-3</v>
      </c>
      <c r="F57" s="91">
        <v>9.6226370060057949E-4</v>
      </c>
      <c r="G57" s="91">
        <v>5.622445418887327E-3</v>
      </c>
      <c r="H57" s="91">
        <v>9.5364672003292697E-2</v>
      </c>
      <c r="I57" s="91">
        <v>9.5379924566337052E-2</v>
      </c>
      <c r="J57" s="91">
        <v>0.18998100640829546</v>
      </c>
      <c r="K57" s="91">
        <v>0.21580725453866625</v>
      </c>
      <c r="L57" s="91">
        <v>0.32461880648761215</v>
      </c>
      <c r="M57" s="92">
        <v>0.53651632832250729</v>
      </c>
    </row>
    <row r="58" spans="1:20">
      <c r="B58" s="53" t="s">
        <v>186</v>
      </c>
      <c r="C58" s="128">
        <v>0.48401432105032305</v>
      </c>
      <c r="D58" s="91">
        <v>0.66123673731248056</v>
      </c>
      <c r="E58" s="91">
        <v>0.36862853649362731</v>
      </c>
      <c r="F58" s="91">
        <v>0.19785946744551178</v>
      </c>
      <c r="G58" s="91">
        <v>0.17141542548016062</v>
      </c>
      <c r="H58" s="91">
        <v>8.5583434983575908E-3</v>
      </c>
      <c r="I58" s="91">
        <v>6.9749488073599361E-2</v>
      </c>
      <c r="J58" s="91">
        <v>0.14301825088016287</v>
      </c>
      <c r="K58" s="91">
        <v>9.2320210675443451E-2</v>
      </c>
      <c r="L58" s="91">
        <v>0.10165990485608672</v>
      </c>
      <c r="M58" s="92">
        <v>2.3953361028713982E-2</v>
      </c>
    </row>
    <row r="59" spans="1:20">
      <c r="B59" s="125" t="s">
        <v>184</v>
      </c>
      <c r="C59" s="556">
        <v>1.8834930280820313E-5</v>
      </c>
      <c r="D59" s="557">
        <v>2.5203558757115737E-5</v>
      </c>
      <c r="E59" s="557">
        <v>1.2880464277986245E-5</v>
      </c>
      <c r="F59" s="557">
        <v>0</v>
      </c>
      <c r="G59" s="557">
        <v>0</v>
      </c>
      <c r="H59" s="557">
        <v>8.3956320780750067E-6</v>
      </c>
      <c r="I59" s="557">
        <v>2.2022949307689942E-6</v>
      </c>
      <c r="J59" s="557">
        <v>0</v>
      </c>
      <c r="K59" s="557">
        <v>2.5344080954213589E-3</v>
      </c>
      <c r="L59" s="557">
        <v>1.6898597630257744E-3</v>
      </c>
      <c r="M59" s="590">
        <v>0</v>
      </c>
    </row>
    <row r="60" spans="1:20">
      <c r="B60" s="125" t="s">
        <v>774</v>
      </c>
      <c r="C60" s="996">
        <v>1.137</v>
      </c>
      <c r="D60" s="997">
        <v>0.34399999999999997</v>
      </c>
      <c r="E60" s="997">
        <v>0.60299999999999998</v>
      </c>
      <c r="F60" s="997">
        <v>1.0069999999999999</v>
      </c>
      <c r="G60" s="997">
        <v>1.1020000000000001</v>
      </c>
      <c r="H60" s="997">
        <v>1.173</v>
      </c>
      <c r="I60" s="997">
        <v>1.1279999999999999</v>
      </c>
      <c r="J60" s="997">
        <v>2.0720000000000001</v>
      </c>
      <c r="K60" s="997">
        <v>2.9409999999999998</v>
      </c>
      <c r="L60" s="997">
        <v>2.0910000000000002</v>
      </c>
      <c r="M60" s="998">
        <v>1.2370000000000001</v>
      </c>
    </row>
    <row r="61" spans="1:20">
      <c r="C61" s="585"/>
      <c r="D61" s="585"/>
      <c r="E61" s="585"/>
      <c r="F61" s="585"/>
      <c r="G61" s="585"/>
      <c r="H61" s="585"/>
      <c r="I61" s="585"/>
      <c r="J61" s="585"/>
      <c r="K61" s="585"/>
      <c r="L61" s="585"/>
      <c r="M61" s="585"/>
    </row>
    <row r="62" spans="1:20">
      <c r="A62" s="51" t="s">
        <v>193</v>
      </c>
    </row>
    <row r="63" spans="1:20">
      <c r="C63" s="93">
        <v>2012</v>
      </c>
      <c r="D63" s="152">
        <v>2013</v>
      </c>
      <c r="E63" s="152">
        <v>2014</v>
      </c>
      <c r="F63" s="152">
        <v>2015</v>
      </c>
      <c r="G63" s="152">
        <v>2016</v>
      </c>
      <c r="H63" s="152">
        <v>2017</v>
      </c>
      <c r="I63" s="152">
        <v>2018</v>
      </c>
      <c r="J63" s="152">
        <v>2019</v>
      </c>
      <c r="K63" s="152">
        <v>2020</v>
      </c>
      <c r="L63" s="812">
        <v>2021</v>
      </c>
      <c r="M63" s="813">
        <v>2022</v>
      </c>
    </row>
    <row r="64" spans="1:20">
      <c r="B64" s="85" t="s">
        <v>181</v>
      </c>
      <c r="C64" s="127">
        <v>0.46525018536456003</v>
      </c>
      <c r="D64" s="89">
        <v>0.64737767695066473</v>
      </c>
      <c r="E64" s="89">
        <v>0.4608148570018058</v>
      </c>
      <c r="F64" s="89">
        <v>0.4147282801885126</v>
      </c>
      <c r="G64" s="89">
        <v>0.28478229417897055</v>
      </c>
      <c r="H64" s="89">
        <v>0.26621186318964973</v>
      </c>
      <c r="I64" s="89">
        <v>0.2968170969236214</v>
      </c>
      <c r="J64" s="89">
        <v>0.4399850114105221</v>
      </c>
      <c r="K64" s="89">
        <v>0.33212097637636928</v>
      </c>
      <c r="L64" s="89">
        <v>0.42790717925004157</v>
      </c>
      <c r="M64" s="90">
        <v>0.49439670463333657</v>
      </c>
    </row>
    <row r="65" spans="1:13">
      <c r="B65" s="48" t="s">
        <v>183</v>
      </c>
      <c r="C65" s="128">
        <v>0.29747099781915382</v>
      </c>
      <c r="D65" s="91">
        <v>0.30237376360059187</v>
      </c>
      <c r="E65" s="91">
        <v>0.44845256259914795</v>
      </c>
      <c r="F65" s="91">
        <v>0.28271428016647837</v>
      </c>
      <c r="G65" s="91">
        <v>0.40236740063553483</v>
      </c>
      <c r="H65" s="91">
        <v>0.26693586844996725</v>
      </c>
      <c r="I65" s="91">
        <v>0.14814282499345008</v>
      </c>
      <c r="J65" s="91">
        <v>0.5414621549251144</v>
      </c>
      <c r="K65" s="91">
        <v>0.65237713717493029</v>
      </c>
      <c r="L65" s="91">
        <v>0.5555101713307613</v>
      </c>
      <c r="M65" s="92">
        <v>0.47967706643135277</v>
      </c>
    </row>
    <row r="66" spans="1:13">
      <c r="B66" s="48" t="s">
        <v>182</v>
      </c>
      <c r="C66" s="128">
        <v>0.23374027293414026</v>
      </c>
      <c r="D66" s="91">
        <v>4.8674257568322214E-2</v>
      </c>
      <c r="E66" s="91">
        <v>9.0048726334630319E-2</v>
      </c>
      <c r="F66" s="91">
        <v>0.30063250746034476</v>
      </c>
      <c r="G66" s="91">
        <v>0.31120344489765117</v>
      </c>
      <c r="H66" s="91">
        <v>0.46679838956252839</v>
      </c>
      <c r="I66" s="91">
        <v>0.55330344494857553</v>
      </c>
      <c r="J66" s="91">
        <v>1.8392003931414606E-2</v>
      </c>
      <c r="K66" s="91">
        <v>1.4633470099262335E-2</v>
      </c>
      <c r="L66" s="91">
        <v>1.5827736958157691E-2</v>
      </c>
      <c r="M66" s="92">
        <v>2.2482306275462542E-2</v>
      </c>
    </row>
    <row r="67" spans="1:13">
      <c r="B67" s="49" t="s">
        <v>184</v>
      </c>
      <c r="C67" s="556">
        <v>3.5385438821458159E-3</v>
      </c>
      <c r="D67" s="557">
        <v>1.5743018804211975E-3</v>
      </c>
      <c r="E67" s="557">
        <v>6.8385406441582718E-4</v>
      </c>
      <c r="F67" s="557">
        <v>1.9249321846642915E-3</v>
      </c>
      <c r="G67" s="557">
        <v>1.6468602878434604E-3</v>
      </c>
      <c r="H67" s="557">
        <v>5.3878797854605085E-5</v>
      </c>
      <c r="I67" s="557">
        <v>1.7366331343532527E-3</v>
      </c>
      <c r="J67" s="557">
        <v>1.6082973294917491E-4</v>
      </c>
      <c r="K67" s="557">
        <v>8.6841634943815452E-4</v>
      </c>
      <c r="L67" s="557">
        <v>7.5491246103938175E-4</v>
      </c>
      <c r="M67" s="590">
        <v>3.4439226598481061E-3</v>
      </c>
    </row>
    <row r="68" spans="1:13">
      <c r="B68" s="49" t="s">
        <v>774</v>
      </c>
      <c r="C68" s="996">
        <v>0.58099999999999996</v>
      </c>
      <c r="D68" s="997">
        <v>0.251</v>
      </c>
      <c r="E68" s="997">
        <v>0.41199999999999998</v>
      </c>
      <c r="F68" s="997">
        <v>0.42699999999999999</v>
      </c>
      <c r="G68" s="997">
        <v>0.42</v>
      </c>
      <c r="H68" s="997">
        <v>0.35199999999999998</v>
      </c>
      <c r="I68" s="997">
        <v>0.371</v>
      </c>
      <c r="J68" s="997">
        <v>0.313</v>
      </c>
      <c r="K68" s="997">
        <v>0.24</v>
      </c>
      <c r="L68" s="997">
        <v>0.21199999999999999</v>
      </c>
      <c r="M68" s="998">
        <v>0.14599999999999999</v>
      </c>
    </row>
    <row r="69" spans="1:13">
      <c r="C69" s="585"/>
      <c r="D69" s="585"/>
      <c r="E69" s="585"/>
      <c r="F69" s="585"/>
      <c r="G69" s="585"/>
      <c r="H69" s="585"/>
      <c r="I69" s="585"/>
      <c r="J69" s="585"/>
      <c r="K69" s="585"/>
    </row>
    <row r="71" spans="1:13">
      <c r="A71" s="51" t="s">
        <v>775</v>
      </c>
    </row>
    <row r="72" spans="1:13" ht="40.5" customHeight="1">
      <c r="C72" s="1203" t="s">
        <v>589</v>
      </c>
      <c r="D72" s="1204"/>
      <c r="E72" s="1203" t="s">
        <v>180</v>
      </c>
      <c r="F72" s="1205"/>
      <c r="G72" s="1203" t="s">
        <v>185</v>
      </c>
      <c r="H72" s="1204"/>
      <c r="I72" s="1203" t="s">
        <v>193</v>
      </c>
      <c r="J72" s="1204"/>
    </row>
    <row r="73" spans="1:13" ht="26.4">
      <c r="C73" s="817" t="s">
        <v>187</v>
      </c>
      <c r="D73" s="50" t="s">
        <v>188</v>
      </c>
      <c r="E73" s="816" t="s">
        <v>187</v>
      </c>
      <c r="F73" s="811" t="s">
        <v>188</v>
      </c>
      <c r="G73" s="816" t="s">
        <v>187</v>
      </c>
      <c r="H73" s="811" t="s">
        <v>188</v>
      </c>
      <c r="I73" s="816" t="s">
        <v>187</v>
      </c>
      <c r="J73" s="811" t="s">
        <v>188</v>
      </c>
      <c r="K73" s="126"/>
    </row>
    <row r="74" spans="1:13">
      <c r="B74" s="816">
        <v>1</v>
      </c>
      <c r="C74" s="94" t="s">
        <v>33</v>
      </c>
      <c r="D74" s="95">
        <v>0.42124799376924443</v>
      </c>
      <c r="E74" s="816" t="s">
        <v>687</v>
      </c>
      <c r="F74" s="95">
        <v>0.2770138657538857</v>
      </c>
      <c r="G74" s="94" t="s">
        <v>35</v>
      </c>
      <c r="H74" s="95">
        <v>0.49212747890191777</v>
      </c>
      <c r="I74" s="94" t="s">
        <v>136</v>
      </c>
      <c r="J74" s="95">
        <v>0.43838774940131681</v>
      </c>
      <c r="K74" s="126"/>
    </row>
    <row r="75" spans="1:13">
      <c r="B75" s="815">
        <v>2</v>
      </c>
      <c r="C75" s="96" t="s">
        <v>15</v>
      </c>
      <c r="D75" s="97">
        <v>0.17598417746151035</v>
      </c>
      <c r="E75" s="815" t="s">
        <v>28</v>
      </c>
      <c r="F75" s="97">
        <v>0.22637857144433887</v>
      </c>
      <c r="G75" s="96" t="s">
        <v>33</v>
      </c>
      <c r="H75" s="97">
        <v>0.19775370041909521</v>
      </c>
      <c r="I75" s="96" t="s">
        <v>19</v>
      </c>
      <c r="J75" s="97">
        <v>0.18518030004058292</v>
      </c>
    </row>
    <row r="76" spans="1:13">
      <c r="B76" s="815">
        <v>3</v>
      </c>
      <c r="C76" s="96" t="s">
        <v>18</v>
      </c>
      <c r="D76" s="97">
        <v>0.15512855020171223</v>
      </c>
      <c r="E76" s="815" t="s">
        <v>35</v>
      </c>
      <c r="F76" s="97">
        <v>0.12584068515998162</v>
      </c>
      <c r="G76" s="96" t="s">
        <v>18</v>
      </c>
      <c r="H76" s="97">
        <v>0.10007095402592985</v>
      </c>
      <c r="I76" s="96" t="s">
        <v>18</v>
      </c>
      <c r="J76" s="97">
        <v>0.16446691063910551</v>
      </c>
    </row>
    <row r="77" spans="1:13">
      <c r="B77" s="815">
        <v>4</v>
      </c>
      <c r="C77" s="96" t="s">
        <v>40</v>
      </c>
      <c r="D77" s="97">
        <v>0.11343440446138578</v>
      </c>
      <c r="E77" s="815" t="s">
        <v>587</v>
      </c>
      <c r="F77" s="97">
        <v>0.11144357239115188</v>
      </c>
      <c r="G77" s="96" t="s">
        <v>34</v>
      </c>
      <c r="H77" s="97">
        <v>6.2667525988780476E-2</v>
      </c>
      <c r="I77" s="96" t="s">
        <v>151</v>
      </c>
      <c r="J77" s="97">
        <v>5.2188107115694118E-2</v>
      </c>
    </row>
    <row r="78" spans="1:13">
      <c r="B78" s="817">
        <v>5</v>
      </c>
      <c r="C78" s="98" t="s">
        <v>22</v>
      </c>
      <c r="D78" s="99">
        <v>7.0934653213094362E-2</v>
      </c>
      <c r="E78" s="817" t="s">
        <v>156</v>
      </c>
      <c r="F78" s="99">
        <v>5.6520206278011943E-2</v>
      </c>
      <c r="G78" s="98" t="s">
        <v>28</v>
      </c>
      <c r="H78" s="99">
        <v>4.4388849420589543E-2</v>
      </c>
      <c r="I78" s="98" t="s">
        <v>23</v>
      </c>
      <c r="J78" s="99">
        <v>4.6455043450868296E-2</v>
      </c>
    </row>
    <row r="83" spans="3:20">
      <c r="C83" s="591"/>
      <c r="D83" s="591"/>
      <c r="E83" s="591"/>
      <c r="F83" s="591"/>
      <c r="G83" s="591"/>
      <c r="H83" s="591"/>
      <c r="I83" s="591"/>
      <c r="J83" s="591"/>
      <c r="K83" s="591"/>
      <c r="L83" s="591"/>
      <c r="M83" s="591"/>
      <c r="N83" s="591"/>
      <c r="O83" s="591"/>
      <c r="P83" s="591"/>
      <c r="Q83" s="591"/>
      <c r="R83" s="591"/>
      <c r="S83" s="591"/>
      <c r="T83" s="591"/>
    </row>
    <row r="84" spans="3:20">
      <c r="C84" s="591"/>
      <c r="D84" s="591"/>
      <c r="E84" s="591"/>
      <c r="F84" s="591"/>
      <c r="G84" s="591"/>
      <c r="H84" s="591"/>
      <c r="I84" s="591"/>
      <c r="J84" s="591"/>
      <c r="K84" s="591"/>
      <c r="L84" s="591"/>
      <c r="M84" s="591"/>
      <c r="N84" s="591"/>
      <c r="O84" s="591"/>
      <c r="P84" s="591"/>
      <c r="Q84" s="591"/>
      <c r="R84" s="591"/>
      <c r="S84" s="591"/>
      <c r="T84" s="591"/>
    </row>
    <row r="85" spans="3:20">
      <c r="C85" s="591"/>
      <c r="D85" s="591"/>
      <c r="E85" s="591"/>
      <c r="F85" s="591"/>
      <c r="G85" s="591"/>
      <c r="H85" s="591"/>
      <c r="I85" s="591"/>
      <c r="J85" s="591"/>
      <c r="K85" s="591"/>
      <c r="L85" s="591"/>
      <c r="M85" s="591"/>
      <c r="N85" s="591"/>
      <c r="O85" s="591"/>
      <c r="P85" s="591"/>
      <c r="Q85" s="591"/>
      <c r="R85" s="591"/>
      <c r="S85" s="591"/>
      <c r="T85" s="591"/>
    </row>
    <row r="86" spans="3:20">
      <c r="C86" s="591"/>
      <c r="D86" s="591"/>
      <c r="E86" s="591"/>
      <c r="F86" s="591"/>
      <c r="G86" s="591"/>
      <c r="H86" s="591"/>
      <c r="I86" s="591"/>
      <c r="J86" s="591"/>
      <c r="K86" s="591"/>
      <c r="L86" s="591"/>
      <c r="M86" s="591"/>
      <c r="N86" s="591"/>
      <c r="O86" s="591"/>
      <c r="P86" s="591"/>
      <c r="Q86" s="591"/>
      <c r="R86" s="591"/>
      <c r="S86" s="591"/>
      <c r="T86" s="591"/>
    </row>
    <row r="87" spans="3:20">
      <c r="C87" s="591"/>
      <c r="D87" s="591"/>
      <c r="E87" s="591"/>
      <c r="F87" s="591"/>
      <c r="G87" s="591"/>
      <c r="H87" s="591"/>
      <c r="I87" s="591"/>
      <c r="J87" s="591"/>
      <c r="K87" s="591"/>
      <c r="L87" s="591"/>
      <c r="M87" s="591"/>
      <c r="N87" s="591"/>
      <c r="O87" s="591"/>
      <c r="P87" s="591"/>
      <c r="Q87" s="591"/>
      <c r="R87" s="591"/>
      <c r="S87" s="591"/>
      <c r="T87" s="591"/>
    </row>
    <row r="92" spans="3:20">
      <c r="C92" s="591"/>
      <c r="D92" s="591"/>
      <c r="E92" s="591"/>
      <c r="F92" s="591"/>
      <c r="G92" s="591"/>
      <c r="H92" s="591"/>
      <c r="I92" s="591"/>
      <c r="J92" s="591"/>
      <c r="K92" s="591"/>
      <c r="L92" s="591"/>
    </row>
    <row r="93" spans="3:20">
      <c r="C93" s="591"/>
      <c r="D93" s="591"/>
      <c r="E93" s="591"/>
      <c r="F93" s="591"/>
      <c r="G93" s="591"/>
      <c r="H93" s="591"/>
      <c r="I93" s="591"/>
      <c r="J93" s="591"/>
      <c r="K93" s="591"/>
      <c r="L93" s="591"/>
    </row>
    <row r="94" spans="3:20">
      <c r="C94" s="591"/>
      <c r="D94" s="591"/>
      <c r="E94" s="591"/>
      <c r="F94" s="591"/>
      <c r="G94" s="591"/>
      <c r="H94" s="591"/>
      <c r="I94" s="591"/>
      <c r="J94" s="591"/>
      <c r="K94" s="591"/>
      <c r="L94" s="591"/>
    </row>
    <row r="95" spans="3:20">
      <c r="C95" s="591"/>
      <c r="D95" s="591"/>
      <c r="E95" s="591"/>
      <c r="F95" s="591"/>
      <c r="G95" s="591"/>
      <c r="H95" s="591"/>
      <c r="I95" s="591"/>
      <c r="J95" s="591"/>
      <c r="K95" s="591"/>
      <c r="L95" s="591"/>
    </row>
    <row r="96" spans="3:20">
      <c r="C96" s="591"/>
      <c r="D96" s="591"/>
      <c r="E96" s="591"/>
      <c r="F96" s="591"/>
      <c r="G96" s="591"/>
      <c r="H96" s="591"/>
      <c r="I96" s="591"/>
      <c r="J96" s="591"/>
      <c r="K96" s="591"/>
      <c r="L96" s="591"/>
    </row>
    <row r="101" spans="3:11">
      <c r="C101" s="591"/>
      <c r="D101" s="591"/>
      <c r="E101" s="591"/>
      <c r="F101" s="591"/>
      <c r="G101" s="591"/>
      <c r="H101" s="591"/>
      <c r="I101" s="591"/>
      <c r="J101" s="591"/>
      <c r="K101" s="591"/>
    </row>
    <row r="102" spans="3:11">
      <c r="C102" s="591"/>
      <c r="D102" s="591"/>
      <c r="E102" s="591"/>
      <c r="F102" s="591"/>
      <c r="G102" s="591"/>
      <c r="H102" s="591"/>
      <c r="I102" s="591"/>
      <c r="J102" s="591"/>
      <c r="K102" s="591"/>
    </row>
    <row r="103" spans="3:11">
      <c r="C103" s="591"/>
      <c r="D103" s="591"/>
      <c r="E103" s="591"/>
      <c r="F103" s="591"/>
      <c r="G103" s="591"/>
      <c r="H103" s="591"/>
      <c r="I103" s="591"/>
      <c r="J103" s="591"/>
      <c r="K103" s="591"/>
    </row>
    <row r="104" spans="3:11">
      <c r="C104" s="591"/>
      <c r="D104" s="591"/>
      <c r="E104" s="591"/>
      <c r="F104" s="591"/>
      <c r="G104" s="591"/>
      <c r="H104" s="591"/>
      <c r="I104" s="591"/>
      <c r="J104" s="591"/>
      <c r="K104" s="591"/>
    </row>
    <row r="105" spans="3:11">
      <c r="C105" s="591"/>
      <c r="D105" s="591"/>
      <c r="E105" s="591"/>
      <c r="F105" s="591"/>
      <c r="G105" s="591"/>
      <c r="H105" s="591"/>
      <c r="I105" s="591"/>
      <c r="J105" s="591"/>
      <c r="K105" s="591"/>
    </row>
    <row r="110" spans="3:11">
      <c r="C110" s="591"/>
      <c r="D110" s="591"/>
      <c r="E110" s="591"/>
      <c r="F110" s="591"/>
      <c r="G110" s="591"/>
      <c r="H110" s="591"/>
      <c r="I110" s="591"/>
      <c r="J110" s="591"/>
      <c r="K110" s="591"/>
    </row>
    <row r="111" spans="3:11">
      <c r="C111" s="591"/>
      <c r="D111" s="591"/>
      <c r="E111" s="591"/>
      <c r="F111" s="591"/>
      <c r="G111" s="591"/>
      <c r="H111" s="591"/>
      <c r="I111" s="591"/>
      <c r="J111" s="591"/>
      <c r="K111" s="591"/>
    </row>
    <row r="112" spans="3:11">
      <c r="C112" s="591"/>
      <c r="D112" s="591"/>
      <c r="E112" s="591"/>
      <c r="F112" s="591"/>
      <c r="G112" s="591"/>
      <c r="H112" s="591"/>
      <c r="I112" s="591"/>
      <c r="J112" s="591"/>
      <c r="K112" s="591"/>
    </row>
    <row r="113" spans="3:12">
      <c r="C113" s="591"/>
      <c r="D113" s="591"/>
      <c r="E113" s="591"/>
      <c r="F113" s="591"/>
      <c r="G113" s="591"/>
      <c r="H113" s="591"/>
      <c r="I113" s="591"/>
      <c r="J113" s="591"/>
      <c r="K113" s="591"/>
    </row>
    <row r="114" spans="3:12">
      <c r="C114" s="591"/>
      <c r="D114" s="591"/>
      <c r="E114" s="591"/>
      <c r="F114" s="591"/>
      <c r="G114" s="591"/>
      <c r="H114" s="591"/>
      <c r="I114" s="591"/>
      <c r="J114" s="591"/>
      <c r="K114" s="591"/>
    </row>
    <row r="121" spans="3:12">
      <c r="D121" s="591"/>
      <c r="F121" s="591"/>
      <c r="H121" s="591"/>
      <c r="J121" s="591"/>
      <c r="L121" s="591"/>
    </row>
    <row r="122" spans="3:12">
      <c r="D122" s="591"/>
      <c r="F122" s="591"/>
      <c r="H122" s="591"/>
      <c r="J122" s="591"/>
      <c r="L122" s="591"/>
    </row>
    <row r="123" spans="3:12">
      <c r="D123" s="591"/>
      <c r="F123" s="591"/>
      <c r="H123" s="591"/>
      <c r="J123" s="591"/>
      <c r="L123" s="591"/>
    </row>
    <row r="124" spans="3:12">
      <c r="D124" s="591"/>
      <c r="F124" s="591"/>
      <c r="H124" s="591"/>
      <c r="J124" s="591"/>
      <c r="L124" s="591"/>
    </row>
    <row r="125" spans="3:12">
      <c r="D125" s="591"/>
      <c r="F125" s="591"/>
      <c r="H125" s="591"/>
      <c r="J125" s="591"/>
      <c r="L125" s="591"/>
    </row>
  </sheetData>
  <mergeCells count="4">
    <mergeCell ref="C72:D72"/>
    <mergeCell ref="E72:F72"/>
    <mergeCell ref="G72:H72"/>
    <mergeCell ref="I72:J72"/>
  </mergeCells>
  <pageMargins left="0.7" right="0.7" top="0.75" bottom="0.75" header="0.3" footer="0.3"/>
  <pageSetup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6" tint="0.39997558519241921"/>
  </sheetPr>
  <dimension ref="A1:D27"/>
  <sheetViews>
    <sheetView zoomScale="75" zoomScaleNormal="75" zoomScalePageLayoutView="75" workbookViewId="0"/>
  </sheetViews>
  <sheetFormatPr defaultColWidth="8.6640625" defaultRowHeight="13.2"/>
  <cols>
    <col min="1" max="1" width="18.33203125" customWidth="1"/>
    <col min="3" max="3" width="8.6640625" customWidth="1"/>
    <col min="4" max="4" width="0.33203125" customWidth="1"/>
  </cols>
  <sheetData>
    <row r="1" spans="1:1" ht="14.4">
      <c r="A1" s="56" t="s">
        <v>822</v>
      </c>
    </row>
    <row r="2" spans="1:1" ht="14.4">
      <c r="A2" s="56"/>
    </row>
    <row r="3" spans="1:1" ht="14.4">
      <c r="A3" s="56"/>
    </row>
    <row r="4" spans="1:1" ht="14.4">
      <c r="A4" s="56"/>
    </row>
    <row r="5" spans="1:1" ht="14.4">
      <c r="A5" s="56"/>
    </row>
    <row r="6" spans="1:1" ht="14.4">
      <c r="A6" s="56"/>
    </row>
    <row r="7" spans="1:1" ht="14.4">
      <c r="A7" s="56"/>
    </row>
    <row r="8" spans="1:1" ht="14.4">
      <c r="A8" s="56"/>
    </row>
    <row r="9" spans="1:1" ht="14.4">
      <c r="A9" s="56"/>
    </row>
    <row r="10" spans="1:1" ht="14.4">
      <c r="A10" s="56"/>
    </row>
    <row r="11" spans="1:1" ht="14.4">
      <c r="A11" s="56"/>
    </row>
    <row r="12" spans="1:1" ht="14.4">
      <c r="A12" s="56"/>
    </row>
    <row r="13" spans="1:1" ht="14.4">
      <c r="A13" s="56"/>
    </row>
    <row r="14" spans="1:1" ht="14.4">
      <c r="A14" s="56"/>
    </row>
    <row r="15" spans="1:1" ht="14.4">
      <c r="A15" s="56"/>
    </row>
    <row r="16" spans="1:1" ht="14.4">
      <c r="A16" s="56"/>
    </row>
    <row r="17" spans="1:4" ht="14.4">
      <c r="A17" s="56"/>
    </row>
    <row r="18" spans="1:4">
      <c r="A18" s="55" t="s">
        <v>124</v>
      </c>
    </row>
    <row r="19" spans="1:4">
      <c r="A19" s="55" t="s">
        <v>823</v>
      </c>
    </row>
    <row r="20" spans="1:4" ht="14.4">
      <c r="A20" s="56"/>
    </row>
    <row r="24" spans="1:4">
      <c r="A24" s="71" t="s">
        <v>202</v>
      </c>
      <c r="B24" s="86" t="s">
        <v>200</v>
      </c>
      <c r="C24" s="87" t="s">
        <v>201</v>
      </c>
      <c r="D24" s="54" t="s">
        <v>203</v>
      </c>
    </row>
    <row r="25" spans="1:4">
      <c r="A25" s="48" t="s">
        <v>199</v>
      </c>
      <c r="B25" s="122">
        <v>0.05</v>
      </c>
      <c r="C25" s="120">
        <v>0.25</v>
      </c>
      <c r="D25" s="119">
        <f>C25-B25</f>
        <v>0.2</v>
      </c>
    </row>
    <row r="26" spans="1:4">
      <c r="A26" s="48" t="s">
        <v>204</v>
      </c>
      <c r="B26" s="119">
        <v>0.7</v>
      </c>
      <c r="C26" s="120">
        <v>0.85</v>
      </c>
      <c r="D26" s="119">
        <f>C26-B26</f>
        <v>0.15000000000000002</v>
      </c>
    </row>
    <row r="27" spans="1:4">
      <c r="A27" s="49" t="s">
        <v>198</v>
      </c>
      <c r="B27" s="123">
        <v>0.85</v>
      </c>
      <c r="C27" s="121">
        <v>1</v>
      </c>
      <c r="D27" s="119">
        <f>C27-B27</f>
        <v>0.15000000000000002</v>
      </c>
    </row>
  </sheetData>
  <pageMargins left="0.7" right="0.7" top="0.75" bottom="0.75" header="0.3" footer="0.3"/>
  <pageSetup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2">
    <tabColor theme="6" tint="0.39997558519241921"/>
  </sheetPr>
  <dimension ref="A1:N54"/>
  <sheetViews>
    <sheetView zoomScale="75" zoomScaleNormal="75" workbookViewId="0"/>
  </sheetViews>
  <sheetFormatPr defaultColWidth="8.5546875" defaultRowHeight="13.2"/>
  <cols>
    <col min="1" max="1" width="8.5546875" style="3"/>
    <col min="2" max="4" width="10.5546875" style="3" customWidth="1"/>
    <col min="5" max="5" width="11.44140625" style="3" customWidth="1"/>
    <col min="6" max="8" width="10.5546875" style="3" customWidth="1"/>
    <col min="9" max="9" width="11.5546875" style="3" customWidth="1"/>
    <col min="10" max="16384" width="8.5546875" style="3"/>
  </cols>
  <sheetData>
    <row r="1" spans="1:14" ht="14.4">
      <c r="A1" s="4" t="s">
        <v>763</v>
      </c>
    </row>
    <row r="2" spans="1:14" ht="14.4">
      <c r="A2" s="4"/>
    </row>
    <row r="3" spans="1:14" ht="14.4">
      <c r="A3" s="4"/>
    </row>
    <row r="4" spans="1:14" ht="14.4">
      <c r="A4" s="4"/>
    </row>
    <row r="5" spans="1:14" ht="14.4">
      <c r="A5" s="4"/>
    </row>
    <row r="6" spans="1:14" ht="14.4">
      <c r="A6" s="4"/>
    </row>
    <row r="7" spans="1:14" ht="14.4">
      <c r="A7" s="4"/>
    </row>
    <row r="8" spans="1:14" ht="14.4">
      <c r="A8" s="4"/>
    </row>
    <row r="9" spans="1:14" ht="14.4">
      <c r="A9" s="4"/>
    </row>
    <row r="10" spans="1:14" ht="14.4">
      <c r="A10" s="4"/>
    </row>
    <row r="11" spans="1:14" ht="14.4">
      <c r="A11" s="4"/>
    </row>
    <row r="12" spans="1:14" ht="14.4">
      <c r="A12" s="4"/>
    </row>
    <row r="13" spans="1:14" ht="14.4">
      <c r="A13" s="4"/>
      <c r="N13" s="181"/>
    </row>
    <row r="14" spans="1:14" ht="14.4">
      <c r="A14" s="4"/>
    </row>
    <row r="15" spans="1:14" ht="14.4">
      <c r="A15" s="4"/>
    </row>
    <row r="16" spans="1:14" ht="14.4">
      <c r="A16" s="4"/>
    </row>
    <row r="17" spans="1:9" ht="14.4">
      <c r="A17" s="4"/>
    </row>
    <row r="18" spans="1:9" ht="14.4">
      <c r="A18" s="4"/>
    </row>
    <row r="19" spans="1:9" ht="14.4">
      <c r="A19" s="4"/>
    </row>
    <row r="20" spans="1:9">
      <c r="A20" s="174"/>
    </row>
    <row r="21" spans="1:9">
      <c r="A21" s="174" t="s">
        <v>667</v>
      </c>
    </row>
    <row r="22" spans="1:9">
      <c r="A22" s="174"/>
    </row>
    <row r="23" spans="1:9" ht="14.4">
      <c r="A23" s="4"/>
    </row>
    <row r="25" spans="1:9">
      <c r="A25" s="1206" t="s">
        <v>322</v>
      </c>
      <c r="B25" s="1208" t="s">
        <v>323</v>
      </c>
      <c r="C25" s="1209"/>
      <c r="D25" s="1209"/>
      <c r="E25" s="1209"/>
      <c r="F25" s="1208" t="s">
        <v>324</v>
      </c>
      <c r="G25" s="1209"/>
      <c r="H25" s="1209"/>
      <c r="I25" s="1210"/>
    </row>
    <row r="26" spans="1:9">
      <c r="A26" s="1207"/>
      <c r="B26" s="131" t="s">
        <v>325</v>
      </c>
      <c r="C26" s="31" t="s">
        <v>326</v>
      </c>
      <c r="D26" s="31" t="s">
        <v>327</v>
      </c>
      <c r="E26" s="31" t="s">
        <v>184</v>
      </c>
      <c r="F26" s="131" t="s">
        <v>325</v>
      </c>
      <c r="G26" s="31" t="s">
        <v>326</v>
      </c>
      <c r="H26" s="31" t="s">
        <v>327</v>
      </c>
      <c r="I26" s="13" t="s">
        <v>184</v>
      </c>
    </row>
    <row r="27" spans="1:9">
      <c r="A27" s="134">
        <v>1998</v>
      </c>
      <c r="B27" s="251">
        <v>7.2499999999981806E-3</v>
      </c>
      <c r="C27" s="251">
        <v>8.404999999999746E-3</v>
      </c>
      <c r="D27" s="251">
        <v>1.4848960000000224</v>
      </c>
      <c r="E27" s="251">
        <v>2.4750000000008186E-3</v>
      </c>
      <c r="F27" s="260">
        <v>4.8236025191833532E-3</v>
      </c>
      <c r="G27" s="252">
        <v>5.5920522998269004E-3</v>
      </c>
      <c r="H27" s="252">
        <v>0.98793766707961228</v>
      </c>
      <c r="I27" s="254">
        <v>1.6466781013773437E-3</v>
      </c>
    </row>
    <row r="28" spans="1:9">
      <c r="A28" s="258">
        <v>1999</v>
      </c>
      <c r="B28" s="251">
        <v>7.9735999999998183E-2</v>
      </c>
      <c r="C28" s="251">
        <v>2.2158999999999741E-2</v>
      </c>
      <c r="D28" s="251">
        <v>2.2822760000000226</v>
      </c>
      <c r="E28" s="251">
        <v>4.125000000000819E-3</v>
      </c>
      <c r="F28" s="260">
        <v>3.3386146440808624E-2</v>
      </c>
      <c r="G28" s="252">
        <v>9.2781631757535687E-3</v>
      </c>
      <c r="H28" s="252">
        <v>0.95560851753719067</v>
      </c>
      <c r="I28" s="254">
        <v>1.7271728462471914E-3</v>
      </c>
    </row>
    <row r="29" spans="1:9">
      <c r="A29" s="258">
        <v>2000</v>
      </c>
      <c r="B29" s="251">
        <v>7.9735999999998183E-2</v>
      </c>
      <c r="C29" s="251">
        <v>2.5558999999999742E-2</v>
      </c>
      <c r="D29" s="251">
        <v>2.3495060000000225</v>
      </c>
      <c r="E29" s="251">
        <v>4.3500000000008185E-3</v>
      </c>
      <c r="F29" s="260">
        <v>3.2424198432710112E-2</v>
      </c>
      <c r="G29" s="252">
        <v>1.0393424397281631E-2</v>
      </c>
      <c r="H29" s="252">
        <v>0.9554134739997675</v>
      </c>
      <c r="I29" s="254">
        <v>1.7689031702407786E-3</v>
      </c>
    </row>
    <row r="30" spans="1:9">
      <c r="A30" s="258">
        <v>2001</v>
      </c>
      <c r="B30" s="251">
        <v>9.1855999999998189E-2</v>
      </c>
      <c r="C30" s="251">
        <v>3.5988999999999743E-2</v>
      </c>
      <c r="D30" s="251">
        <v>4.0134460000000223</v>
      </c>
      <c r="E30" s="251">
        <v>8.3160000000008193E-3</v>
      </c>
      <c r="F30" s="260">
        <v>2.2136072162977777E-2</v>
      </c>
      <c r="G30" s="252">
        <v>8.672869503063679E-3</v>
      </c>
      <c r="H30" s="252">
        <v>0.96718701313160549</v>
      </c>
      <c r="I30" s="254">
        <v>2.0040452023530847E-3</v>
      </c>
    </row>
    <row r="31" spans="1:9">
      <c r="A31" s="258">
        <v>2002</v>
      </c>
      <c r="B31" s="251">
        <v>9.1855999999998189E-2</v>
      </c>
      <c r="C31" s="251">
        <v>0.10178899999999975</v>
      </c>
      <c r="D31" s="251">
        <v>4.344346000000022</v>
      </c>
      <c r="E31" s="251">
        <v>2.2224000000000819E-2</v>
      </c>
      <c r="F31" s="260">
        <v>2.0142909928588405E-2</v>
      </c>
      <c r="G31" s="252">
        <v>2.2321096702677241E-2</v>
      </c>
      <c r="H31" s="252">
        <v>0.95266253893730934</v>
      </c>
      <c r="I31" s="254">
        <v>4.8734544314249914E-3</v>
      </c>
    </row>
    <row r="32" spans="1:9">
      <c r="A32" s="258">
        <v>2003</v>
      </c>
      <c r="B32" s="251">
        <v>9.1855999999998189E-2</v>
      </c>
      <c r="C32" s="251">
        <v>0.13485899999999976</v>
      </c>
      <c r="D32" s="251">
        <v>5.908416000000023</v>
      </c>
      <c r="E32" s="251">
        <v>8.9940000000000825E-2</v>
      </c>
      <c r="F32" s="260">
        <v>1.4755815636479947E-2</v>
      </c>
      <c r="G32" s="252">
        <v>2.1663849295855304E-2</v>
      </c>
      <c r="H32" s="252">
        <v>0.94913230708533314</v>
      </c>
      <c r="I32" s="254">
        <v>1.4448027982331527E-2</v>
      </c>
    </row>
    <row r="33" spans="1:9">
      <c r="A33" s="258">
        <v>2004</v>
      </c>
      <c r="B33" s="251">
        <v>0.25235599999999819</v>
      </c>
      <c r="C33" s="251">
        <v>0.15508699999999975</v>
      </c>
      <c r="D33" s="251">
        <v>6.0916260000000229</v>
      </c>
      <c r="E33" s="251">
        <v>0.12240000000000083</v>
      </c>
      <c r="F33" s="260">
        <v>3.8111784560193117E-2</v>
      </c>
      <c r="G33" s="252">
        <v>2.3421841890371949E-2</v>
      </c>
      <c r="H33" s="252">
        <v>0.9199810495223949</v>
      </c>
      <c r="I33" s="254">
        <v>1.8485324027039986E-2</v>
      </c>
    </row>
    <row r="34" spans="1:9">
      <c r="A34" s="258">
        <v>2005</v>
      </c>
      <c r="B34" s="251">
        <v>0.60175599999999818</v>
      </c>
      <c r="C34" s="251">
        <v>0.22039699999999976</v>
      </c>
      <c r="D34" s="251">
        <v>8.0283260000000229</v>
      </c>
      <c r="E34" s="251">
        <v>0.14540500000000084</v>
      </c>
      <c r="F34" s="260">
        <v>6.689236988827299E-2</v>
      </c>
      <c r="G34" s="252">
        <v>2.4499760112513595E-2</v>
      </c>
      <c r="H34" s="252">
        <v>0.89244436677929639</v>
      </c>
      <c r="I34" s="254">
        <v>1.6163503219917073E-2</v>
      </c>
    </row>
    <row r="35" spans="1:9">
      <c r="A35" s="258">
        <v>2006</v>
      </c>
      <c r="B35" s="251">
        <v>1.1903559999999982</v>
      </c>
      <c r="C35" s="251">
        <v>0.24641199999999974</v>
      </c>
      <c r="D35" s="251">
        <v>9.7722660000000232</v>
      </c>
      <c r="E35" s="251">
        <v>0.24030000000000082</v>
      </c>
      <c r="F35" s="260">
        <v>0.10396727006129754</v>
      </c>
      <c r="G35" s="252">
        <v>2.1521950534415302E-2</v>
      </c>
      <c r="H35" s="252">
        <v>0.85352265904724278</v>
      </c>
      <c r="I35" s="254">
        <v>2.0988120357044379E-2</v>
      </c>
    </row>
    <row r="36" spans="1:9">
      <c r="A36" s="258">
        <v>2007</v>
      </c>
      <c r="B36" s="251">
        <v>1.7176559999999981</v>
      </c>
      <c r="C36" s="251">
        <v>0.51411199999999979</v>
      </c>
      <c r="D36" s="251">
        <v>14.176816000000024</v>
      </c>
      <c r="E36" s="251">
        <v>0.29325000000000079</v>
      </c>
      <c r="F36" s="260">
        <v>0.10284235850984962</v>
      </c>
      <c r="G36" s="252">
        <v>3.0781769235641972E-2</v>
      </c>
      <c r="H36" s="252">
        <v>0.84881792023558633</v>
      </c>
      <c r="I36" s="254">
        <v>1.7557952018922018E-2</v>
      </c>
    </row>
    <row r="37" spans="1:9">
      <c r="A37" s="258">
        <v>2008</v>
      </c>
      <c r="B37" s="251">
        <v>3.2059059999999979</v>
      </c>
      <c r="C37" s="251">
        <v>0.55101199999999972</v>
      </c>
      <c r="D37" s="251">
        <v>20.833616000000024</v>
      </c>
      <c r="E37" s="251">
        <v>0.47373500000000079</v>
      </c>
      <c r="F37" s="260">
        <v>0.12790742071911193</v>
      </c>
      <c r="G37" s="252">
        <v>2.1983964503413174E-2</v>
      </c>
      <c r="H37" s="252">
        <v>0.83120780422521012</v>
      </c>
      <c r="I37" s="254">
        <v>1.8900810552264672E-2</v>
      </c>
    </row>
    <row r="38" spans="1:9">
      <c r="A38" s="258">
        <v>2009</v>
      </c>
      <c r="B38" s="251">
        <v>4.2632559999999975</v>
      </c>
      <c r="C38" s="251">
        <v>1.0662119999999997</v>
      </c>
      <c r="D38" s="251">
        <v>29.081026000000023</v>
      </c>
      <c r="E38" s="251">
        <v>0.65896800000000078</v>
      </c>
      <c r="F38" s="260">
        <v>0.12156605082792529</v>
      </c>
      <c r="G38" s="252">
        <v>3.0402861612191228E-2</v>
      </c>
      <c r="H38" s="252">
        <v>0.82924072231276325</v>
      </c>
      <c r="I38" s="254">
        <v>1.879036524712014E-2</v>
      </c>
    </row>
    <row r="39" spans="1:9">
      <c r="A39" s="258">
        <v>2010</v>
      </c>
      <c r="B39" s="251">
        <v>4.8648559999999978</v>
      </c>
      <c r="C39" s="251">
        <v>1.2216319999999998</v>
      </c>
      <c r="D39" s="251">
        <v>33.446576000000022</v>
      </c>
      <c r="E39" s="251">
        <v>0.75638800000000062</v>
      </c>
      <c r="F39" s="260">
        <v>0.12074763389683224</v>
      </c>
      <c r="G39" s="252">
        <v>3.0321385359125739E-2</v>
      </c>
      <c r="H39" s="252">
        <v>0.83015713393172996</v>
      </c>
      <c r="I39" s="254">
        <v>1.8773846812312072E-2</v>
      </c>
    </row>
    <row r="40" spans="1:9">
      <c r="A40" s="258">
        <v>2011</v>
      </c>
      <c r="B40" s="251">
        <v>6.3566559999999983</v>
      </c>
      <c r="C40" s="251">
        <v>1.425532</v>
      </c>
      <c r="D40" s="251">
        <v>38.412026000000026</v>
      </c>
      <c r="E40" s="251">
        <v>0.9147880000000006</v>
      </c>
      <c r="F40" s="260">
        <v>0.1349350597577931</v>
      </c>
      <c r="G40" s="252">
        <v>3.026028868113146E-2</v>
      </c>
      <c r="H40" s="252">
        <v>0.81538611240373982</v>
      </c>
      <c r="I40" s="254">
        <v>1.9418539157335581E-2</v>
      </c>
    </row>
    <row r="41" spans="1:9">
      <c r="A41" s="258">
        <v>2012</v>
      </c>
      <c r="B41" s="251">
        <v>7.484805999999999</v>
      </c>
      <c r="C41" s="251">
        <v>1.6442319999999999</v>
      </c>
      <c r="D41" s="251">
        <v>49.969766000000035</v>
      </c>
      <c r="E41" s="251">
        <v>1.1458680000000006</v>
      </c>
      <c r="F41" s="260">
        <v>0.12424013197382823</v>
      </c>
      <c r="G41" s="252">
        <v>2.7292571200321233E-2</v>
      </c>
      <c r="H41" s="252">
        <v>0.82944705882040493</v>
      </c>
      <c r="I41" s="254">
        <v>1.9020238005445524E-2</v>
      </c>
    </row>
    <row r="42" spans="1:9">
      <c r="A42" s="258">
        <v>2013</v>
      </c>
      <c r="B42" s="251">
        <v>7.5294559999999979</v>
      </c>
      <c r="C42" s="251">
        <v>1.6460319999999999</v>
      </c>
      <c r="D42" s="251">
        <v>50.999966000000029</v>
      </c>
      <c r="E42" s="251">
        <v>1.1565530000000006</v>
      </c>
      <c r="F42" s="260">
        <v>0.12276552436968179</v>
      </c>
      <c r="G42" s="252">
        <v>2.6838058633887506E-2</v>
      </c>
      <c r="H42" s="252">
        <v>0.83153916681709117</v>
      </c>
      <c r="I42" s="254">
        <v>1.8857250179339476E-2</v>
      </c>
    </row>
    <row r="43" spans="1:9">
      <c r="A43" s="258">
        <v>2014</v>
      </c>
      <c r="B43" s="251">
        <v>8.8102640000000001</v>
      </c>
      <c r="C43" s="251">
        <v>1.6460319999999999</v>
      </c>
      <c r="D43" s="251">
        <v>54.572396000000033</v>
      </c>
      <c r="E43" s="251">
        <v>1.1571530000000005</v>
      </c>
      <c r="F43" s="260">
        <v>0.13311402158573327</v>
      </c>
      <c r="G43" s="252">
        <v>2.4869849436839543E-2</v>
      </c>
      <c r="H43" s="252">
        <v>0.82453273808017424</v>
      </c>
      <c r="I43" s="254">
        <v>1.748339089725303E-2</v>
      </c>
    </row>
    <row r="44" spans="1:9">
      <c r="A44" s="258">
        <v>2015</v>
      </c>
      <c r="B44" s="251">
        <v>9.8493639999999996</v>
      </c>
      <c r="C44" s="251">
        <v>1.6460319999999999</v>
      </c>
      <c r="D44" s="251">
        <v>61.862286000000026</v>
      </c>
      <c r="E44" s="251">
        <v>1.4227030000000005</v>
      </c>
      <c r="F44" s="260">
        <v>0.13171052810172074</v>
      </c>
      <c r="G44" s="252">
        <v>2.2011547546860043E-2</v>
      </c>
      <c r="H44" s="252">
        <v>0.82725284177127478</v>
      </c>
      <c r="I44" s="254">
        <v>1.9025082580144514E-2</v>
      </c>
    </row>
    <row r="45" spans="1:9">
      <c r="A45" s="258">
        <v>2016</v>
      </c>
      <c r="B45" s="251">
        <v>10.866830999999999</v>
      </c>
      <c r="C45" s="251">
        <v>1.6460319999999999</v>
      </c>
      <c r="D45" s="251">
        <v>69.00446100000002</v>
      </c>
      <c r="E45" s="251">
        <v>1.4656830000000005</v>
      </c>
      <c r="F45" s="260">
        <v>0.1309524852479737</v>
      </c>
      <c r="G45" s="252">
        <v>1.983577191894239E-2</v>
      </c>
      <c r="H45" s="252">
        <v>0.83154929538766909</v>
      </c>
      <c r="I45" s="254">
        <v>1.7662447445414942E-2</v>
      </c>
    </row>
    <row r="46" spans="1:9">
      <c r="A46" s="258">
        <v>2017</v>
      </c>
      <c r="B46" s="251">
        <v>11.481431000000001</v>
      </c>
      <c r="C46" s="251">
        <v>1.6460319999999999</v>
      </c>
      <c r="D46" s="251">
        <v>75.404131000000021</v>
      </c>
      <c r="E46" s="251">
        <v>1.4679330000000004</v>
      </c>
      <c r="F46" s="260">
        <v>0.12757212601795115</v>
      </c>
      <c r="G46" s="252">
        <v>1.8289340565089851E-2</v>
      </c>
      <c r="H46" s="252">
        <v>0.83782808102980355</v>
      </c>
      <c r="I46" s="254">
        <v>1.6310452387155321E-2</v>
      </c>
    </row>
    <row r="47" spans="1:9">
      <c r="A47" s="258">
        <v>2018</v>
      </c>
      <c r="B47" s="251">
        <v>12.989955999999992</v>
      </c>
      <c r="C47" s="251">
        <v>1.6484320000000001</v>
      </c>
      <c r="D47" s="251">
        <v>81.477271000000073</v>
      </c>
      <c r="E47" s="251">
        <v>1.4722530000000005</v>
      </c>
      <c r="F47" s="260">
        <v>0.13311029751307707</v>
      </c>
      <c r="G47" s="252">
        <v>1.6891764217683018E-2</v>
      </c>
      <c r="H47" s="252">
        <v>0.8349115103518151</v>
      </c>
      <c r="I47" s="254">
        <v>1.5086427917424851E-2</v>
      </c>
    </row>
    <row r="48" spans="1:9">
      <c r="A48" s="258">
        <v>2019</v>
      </c>
      <c r="B48" s="251">
        <v>15.482115999999992</v>
      </c>
      <c r="C48" s="251">
        <v>1.653932</v>
      </c>
      <c r="D48" s="251">
        <v>88.106661000000059</v>
      </c>
      <c r="E48" s="251">
        <v>1.4772530000000004</v>
      </c>
      <c r="F48" s="260">
        <v>0.14507235300552285</v>
      </c>
      <c r="G48" s="252">
        <v>1.5497869086572568E-2</v>
      </c>
      <c r="H48" s="252">
        <v>0.82558744726689481</v>
      </c>
      <c r="I48" s="254">
        <v>1.3842330641009783E-2</v>
      </c>
    </row>
    <row r="49" spans="1:9">
      <c r="A49" s="258">
        <v>2020</v>
      </c>
      <c r="B49" s="251">
        <v>20.294090999999998</v>
      </c>
      <c r="C49" s="251">
        <v>1.653932</v>
      </c>
      <c r="D49" s="251">
        <v>100.49028600000007</v>
      </c>
      <c r="E49" s="251">
        <v>1.4772530000000004</v>
      </c>
      <c r="F49" s="260">
        <v>0.16377354605388456</v>
      </c>
      <c r="G49" s="252">
        <v>1.334725012182085E-2</v>
      </c>
      <c r="H49" s="252">
        <v>0.8109577552494982</v>
      </c>
      <c r="I49" s="254">
        <v>1.1921448574796437E-2</v>
      </c>
    </row>
    <row r="50" spans="1:9">
      <c r="A50" s="258">
        <v>2021</v>
      </c>
      <c r="B50" s="251">
        <v>23.711950999999996</v>
      </c>
      <c r="C50" s="251">
        <v>1.653932</v>
      </c>
      <c r="D50" s="251">
        <v>110.58185100000007</v>
      </c>
      <c r="E50" s="251">
        <v>1.4772530000000004</v>
      </c>
      <c r="F50" s="260">
        <v>0.17254468432294617</v>
      </c>
      <c r="G50" s="252">
        <v>1.2035162135398268E-2</v>
      </c>
      <c r="H50" s="252">
        <v>0.8046706309675693</v>
      </c>
      <c r="I50" s="254">
        <v>1.0749522574086179E-2</v>
      </c>
    </row>
    <row r="51" spans="1:9">
      <c r="A51" s="259">
        <v>2022</v>
      </c>
      <c r="B51" s="255">
        <v>25.106560999999999</v>
      </c>
      <c r="C51" s="255">
        <v>1.653932</v>
      </c>
      <c r="D51" s="255">
        <v>117.69832300000006</v>
      </c>
      <c r="E51" s="255">
        <v>1.4772530000000004</v>
      </c>
      <c r="F51" s="261">
        <v>0.17203807922221057</v>
      </c>
      <c r="G51" s="256">
        <v>1.1333264019877082E-2</v>
      </c>
      <c r="H51" s="256">
        <v>0.8065060530032504</v>
      </c>
      <c r="I51" s="257">
        <v>1.0122603754661912E-2</v>
      </c>
    </row>
    <row r="53" spans="1:9">
      <c r="A53" s="43" t="s">
        <v>398</v>
      </c>
      <c r="B53" s="262"/>
      <c r="C53" s="262"/>
      <c r="D53" s="262"/>
      <c r="E53" s="262"/>
      <c r="F53" s="43" t="s">
        <v>400</v>
      </c>
      <c r="G53" s="262"/>
      <c r="H53" s="262"/>
      <c r="I53" s="263"/>
    </row>
    <row r="54" spans="1:9">
      <c r="A54" s="253">
        <v>2022</v>
      </c>
      <c r="B54" s="240">
        <v>1394.6100000000006</v>
      </c>
      <c r="C54" s="240">
        <v>0</v>
      </c>
      <c r="D54" s="240">
        <v>7116.4719999999988</v>
      </c>
      <c r="E54" s="240">
        <v>0</v>
      </c>
      <c r="F54" s="266">
        <v>0.16385813225627491</v>
      </c>
      <c r="G54" s="264">
        <v>0</v>
      </c>
      <c r="H54" s="264">
        <v>0.83614186774372523</v>
      </c>
      <c r="I54" s="265">
        <v>0</v>
      </c>
    </row>
  </sheetData>
  <mergeCells count="3">
    <mergeCell ref="A25:A26"/>
    <mergeCell ref="B25:E25"/>
    <mergeCell ref="F25:I25"/>
  </mergeCells>
  <pageMargins left="0.75" right="0.75" top="1" bottom="1" header="0.5" footer="0.5"/>
  <pageSetup orientation="portrait" horizontalDpi="1200" verticalDpi="1200"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0">
    <tabColor theme="6" tint="0.39997558519241921"/>
  </sheetPr>
  <dimension ref="A1:AB56"/>
  <sheetViews>
    <sheetView zoomScale="75" zoomScaleNormal="75" workbookViewId="0"/>
  </sheetViews>
  <sheetFormatPr defaultColWidth="8.5546875" defaultRowHeight="13.2"/>
  <cols>
    <col min="1" max="1" width="8.5546875" style="3"/>
    <col min="2" max="3" width="7.5546875" style="3" bestFit="1" customWidth="1"/>
    <col min="4" max="4" width="11.5546875" style="3" bestFit="1" customWidth="1"/>
    <col min="5" max="5" width="14.5546875" style="3" bestFit="1" customWidth="1"/>
    <col min="6" max="6" width="14.5546875" style="3" customWidth="1"/>
    <col min="7" max="7" width="7.44140625" style="3" bestFit="1" customWidth="1"/>
    <col min="8" max="8" width="23.5546875" style="3" bestFit="1" customWidth="1"/>
    <col min="9" max="10" width="6.33203125" style="3" bestFit="1" customWidth="1"/>
    <col min="11" max="11" width="11.5546875" style="3" bestFit="1" customWidth="1"/>
    <col min="12" max="12" width="15" style="3" bestFit="1" customWidth="1"/>
    <col min="13" max="13" width="14.5546875" style="3" customWidth="1"/>
    <col min="14" max="14" width="7.5546875" style="3" bestFit="1" customWidth="1"/>
    <col min="15" max="15" width="23.5546875" style="3" bestFit="1" customWidth="1"/>
    <col min="16" max="16384" width="8.5546875" style="3"/>
  </cols>
  <sheetData>
    <row r="1" spans="1:1" ht="14.4">
      <c r="A1" s="4" t="s">
        <v>764</v>
      </c>
    </row>
    <row r="2" spans="1:1" ht="14.4">
      <c r="A2" s="4"/>
    </row>
    <row r="3" spans="1:1" ht="14.4">
      <c r="A3" s="4"/>
    </row>
    <row r="4" spans="1:1" ht="14.4">
      <c r="A4" s="4"/>
    </row>
    <row r="5" spans="1:1" ht="14.4">
      <c r="A5" s="4"/>
    </row>
    <row r="6" spans="1:1" ht="14.4">
      <c r="A6" s="4"/>
    </row>
    <row r="7" spans="1:1" ht="14.4">
      <c r="A7" s="4"/>
    </row>
    <row r="8" spans="1:1" ht="14.4">
      <c r="A8" s="4"/>
    </row>
    <row r="9" spans="1:1" ht="14.4">
      <c r="A9" s="4"/>
    </row>
    <row r="10" spans="1:1" ht="14.4">
      <c r="A10" s="4"/>
    </row>
    <row r="11" spans="1:1" ht="14.4">
      <c r="A11" s="4"/>
    </row>
    <row r="12" spans="1:1" ht="14.4">
      <c r="A12" s="4"/>
    </row>
    <row r="13" spans="1:1" ht="14.4">
      <c r="A13" s="4"/>
    </row>
    <row r="14" spans="1:1" ht="14.4">
      <c r="A14" s="4"/>
    </row>
    <row r="15" spans="1:1" ht="14.4">
      <c r="A15" s="4"/>
    </row>
    <row r="16" spans="1:1" ht="14.4">
      <c r="A16" s="4"/>
    </row>
    <row r="17" spans="1:15" ht="14.4">
      <c r="A17" s="4"/>
    </row>
    <row r="18" spans="1:15" ht="14.4">
      <c r="A18" s="4"/>
    </row>
    <row r="19" spans="1:15" ht="14.4">
      <c r="A19" s="4"/>
    </row>
    <row r="20" spans="1:15">
      <c r="A20" s="174"/>
    </row>
    <row r="21" spans="1:15">
      <c r="A21" s="174" t="s">
        <v>667</v>
      </c>
    </row>
    <row r="22" spans="1:15">
      <c r="A22" s="174"/>
    </row>
    <row r="23" spans="1:15">
      <c r="A23" s="174"/>
    </row>
    <row r="25" spans="1:15">
      <c r="A25" s="1206" t="s">
        <v>322</v>
      </c>
      <c r="B25" s="1209" t="s">
        <v>323</v>
      </c>
      <c r="C25" s="1209"/>
      <c r="D25" s="1209"/>
      <c r="E25" s="1209"/>
      <c r="F25" s="1209"/>
      <c r="G25" s="1209"/>
      <c r="H25" s="1209"/>
      <c r="I25" s="1208" t="s">
        <v>324</v>
      </c>
      <c r="J25" s="1209"/>
      <c r="K25" s="1209"/>
      <c r="L25" s="1209"/>
      <c r="M25" s="1209"/>
      <c r="N25" s="1209"/>
      <c r="O25" s="1210"/>
    </row>
    <row r="26" spans="1:15">
      <c r="A26" s="1207"/>
      <c r="B26" s="31" t="s">
        <v>325</v>
      </c>
      <c r="C26" s="31" t="s">
        <v>326</v>
      </c>
      <c r="D26" s="31" t="s">
        <v>328</v>
      </c>
      <c r="E26" s="31" t="s">
        <v>329</v>
      </c>
      <c r="F26" s="31" t="s">
        <v>330</v>
      </c>
      <c r="G26" s="31" t="s">
        <v>331</v>
      </c>
      <c r="H26" s="31" t="s">
        <v>332</v>
      </c>
      <c r="I26" s="131" t="s">
        <v>325</v>
      </c>
      <c r="J26" s="31" t="s">
        <v>326</v>
      </c>
      <c r="K26" s="31" t="s">
        <v>328</v>
      </c>
      <c r="L26" s="31" t="s">
        <v>329</v>
      </c>
      <c r="M26" s="31" t="s">
        <v>330</v>
      </c>
      <c r="N26" s="31" t="s">
        <v>331</v>
      </c>
      <c r="O26" s="13" t="s">
        <v>332</v>
      </c>
    </row>
    <row r="27" spans="1:15">
      <c r="A27" s="134">
        <v>1998</v>
      </c>
      <c r="B27" s="251">
        <v>1.4522459999999919</v>
      </c>
      <c r="C27" s="251">
        <v>4.8554999999996656E-2</v>
      </c>
      <c r="D27" s="251">
        <v>0</v>
      </c>
      <c r="E27" s="251">
        <v>0</v>
      </c>
      <c r="F27" s="251">
        <v>0</v>
      </c>
      <c r="G27" s="251">
        <v>2.2249999999999089E-3</v>
      </c>
      <c r="H27" s="251">
        <v>0</v>
      </c>
      <c r="I27" s="260">
        <v>0.96621482263114755</v>
      </c>
      <c r="J27" s="252">
        <v>3.2304830388826963E-2</v>
      </c>
      <c r="K27" s="252">
        <v>0</v>
      </c>
      <c r="L27" s="252">
        <v>0</v>
      </c>
      <c r="M27" s="252">
        <v>0</v>
      </c>
      <c r="N27" s="252">
        <v>1.4803469800255791E-3</v>
      </c>
      <c r="O27" s="254">
        <v>0</v>
      </c>
    </row>
    <row r="28" spans="1:15">
      <c r="A28" s="258">
        <v>1999</v>
      </c>
      <c r="B28" s="251">
        <v>2.2918119999999922</v>
      </c>
      <c r="C28" s="251">
        <v>9.3208999999996656E-2</v>
      </c>
      <c r="D28" s="251">
        <v>0</v>
      </c>
      <c r="E28" s="251">
        <v>0</v>
      </c>
      <c r="F28" s="251">
        <v>0</v>
      </c>
      <c r="G28" s="251">
        <v>3.2749999999999091E-3</v>
      </c>
      <c r="H28" s="251">
        <v>0</v>
      </c>
      <c r="I28" s="260">
        <v>0.95960132244914487</v>
      </c>
      <c r="J28" s="252">
        <v>3.9027406988077308E-2</v>
      </c>
      <c r="K28" s="252">
        <v>0</v>
      </c>
      <c r="L28" s="252">
        <v>0</v>
      </c>
      <c r="M28" s="252">
        <v>0</v>
      </c>
      <c r="N28" s="252">
        <v>1.3712705627777814E-3</v>
      </c>
      <c r="O28" s="254">
        <v>0</v>
      </c>
    </row>
    <row r="29" spans="1:15">
      <c r="A29" s="258">
        <v>2000</v>
      </c>
      <c r="B29" s="251">
        <v>2.3202919999999922</v>
      </c>
      <c r="C29" s="251">
        <v>0.11340899999999665</v>
      </c>
      <c r="D29" s="251">
        <v>0</v>
      </c>
      <c r="E29" s="251">
        <v>1.04E-2</v>
      </c>
      <c r="F29" s="251">
        <v>0</v>
      </c>
      <c r="G29" s="251">
        <v>3.499999999999909E-3</v>
      </c>
      <c r="H29" s="251">
        <v>1.1550000000000001E-2</v>
      </c>
      <c r="I29" s="260">
        <v>0.94353376429507685</v>
      </c>
      <c r="J29" s="252">
        <v>4.6117135547998941E-2</v>
      </c>
      <c r="K29" s="252">
        <v>0</v>
      </c>
      <c r="L29" s="252">
        <v>4.2291018322990516E-3</v>
      </c>
      <c r="M29" s="252">
        <v>0</v>
      </c>
      <c r="N29" s="252">
        <v>1.4232554243313747E-3</v>
      </c>
      <c r="O29" s="254">
        <v>4.6967429002936593E-3</v>
      </c>
    </row>
    <row r="30" spans="1:15">
      <c r="A30" s="258">
        <v>2001</v>
      </c>
      <c r="B30" s="251">
        <v>2.808391999999992</v>
      </c>
      <c r="C30" s="251">
        <v>0.46063899999999663</v>
      </c>
      <c r="D30" s="251">
        <v>0</v>
      </c>
      <c r="E30" s="251">
        <v>0.83455999999999997</v>
      </c>
      <c r="F30" s="251">
        <v>0</v>
      </c>
      <c r="G30" s="251">
        <v>4.4659999999999084E-3</v>
      </c>
      <c r="H30" s="251">
        <v>4.1549999999999997E-2</v>
      </c>
      <c r="I30" s="260">
        <v>0.67678505458468718</v>
      </c>
      <c r="J30" s="252">
        <v>0.11100786170834924</v>
      </c>
      <c r="K30" s="252">
        <v>0</v>
      </c>
      <c r="L30" s="252">
        <v>0.20111784079793638</v>
      </c>
      <c r="M30" s="252">
        <v>0</v>
      </c>
      <c r="N30" s="252">
        <v>1.0762464975598704E-3</v>
      </c>
      <c r="O30" s="254">
        <v>1.0012996411467428E-2</v>
      </c>
    </row>
    <row r="31" spans="1:15">
      <c r="A31" s="258">
        <v>2002</v>
      </c>
      <c r="B31" s="251">
        <v>2.9803739687291175</v>
      </c>
      <c r="C31" s="251">
        <v>0.59255703127087123</v>
      </c>
      <c r="D31" s="251">
        <v>0</v>
      </c>
      <c r="E31" s="251">
        <v>0.94016</v>
      </c>
      <c r="F31" s="251">
        <v>0</v>
      </c>
      <c r="G31" s="251">
        <v>5.5739999999999089E-3</v>
      </c>
      <c r="H31" s="251">
        <v>4.1549999999999997E-2</v>
      </c>
      <c r="I31" s="260">
        <v>0.65355996783685089</v>
      </c>
      <c r="J31" s="252">
        <v>0.12994059079909009</v>
      </c>
      <c r="K31" s="252">
        <v>0</v>
      </c>
      <c r="L31" s="252">
        <v>0.20616571806373216</v>
      </c>
      <c r="M31" s="252">
        <v>0</v>
      </c>
      <c r="N31" s="252">
        <v>1.2223107901710604E-3</v>
      </c>
      <c r="O31" s="254">
        <v>9.1114125101557936E-3</v>
      </c>
    </row>
    <row r="32" spans="1:15">
      <c r="A32" s="258">
        <v>2003</v>
      </c>
      <c r="B32" s="251">
        <v>3.7789099687291179</v>
      </c>
      <c r="C32" s="251">
        <v>0.85702703127087121</v>
      </c>
      <c r="D32" s="251">
        <v>0</v>
      </c>
      <c r="E32" s="251">
        <v>1.5411599999999999</v>
      </c>
      <c r="F32" s="251">
        <v>0</v>
      </c>
      <c r="G32" s="251">
        <v>6.4239999999999089E-3</v>
      </c>
      <c r="H32" s="251">
        <v>4.1549999999999997E-2</v>
      </c>
      <c r="I32" s="260">
        <v>0.60704688648998939</v>
      </c>
      <c r="J32" s="252">
        <v>0.13767345485230173</v>
      </c>
      <c r="K32" s="252">
        <v>0</v>
      </c>
      <c r="L32" s="252">
        <v>0.24757307988937036</v>
      </c>
      <c r="M32" s="252">
        <v>0</v>
      </c>
      <c r="N32" s="252">
        <v>1.0319561013842123E-3</v>
      </c>
      <c r="O32" s="254">
        <v>6.6746226669543319E-3</v>
      </c>
    </row>
    <row r="33" spans="1:28">
      <c r="A33" s="258">
        <v>2004</v>
      </c>
      <c r="B33" s="251">
        <v>4.1274199687291171</v>
      </c>
      <c r="C33" s="251">
        <v>0.90330503127087125</v>
      </c>
      <c r="D33" s="251">
        <v>0</v>
      </c>
      <c r="E33" s="251">
        <v>1.5411599999999999</v>
      </c>
      <c r="F33" s="251">
        <v>0</v>
      </c>
      <c r="G33" s="251">
        <v>8.0339999999999075E-3</v>
      </c>
      <c r="H33" s="251">
        <v>4.1549999999999997E-2</v>
      </c>
      <c r="I33" s="260">
        <v>0.62333901566693506</v>
      </c>
      <c r="J33" s="252">
        <v>0.13642063887497968</v>
      </c>
      <c r="K33" s="252">
        <v>0</v>
      </c>
      <c r="L33" s="252">
        <v>0.23275197694046482</v>
      </c>
      <c r="M33" s="252">
        <v>0</v>
      </c>
      <c r="N33" s="252">
        <v>1.2133259251081478E-3</v>
      </c>
      <c r="O33" s="254">
        <v>6.2750425925123376E-3</v>
      </c>
    </row>
    <row r="34" spans="1:28">
      <c r="A34" s="258">
        <v>2005</v>
      </c>
      <c r="B34" s="251">
        <v>5.4794899687291183</v>
      </c>
      <c r="C34" s="251">
        <v>1.3312650312708714</v>
      </c>
      <c r="D34" s="251">
        <v>0</v>
      </c>
      <c r="E34" s="251">
        <v>1.8657599999999999</v>
      </c>
      <c r="F34" s="251">
        <v>0</v>
      </c>
      <c r="G34" s="251">
        <v>2.0868999999999908E-2</v>
      </c>
      <c r="H34" s="251">
        <v>0.29849999999999999</v>
      </c>
      <c r="I34" s="260">
        <v>0.60911078541354302</v>
      </c>
      <c r="J34" s="252">
        <v>0.14798601574574249</v>
      </c>
      <c r="K34" s="252">
        <v>0</v>
      </c>
      <c r="L34" s="252">
        <v>0.20740151829436684</v>
      </c>
      <c r="M34" s="252">
        <v>0</v>
      </c>
      <c r="N34" s="252">
        <v>2.3198387173511722E-3</v>
      </c>
      <c r="O34" s="254">
        <v>3.31818418289965E-2</v>
      </c>
    </row>
    <row r="35" spans="1:28">
      <c r="A35" s="258">
        <v>2006</v>
      </c>
      <c r="B35" s="251">
        <v>6.6245299687291181</v>
      </c>
      <c r="C35" s="251">
        <v>1.6679800312708712</v>
      </c>
      <c r="D35" s="251">
        <v>0</v>
      </c>
      <c r="E35" s="251">
        <v>2.0399599999999998</v>
      </c>
      <c r="F35" s="251">
        <v>0</v>
      </c>
      <c r="G35" s="251">
        <v>2.4063999999999908E-2</v>
      </c>
      <c r="H35" s="251">
        <v>1.0928</v>
      </c>
      <c r="I35" s="260">
        <v>0.57859522385573903</v>
      </c>
      <c r="J35" s="252">
        <v>0.14568358572392706</v>
      </c>
      <c r="K35" s="252">
        <v>0</v>
      </c>
      <c r="L35" s="252">
        <v>0.17817280900356314</v>
      </c>
      <c r="M35" s="252">
        <v>0</v>
      </c>
      <c r="N35" s="252">
        <v>2.1017816407487046E-3</v>
      </c>
      <c r="O35" s="254">
        <v>9.544659977602199E-2</v>
      </c>
    </row>
    <row r="36" spans="1:28">
      <c r="A36" s="258">
        <v>2007</v>
      </c>
      <c r="B36" s="251">
        <v>9.077379968729117</v>
      </c>
      <c r="C36" s="251">
        <v>2.5869800312708713</v>
      </c>
      <c r="D36" s="251">
        <v>0</v>
      </c>
      <c r="E36" s="251">
        <v>3.0918599999999996</v>
      </c>
      <c r="F36" s="251">
        <v>0</v>
      </c>
      <c r="G36" s="251">
        <v>2.8813999999999909E-2</v>
      </c>
      <c r="H36" s="251">
        <v>1.9168000000000001</v>
      </c>
      <c r="I36" s="260">
        <v>0.54349599982427821</v>
      </c>
      <c r="J36" s="252">
        <v>0.15489197361624318</v>
      </c>
      <c r="K36" s="252">
        <v>0</v>
      </c>
      <c r="L36" s="252">
        <v>0.18512098731193244</v>
      </c>
      <c r="M36" s="252">
        <v>0</v>
      </c>
      <c r="N36" s="252">
        <v>1.7251997594994615E-3</v>
      </c>
      <c r="O36" s="254">
        <v>0.11476583948804674</v>
      </c>
    </row>
    <row r="37" spans="1:28">
      <c r="A37" s="258">
        <v>2008</v>
      </c>
      <c r="B37" s="251">
        <v>11.836279968729119</v>
      </c>
      <c r="C37" s="251">
        <v>4.3537300312708709</v>
      </c>
      <c r="D37" s="251">
        <v>0</v>
      </c>
      <c r="E37" s="251">
        <v>3.6927599999999998</v>
      </c>
      <c r="F37" s="251">
        <v>0</v>
      </c>
      <c r="G37" s="251">
        <v>7.6598999999999903E-2</v>
      </c>
      <c r="H37" s="251">
        <v>5.1049000000000007</v>
      </c>
      <c r="I37" s="260">
        <v>0.47223719026990663</v>
      </c>
      <c r="J37" s="252">
        <v>0.17370265341753521</v>
      </c>
      <c r="K37" s="252">
        <v>0</v>
      </c>
      <c r="L37" s="252">
        <v>0.14733164569850415</v>
      </c>
      <c r="M37" s="252">
        <v>0</v>
      </c>
      <c r="N37" s="252">
        <v>3.0561034913884752E-3</v>
      </c>
      <c r="O37" s="254">
        <v>0.20367240712266543</v>
      </c>
    </row>
    <row r="38" spans="1:28">
      <c r="A38" s="258">
        <v>2009</v>
      </c>
      <c r="B38" s="251">
        <v>15.391579968729118</v>
      </c>
      <c r="C38" s="251">
        <v>6.8504800312708722</v>
      </c>
      <c r="D38" s="251">
        <v>0</v>
      </c>
      <c r="E38" s="251">
        <v>3.9553599999999998</v>
      </c>
      <c r="F38" s="251">
        <v>0.20399999999999999</v>
      </c>
      <c r="G38" s="251">
        <v>0.12988199999999994</v>
      </c>
      <c r="H38" s="251">
        <v>8.5381599999999995</v>
      </c>
      <c r="I38" s="260">
        <v>0.43888839722517342</v>
      </c>
      <c r="J38" s="252">
        <v>0.19534032290745934</v>
      </c>
      <c r="K38" s="252">
        <v>0</v>
      </c>
      <c r="L38" s="252">
        <v>0.11278644651007196</v>
      </c>
      <c r="M38" s="252">
        <v>5.817026791001244E-3</v>
      </c>
      <c r="N38" s="252">
        <v>3.7035640866118786E-3</v>
      </c>
      <c r="O38" s="254">
        <v>0.24346424247968226</v>
      </c>
    </row>
    <row r="39" spans="1:28">
      <c r="A39" s="258">
        <v>2010</v>
      </c>
      <c r="B39" s="251">
        <v>17.552629968729118</v>
      </c>
      <c r="C39" s="251">
        <v>8.4633500312708705</v>
      </c>
      <c r="D39" s="251">
        <v>0</v>
      </c>
      <c r="E39" s="251">
        <v>4.2541599999999997</v>
      </c>
      <c r="F39" s="251">
        <v>0.21675</v>
      </c>
      <c r="G39" s="251">
        <v>0.14785199999999998</v>
      </c>
      <c r="H39" s="251">
        <v>9.6547099999999997</v>
      </c>
      <c r="I39" s="260">
        <v>0.43566315989428506</v>
      </c>
      <c r="J39" s="252">
        <v>0.21006366706776933</v>
      </c>
      <c r="K39" s="252">
        <v>0</v>
      </c>
      <c r="L39" s="252">
        <v>0.10558991966433301</v>
      </c>
      <c r="M39" s="252">
        <v>5.37982000847269E-3</v>
      </c>
      <c r="N39" s="252">
        <v>3.6697446269559589E-3</v>
      </c>
      <c r="O39" s="254">
        <v>0.23963368873818394</v>
      </c>
    </row>
    <row r="40" spans="1:28">
      <c r="A40" s="258">
        <v>2011</v>
      </c>
      <c r="B40" s="251">
        <v>21.813729968729117</v>
      </c>
      <c r="C40" s="251">
        <v>9.4025500312708719</v>
      </c>
      <c r="D40" s="251">
        <v>0</v>
      </c>
      <c r="E40" s="251">
        <v>4.6066599999999998</v>
      </c>
      <c r="F40" s="251">
        <v>0.36354999999999998</v>
      </c>
      <c r="G40" s="251">
        <v>0.18645199999999998</v>
      </c>
      <c r="H40" s="251">
        <v>10.73606</v>
      </c>
      <c r="I40" s="260">
        <v>0.46304801720760552</v>
      </c>
      <c r="J40" s="252">
        <v>0.19959136538852754</v>
      </c>
      <c r="K40" s="252">
        <v>0</v>
      </c>
      <c r="L40" s="252">
        <v>9.7787255183202582E-2</v>
      </c>
      <c r="M40" s="252">
        <v>7.7172086982441289E-3</v>
      </c>
      <c r="N40" s="252">
        <v>3.9578847371888716E-3</v>
      </c>
      <c r="O40" s="254">
        <v>0.22789826878523137</v>
      </c>
    </row>
    <row r="41" spans="1:28">
      <c r="A41" s="258">
        <v>2012</v>
      </c>
      <c r="B41" s="251">
        <v>29.230756968729114</v>
      </c>
      <c r="C41" s="251">
        <v>12.374290031270872</v>
      </c>
      <c r="D41" s="251">
        <v>0</v>
      </c>
      <c r="E41" s="251">
        <v>4.7441599999999999</v>
      </c>
      <c r="F41" s="251">
        <v>0.43275000000000002</v>
      </c>
      <c r="G41" s="251">
        <v>0.28330199999999994</v>
      </c>
      <c r="H41" s="251">
        <v>13.179413</v>
      </c>
      <c r="I41" s="260">
        <v>0.48520069905483298</v>
      </c>
      <c r="J41" s="252">
        <v>0.2054005710458657</v>
      </c>
      <c r="K41" s="252">
        <v>0</v>
      </c>
      <c r="L41" s="252">
        <v>7.8748208638267661E-2</v>
      </c>
      <c r="M41" s="252">
        <v>7.1832078362050033E-3</v>
      </c>
      <c r="N41" s="252">
        <v>4.7025237352109747E-3</v>
      </c>
      <c r="O41" s="254">
        <v>0.21876478968961777</v>
      </c>
    </row>
    <row r="42" spans="1:28">
      <c r="A42" s="258">
        <v>2013</v>
      </c>
      <c r="B42" s="251">
        <v>29.921616968729115</v>
      </c>
      <c r="C42" s="251">
        <v>12.483590031270872</v>
      </c>
      <c r="D42" s="251">
        <v>0</v>
      </c>
      <c r="E42" s="251">
        <v>4.7441599999999999</v>
      </c>
      <c r="F42" s="251">
        <v>0.43275000000000002</v>
      </c>
      <c r="G42" s="251">
        <v>0.29738699999999996</v>
      </c>
      <c r="H42" s="251">
        <v>13.452503</v>
      </c>
      <c r="I42" s="260">
        <v>0.4878630006144935</v>
      </c>
      <c r="J42" s="252">
        <v>0.20354119556646619</v>
      </c>
      <c r="K42" s="252">
        <v>0</v>
      </c>
      <c r="L42" s="252">
        <v>7.7352107521933874E-2</v>
      </c>
      <c r="M42" s="252">
        <v>7.0558591046922707E-3</v>
      </c>
      <c r="N42" s="252">
        <v>4.8488059423850262E-3</v>
      </c>
      <c r="O42" s="254">
        <v>0.21933903125002907</v>
      </c>
      <c r="T42" s="640"/>
      <c r="V42" s="640"/>
      <c r="W42" s="640"/>
      <c r="X42" s="640"/>
      <c r="Y42" s="640"/>
      <c r="Z42" s="640"/>
      <c r="AA42" s="640"/>
      <c r="AB42" s="640"/>
    </row>
    <row r="43" spans="1:28">
      <c r="A43" s="258">
        <v>2014</v>
      </c>
      <c r="B43" s="251">
        <v>32.418564968729115</v>
      </c>
      <c r="C43" s="251">
        <v>13.20392003127087</v>
      </c>
      <c r="D43" s="251">
        <v>0</v>
      </c>
      <c r="E43" s="251">
        <v>4.7441599999999999</v>
      </c>
      <c r="F43" s="251">
        <v>0.43275000000000002</v>
      </c>
      <c r="G43" s="251">
        <v>0.32063699999999995</v>
      </c>
      <c r="H43" s="251">
        <v>15.065813</v>
      </c>
      <c r="I43" s="260">
        <v>0.48981115174595297</v>
      </c>
      <c r="J43" s="252">
        <v>0.19949764230207945</v>
      </c>
      <c r="K43" s="252">
        <v>0</v>
      </c>
      <c r="L43" s="252">
        <v>7.1679374947921273E-2</v>
      </c>
      <c r="M43" s="252">
        <v>6.5384071171109186E-3</v>
      </c>
      <c r="N43" s="252">
        <v>4.8444950729268476E-3</v>
      </c>
      <c r="O43" s="254">
        <v>0.22762892881400854</v>
      </c>
      <c r="T43" s="640"/>
      <c r="V43" s="640"/>
      <c r="W43" s="640"/>
      <c r="X43" s="640"/>
      <c r="Y43" s="640"/>
      <c r="Z43" s="640"/>
      <c r="AA43" s="640"/>
      <c r="AB43" s="640"/>
    </row>
    <row r="44" spans="1:28">
      <c r="A44" s="258">
        <v>2015</v>
      </c>
      <c r="B44" s="251">
        <v>35.621264968729115</v>
      </c>
      <c r="C44" s="251">
        <v>15.199630031270869</v>
      </c>
      <c r="D44" s="251">
        <v>0</v>
      </c>
      <c r="E44" s="251">
        <v>4.7741600000000002</v>
      </c>
      <c r="F44" s="251">
        <v>1.2765250000000001</v>
      </c>
      <c r="G44" s="251">
        <v>0.32318699999999995</v>
      </c>
      <c r="H44" s="251">
        <v>17.585628</v>
      </c>
      <c r="I44" s="260">
        <v>0.47634496940981819</v>
      </c>
      <c r="J44" s="252">
        <v>0.20325688345549489</v>
      </c>
      <c r="K44" s="252">
        <v>0</v>
      </c>
      <c r="L44" s="252">
        <v>6.3842401474343655E-2</v>
      </c>
      <c r="M44" s="252">
        <v>1.7070316357649627E-2</v>
      </c>
      <c r="N44" s="252">
        <v>4.3218145611560359E-3</v>
      </c>
      <c r="O44" s="254">
        <v>0.23516361474153757</v>
      </c>
      <c r="T44" s="640"/>
      <c r="V44" s="640"/>
      <c r="W44" s="640"/>
      <c r="X44" s="640"/>
      <c r="Y44" s="640"/>
      <c r="Z44" s="640"/>
      <c r="AA44" s="640"/>
      <c r="AB44" s="640"/>
    </row>
    <row r="45" spans="1:28">
      <c r="A45" s="258">
        <v>2016</v>
      </c>
      <c r="B45" s="251">
        <v>37.904616968729108</v>
      </c>
      <c r="C45" s="251">
        <v>17.213480031270869</v>
      </c>
      <c r="D45" s="251">
        <v>0</v>
      </c>
      <c r="E45" s="251">
        <v>4.8549600000000002</v>
      </c>
      <c r="F45" s="251">
        <v>3.2816350000000001</v>
      </c>
      <c r="G45" s="251">
        <v>0.32647699999999996</v>
      </c>
      <c r="H45" s="251">
        <v>19.401848000000001</v>
      </c>
      <c r="I45" s="260">
        <v>0.45677559504409343</v>
      </c>
      <c r="J45" s="252">
        <v>0.20743376962627033</v>
      </c>
      <c r="K45" s="252">
        <v>0</v>
      </c>
      <c r="L45" s="252">
        <v>5.8505465039912948E-2</v>
      </c>
      <c r="M45" s="252">
        <v>3.9545862739601298E-2</v>
      </c>
      <c r="N45" s="252">
        <v>3.9342628383829438E-3</v>
      </c>
      <c r="O45" s="254">
        <v>0.2338050447117391</v>
      </c>
      <c r="T45" s="640"/>
      <c r="V45" s="640"/>
      <c r="W45" s="640"/>
      <c r="X45" s="640"/>
      <c r="Y45" s="640"/>
      <c r="Z45" s="640"/>
      <c r="AA45" s="640"/>
      <c r="AB45" s="640"/>
    </row>
    <row r="46" spans="1:28">
      <c r="A46" s="258">
        <v>2017</v>
      </c>
      <c r="B46" s="251">
        <v>39.800966968729128</v>
      </c>
      <c r="C46" s="251">
        <v>18.45576003127087</v>
      </c>
      <c r="D46" s="251">
        <v>0.37330000000000002</v>
      </c>
      <c r="E46" s="251">
        <v>5.2561599999999995</v>
      </c>
      <c r="F46" s="251">
        <v>4.9783525000000006</v>
      </c>
      <c r="G46" s="251">
        <v>0.33242699999999997</v>
      </c>
      <c r="H46" s="251">
        <v>20.802570500000002</v>
      </c>
      <c r="I46" s="260">
        <v>0.44223524137384312</v>
      </c>
      <c r="J46" s="252">
        <v>0.20506505529323857</v>
      </c>
      <c r="K46" s="252">
        <v>4.1477991158998962E-3</v>
      </c>
      <c r="L46" s="252">
        <v>5.8402078224024635E-2</v>
      </c>
      <c r="M46" s="252">
        <v>5.5315312344329064E-2</v>
      </c>
      <c r="N46" s="252">
        <v>3.6936523351225681E-3</v>
      </c>
      <c r="O46" s="254">
        <v>0.23114086131354211</v>
      </c>
      <c r="T46" s="640"/>
      <c r="U46" s="640"/>
      <c r="V46" s="640"/>
      <c r="W46" s="640"/>
      <c r="X46" s="640"/>
      <c r="Y46" s="640"/>
      <c r="Z46" s="640"/>
      <c r="AA46" s="640"/>
      <c r="AB46" s="640"/>
    </row>
    <row r="47" spans="1:28">
      <c r="A47" s="258">
        <v>2018</v>
      </c>
      <c r="B47" s="251">
        <v>42.416521968729121</v>
      </c>
      <c r="C47" s="251">
        <v>19.378655031270871</v>
      </c>
      <c r="D47" s="251">
        <v>0.62497000000000003</v>
      </c>
      <c r="E47" s="251">
        <v>5.4676599999999995</v>
      </c>
      <c r="F47" s="251">
        <v>6.7724425000000013</v>
      </c>
      <c r="G47" s="251">
        <v>0.34932699999999994</v>
      </c>
      <c r="H47" s="251">
        <v>22.578345500000005</v>
      </c>
      <c r="I47" s="260">
        <v>0.43464929982553707</v>
      </c>
      <c r="J47" s="252">
        <v>0.19857636717862351</v>
      </c>
      <c r="K47" s="252">
        <v>6.4041736640319084E-3</v>
      </c>
      <c r="L47" s="252">
        <v>5.6028040027330431E-2</v>
      </c>
      <c r="M47" s="252">
        <v>6.9398367761125207E-2</v>
      </c>
      <c r="N47" s="252">
        <v>3.5796130590832744E-3</v>
      </c>
      <c r="O47" s="254">
        <v>0.23136413848426865</v>
      </c>
      <c r="T47" s="640"/>
      <c r="U47" s="640"/>
      <c r="V47" s="640"/>
      <c r="W47" s="640"/>
      <c r="X47" s="640"/>
      <c r="Y47" s="640"/>
      <c r="Z47" s="640"/>
      <c r="AA47" s="640"/>
      <c r="AB47" s="640"/>
    </row>
    <row r="48" spans="1:28">
      <c r="A48" s="258">
        <v>2019</v>
      </c>
      <c r="B48" s="251">
        <v>45.605256968729122</v>
      </c>
      <c r="C48" s="251">
        <v>20.466250031270871</v>
      </c>
      <c r="D48" s="251">
        <v>0.62497000000000003</v>
      </c>
      <c r="E48" s="251">
        <v>6.36266</v>
      </c>
      <c r="F48" s="251">
        <v>8.8390375000000017</v>
      </c>
      <c r="G48" s="251">
        <v>0.36002699999999993</v>
      </c>
      <c r="H48" s="251">
        <v>24.461770500000004</v>
      </c>
      <c r="I48" s="260">
        <v>0.42733572839326756</v>
      </c>
      <c r="J48" s="252">
        <v>0.19177525675579141</v>
      </c>
      <c r="K48" s="252">
        <v>5.8561672036420691E-3</v>
      </c>
      <c r="L48" s="252">
        <v>5.9620143078748175E-2</v>
      </c>
      <c r="M48" s="252">
        <v>8.2824586010948359E-2</v>
      </c>
      <c r="N48" s="252">
        <v>3.3735672269479219E-3</v>
      </c>
      <c r="O48" s="254">
        <v>0.22921455133065441</v>
      </c>
      <c r="T48" s="640"/>
      <c r="U48" s="640"/>
      <c r="V48" s="640"/>
      <c r="W48" s="640"/>
      <c r="X48" s="640"/>
      <c r="Y48" s="640"/>
      <c r="Z48" s="640"/>
      <c r="AA48" s="640"/>
      <c r="AB48" s="640"/>
    </row>
    <row r="49" spans="1:28">
      <c r="A49" s="258">
        <v>2020</v>
      </c>
      <c r="B49" s="251">
        <v>53.490851968729125</v>
      </c>
      <c r="C49" s="251">
        <v>22.872350031270869</v>
      </c>
      <c r="D49" s="251">
        <v>0.62497000000000003</v>
      </c>
      <c r="E49" s="251">
        <v>6.7681800000000001</v>
      </c>
      <c r="F49" s="251">
        <v>13.337177500000001</v>
      </c>
      <c r="G49" s="251">
        <v>0.36002699999999993</v>
      </c>
      <c r="H49" s="251">
        <v>26.4620155</v>
      </c>
      <c r="I49" s="260">
        <v>0.43167175122049328</v>
      </c>
      <c r="J49" s="252">
        <v>0.18458011097484076</v>
      </c>
      <c r="K49" s="252">
        <v>5.0435146278467735E-3</v>
      </c>
      <c r="L49" s="252">
        <v>5.4619285459942032E-2</v>
      </c>
      <c r="M49" s="252">
        <v>0.10763116600067021</v>
      </c>
      <c r="N49" s="252">
        <v>2.9054217657164183E-3</v>
      </c>
      <c r="O49" s="254">
        <v>0.21354874995049047</v>
      </c>
      <c r="T49" s="640"/>
      <c r="U49" s="640"/>
      <c r="V49" s="640"/>
      <c r="W49" s="640"/>
      <c r="X49" s="640"/>
      <c r="Y49" s="640"/>
      <c r="Z49" s="640"/>
      <c r="AA49" s="640"/>
      <c r="AB49" s="640"/>
    </row>
    <row r="50" spans="1:28">
      <c r="A50" s="258">
        <v>2021</v>
      </c>
      <c r="B50" s="251">
        <v>57.906161968729123</v>
      </c>
      <c r="C50" s="251">
        <v>24.50371003127087</v>
      </c>
      <c r="D50" s="251">
        <v>2.1246149999999999</v>
      </c>
      <c r="E50" s="251">
        <v>7.0483400000000005</v>
      </c>
      <c r="F50" s="251">
        <v>18.064892500000003</v>
      </c>
      <c r="G50" s="251">
        <v>0.36002699999999993</v>
      </c>
      <c r="H50" s="251">
        <v>27.417250500000002</v>
      </c>
      <c r="I50" s="260">
        <v>0.42136556836693345</v>
      </c>
      <c r="J50" s="252">
        <v>0.1783060619697221</v>
      </c>
      <c r="K50" s="252">
        <v>1.5460178616558384E-2</v>
      </c>
      <c r="L50" s="252">
        <v>5.1288631281541895E-2</v>
      </c>
      <c r="M50" s="252">
        <v>0.13145274072663798</v>
      </c>
      <c r="N50" s="252">
        <v>2.6198072247365593E-3</v>
      </c>
      <c r="O50" s="254">
        <v>0.19950701181386968</v>
      </c>
      <c r="T50" s="640"/>
      <c r="U50" s="640"/>
      <c r="V50" s="640"/>
      <c r="W50" s="640"/>
      <c r="X50" s="640"/>
      <c r="Y50" s="640"/>
      <c r="Z50" s="640"/>
      <c r="AA50" s="640"/>
      <c r="AB50" s="640"/>
    </row>
    <row r="51" spans="1:28">
      <c r="A51" s="259">
        <v>2022</v>
      </c>
      <c r="B51" s="255">
        <v>60.333761968729128</v>
      </c>
      <c r="C51" s="255">
        <v>24.901690031270871</v>
      </c>
      <c r="D51" s="255">
        <v>3.2819070000000004</v>
      </c>
      <c r="E51" s="255">
        <v>7.5293400000000004</v>
      </c>
      <c r="F51" s="255">
        <v>21.8413225</v>
      </c>
      <c r="G51" s="255">
        <v>0.36002699999999993</v>
      </c>
      <c r="H51" s="255">
        <v>27.680330500000004</v>
      </c>
      <c r="I51" s="261">
        <v>0.41344776377409859</v>
      </c>
      <c r="J51" s="256">
        <v>0.17064323061706091</v>
      </c>
      <c r="K51" s="256">
        <v>2.2489847571047165E-2</v>
      </c>
      <c r="L51" s="256">
        <v>5.1596132648057444E-2</v>
      </c>
      <c r="M51" s="256">
        <v>0.14967152139749321</v>
      </c>
      <c r="N51" s="256">
        <v>2.4671486277525216E-3</v>
      </c>
      <c r="O51" s="257">
        <v>0.18968435536449016</v>
      </c>
      <c r="T51" s="640"/>
      <c r="U51" s="640"/>
      <c r="V51" s="640"/>
      <c r="W51" s="640"/>
      <c r="X51" s="640"/>
      <c r="Y51" s="640"/>
      <c r="Z51" s="640"/>
      <c r="AA51" s="640"/>
      <c r="AB51" s="640"/>
    </row>
    <row r="53" spans="1:28">
      <c r="A53" s="43" t="s">
        <v>398</v>
      </c>
      <c r="B53" s="262"/>
      <c r="C53" s="262"/>
      <c r="D53" s="262"/>
      <c r="E53" s="262"/>
      <c r="F53" s="262"/>
      <c r="G53" s="262"/>
      <c r="H53" s="262"/>
      <c r="I53" s="43" t="s">
        <v>401</v>
      </c>
      <c r="J53" s="262"/>
      <c r="K53" s="262"/>
      <c r="L53" s="262"/>
      <c r="M53" s="262"/>
      <c r="N53" s="262"/>
      <c r="O53" s="263"/>
    </row>
    <row r="54" spans="1:28">
      <c r="A54" s="253">
        <v>2022</v>
      </c>
      <c r="B54" s="240">
        <v>2443.3000000000006</v>
      </c>
      <c r="C54" s="240">
        <v>392.28000000000003</v>
      </c>
      <c r="D54" s="240">
        <v>1154.992</v>
      </c>
      <c r="E54" s="240">
        <v>480.99999999999989</v>
      </c>
      <c r="F54" s="240">
        <v>3776.4299999999994</v>
      </c>
      <c r="G54" s="240">
        <v>0</v>
      </c>
      <c r="H54" s="240">
        <v>263.08</v>
      </c>
      <c r="I54" s="266">
        <v>0.28707278346043436</v>
      </c>
      <c r="J54" s="264">
        <v>4.6090497071935153E-2</v>
      </c>
      <c r="K54" s="264">
        <v>0.13570448504667207</v>
      </c>
      <c r="L54" s="264">
        <v>5.6514553613747333E-2</v>
      </c>
      <c r="M54" s="264">
        <v>0.44370739231510159</v>
      </c>
      <c r="N54" s="264">
        <v>0</v>
      </c>
      <c r="O54" s="265">
        <v>3.0910288492109462E-2</v>
      </c>
    </row>
    <row r="56" spans="1:28">
      <c r="F56" s="350"/>
    </row>
  </sheetData>
  <mergeCells count="3">
    <mergeCell ref="A25:A26"/>
    <mergeCell ref="B25:H25"/>
    <mergeCell ref="I25:O25"/>
  </mergeCells>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3" tint="0.79998168889431442"/>
  </sheetPr>
  <dimension ref="A1:Y60"/>
  <sheetViews>
    <sheetView zoomScale="75" zoomScaleNormal="75" zoomScalePageLayoutView="75" workbookViewId="0"/>
  </sheetViews>
  <sheetFormatPr defaultColWidth="8.6640625" defaultRowHeight="13.2"/>
  <cols>
    <col min="1" max="1" width="35.109375" style="171" customWidth="1"/>
    <col min="2" max="19" width="8.6640625" style="171"/>
    <col min="20" max="20" width="7.5546875" style="171" customWidth="1"/>
    <col min="21" max="21" width="10.6640625" style="171" customWidth="1"/>
    <col min="22" max="16384" width="8.6640625" style="171"/>
  </cols>
  <sheetData>
    <row r="1" spans="1:20" ht="14.4">
      <c r="A1" s="1118" t="s">
        <v>248</v>
      </c>
    </row>
    <row r="2" spans="1:20">
      <c r="C2" s="173"/>
      <c r="D2" s="173"/>
      <c r="E2" s="173"/>
      <c r="F2" s="173"/>
      <c r="G2" s="173"/>
      <c r="H2" s="173"/>
      <c r="I2" s="173"/>
      <c r="J2" s="173"/>
      <c r="K2" s="173"/>
      <c r="L2" s="173"/>
      <c r="M2" s="173"/>
      <c r="O2" s="173"/>
      <c r="P2" s="173"/>
      <c r="Q2" s="173"/>
      <c r="R2" s="173"/>
      <c r="S2" s="173"/>
      <c r="T2" s="173"/>
    </row>
    <row r="3" spans="1:20">
      <c r="J3" s="845"/>
    </row>
    <row r="5" spans="1:20">
      <c r="B5" s="173"/>
    </row>
    <row r="6" spans="1:20">
      <c r="B6" s="173"/>
    </row>
    <row r="7" spans="1:20">
      <c r="B7" s="173"/>
    </row>
    <row r="8" spans="1:20">
      <c r="B8" s="173"/>
    </row>
    <row r="9" spans="1:20">
      <c r="B9" s="173"/>
    </row>
    <row r="10" spans="1:20">
      <c r="B10" s="173"/>
    </row>
    <row r="11" spans="1:20">
      <c r="B11" s="173"/>
    </row>
    <row r="12" spans="1:20">
      <c r="B12" s="173"/>
    </row>
    <row r="13" spans="1:20">
      <c r="B13" s="173"/>
    </row>
    <row r="14" spans="1:20">
      <c r="B14" s="173"/>
    </row>
    <row r="15" spans="1:20">
      <c r="B15" s="173"/>
    </row>
    <row r="17" spans="1:25">
      <c r="B17" s="173"/>
    </row>
    <row r="18" spans="1:25">
      <c r="B18" s="173"/>
    </row>
    <row r="19" spans="1:25">
      <c r="B19" s="173"/>
    </row>
    <row r="20" spans="1:25">
      <c r="B20" s="173"/>
    </row>
    <row r="21" spans="1:25">
      <c r="B21" s="173"/>
    </row>
    <row r="22" spans="1:25">
      <c r="A22" s="76" t="s">
        <v>665</v>
      </c>
    </row>
    <row r="24" spans="1:25">
      <c r="A24" s="14"/>
      <c r="B24" s="1067" t="s">
        <v>234</v>
      </c>
      <c r="C24" s="553" t="s">
        <v>240</v>
      </c>
      <c r="D24" s="553" t="s">
        <v>235</v>
      </c>
      <c r="E24" s="553" t="s">
        <v>241</v>
      </c>
      <c r="F24" s="553">
        <v>2006</v>
      </c>
      <c r="G24" s="553">
        <v>2007</v>
      </c>
      <c r="H24" s="553">
        <v>2008</v>
      </c>
      <c r="I24" s="553">
        <v>2009</v>
      </c>
      <c r="J24" s="553">
        <v>2010</v>
      </c>
      <c r="K24" s="553">
        <v>2011</v>
      </c>
      <c r="L24" s="553">
        <v>2012</v>
      </c>
      <c r="M24" s="553">
        <v>2013</v>
      </c>
      <c r="N24" s="553">
        <v>2014</v>
      </c>
      <c r="O24" s="553">
        <v>2015</v>
      </c>
      <c r="P24" s="553">
        <v>2016</v>
      </c>
      <c r="Q24" s="553">
        <v>2017</v>
      </c>
      <c r="R24" s="553">
        <v>2018</v>
      </c>
      <c r="S24" s="553">
        <v>2019</v>
      </c>
      <c r="T24" s="553">
        <v>2020</v>
      </c>
      <c r="U24" s="553">
        <v>2021</v>
      </c>
      <c r="V24" s="554">
        <v>2022</v>
      </c>
    </row>
    <row r="25" spans="1:25">
      <c r="A25" s="550" t="s">
        <v>220</v>
      </c>
      <c r="B25" s="708">
        <v>0.7163891</v>
      </c>
      <c r="C25" s="709">
        <v>0.88826479999999997</v>
      </c>
      <c r="D25" s="709">
        <v>1.2335670000000001</v>
      </c>
      <c r="E25" s="709">
        <v>1.455627</v>
      </c>
      <c r="F25" s="709">
        <v>1.612465</v>
      </c>
      <c r="G25" s="709">
        <v>1.6455329999999999</v>
      </c>
      <c r="H25" s="709">
        <v>1.6668529999999999</v>
      </c>
      <c r="I25" s="709">
        <v>1.741606</v>
      </c>
      <c r="J25" s="709">
        <v>1.791247</v>
      </c>
      <c r="K25" s="709">
        <v>1.966372</v>
      </c>
      <c r="L25" s="709">
        <v>1.9456389999999999</v>
      </c>
      <c r="M25" s="709">
        <v>1.864476</v>
      </c>
      <c r="N25" s="709">
        <v>1.9407350000000001</v>
      </c>
      <c r="O25" s="709">
        <v>2.0062259999999998</v>
      </c>
      <c r="P25" s="709">
        <v>2.1511100000000001</v>
      </c>
      <c r="Q25" s="709">
        <v>2.3218130000000001</v>
      </c>
      <c r="R25" s="709">
        <v>2.4303759999999999</v>
      </c>
      <c r="S25" s="709">
        <v>2.5508519999999999</v>
      </c>
      <c r="T25" s="709">
        <v>2.7620819999999999</v>
      </c>
      <c r="U25" s="709">
        <v>3.0020449999999999</v>
      </c>
      <c r="V25" s="710">
        <v>3.2263389999999998</v>
      </c>
      <c r="W25" s="711"/>
      <c r="X25" s="711"/>
    </row>
    <row r="26" spans="1:25">
      <c r="A26" s="551" t="s">
        <v>221</v>
      </c>
      <c r="B26" s="712">
        <v>48.206699999999998</v>
      </c>
      <c r="C26" s="618">
        <v>52.945</v>
      </c>
      <c r="D26" s="618">
        <v>63.630400000000002</v>
      </c>
      <c r="E26" s="618">
        <v>73.614800000000002</v>
      </c>
      <c r="F26" s="618">
        <v>77.871899999999997</v>
      </c>
      <c r="G26" s="618">
        <v>79.039299999999997</v>
      </c>
      <c r="H26" s="618">
        <v>79.274199999999993</v>
      </c>
      <c r="I26" s="618">
        <v>81.507999999999996</v>
      </c>
      <c r="J26" s="618">
        <v>84.083699999999993</v>
      </c>
      <c r="K26" s="618">
        <v>88.985699999999994</v>
      </c>
      <c r="L26" s="618">
        <v>93.400800000000004</v>
      </c>
      <c r="M26" s="618">
        <v>96.8857</v>
      </c>
      <c r="N26" s="618">
        <v>99.450800000000001</v>
      </c>
      <c r="O26" s="618">
        <v>102.389</v>
      </c>
      <c r="P26" s="618">
        <v>108.23099999999999</v>
      </c>
      <c r="Q26" s="618">
        <v>113.004</v>
      </c>
      <c r="R26" s="618">
        <v>115.622</v>
      </c>
      <c r="S26" s="618">
        <v>121.16</v>
      </c>
      <c r="T26" s="618">
        <v>124.858</v>
      </c>
      <c r="U26" s="618">
        <v>127.459</v>
      </c>
      <c r="V26" s="713">
        <v>131.584</v>
      </c>
      <c r="W26" s="711"/>
      <c r="X26" s="711"/>
      <c r="Y26" s="711"/>
    </row>
    <row r="27" spans="1:25">
      <c r="A27" s="552" t="s">
        <v>222</v>
      </c>
      <c r="B27" s="714">
        <v>56.570700000000002</v>
      </c>
      <c r="C27" s="715">
        <v>58.197099999999999</v>
      </c>
      <c r="D27" s="715">
        <v>66.162999999999997</v>
      </c>
      <c r="E27" s="715">
        <v>74.107100000000003</v>
      </c>
      <c r="F27" s="715">
        <v>75.964299999999994</v>
      </c>
      <c r="G27" s="715">
        <v>78.161600000000007</v>
      </c>
      <c r="H27" s="715">
        <v>78.472200000000001</v>
      </c>
      <c r="I27" s="715">
        <v>78.822000000000003</v>
      </c>
      <c r="J27" s="715">
        <v>79.666200000000003</v>
      </c>
      <c r="K27" s="715">
        <v>80.965699999999998</v>
      </c>
      <c r="L27" s="715">
        <v>83.772999999999996</v>
      </c>
      <c r="M27" s="715">
        <v>80.494799999999998</v>
      </c>
      <c r="N27" s="715">
        <v>82.677199999999999</v>
      </c>
      <c r="O27" s="715">
        <v>82.432500000000005</v>
      </c>
      <c r="P27" s="715">
        <v>82.996600000000001</v>
      </c>
      <c r="Q27" s="715">
        <v>86.007599999999996</v>
      </c>
      <c r="R27" s="715">
        <v>88.093000000000004</v>
      </c>
      <c r="S27" s="715">
        <v>90.084800000000001</v>
      </c>
      <c r="T27" s="715">
        <v>90.055700000000002</v>
      </c>
      <c r="U27" s="715">
        <v>93.908199999999994</v>
      </c>
      <c r="V27" s="716">
        <v>98.081900000000005</v>
      </c>
      <c r="W27" s="711"/>
      <c r="X27" s="711"/>
    </row>
    <row r="30" spans="1:25">
      <c r="C30" s="173"/>
      <c r="D30" s="173"/>
    </row>
    <row r="31" spans="1:25">
      <c r="C31" s="173"/>
      <c r="D31" s="173"/>
    </row>
    <row r="32" spans="1:25">
      <c r="C32" s="173"/>
      <c r="D32" s="173"/>
    </row>
    <row r="33" spans="3:4">
      <c r="C33" s="173"/>
      <c r="D33" s="173"/>
    </row>
    <row r="34" spans="3:4">
      <c r="C34" s="173"/>
      <c r="D34" s="173"/>
    </row>
    <row r="35" spans="3:4">
      <c r="C35" s="173"/>
      <c r="D35" s="173"/>
    </row>
    <row r="36" spans="3:4">
      <c r="C36" s="173"/>
      <c r="D36" s="173"/>
    </row>
    <row r="37" spans="3:4">
      <c r="C37" s="173"/>
    </row>
    <row r="38" spans="3:4">
      <c r="C38" s="173"/>
      <c r="D38" s="173"/>
    </row>
    <row r="39" spans="3:4">
      <c r="C39" s="173"/>
      <c r="D39" s="173"/>
    </row>
    <row r="40" spans="3:4">
      <c r="C40" s="173"/>
      <c r="D40" s="173"/>
    </row>
    <row r="41" spans="3:4">
      <c r="C41" s="173"/>
      <c r="D41" s="173"/>
    </row>
    <row r="42" spans="3:4">
      <c r="C42" s="173"/>
      <c r="D42" s="173"/>
    </row>
    <row r="43" spans="3:4">
      <c r="C43" s="173"/>
      <c r="D43" s="173"/>
    </row>
    <row r="44" spans="3:4">
      <c r="C44" s="173"/>
      <c r="D44" s="173"/>
    </row>
    <row r="45" spans="3:4">
      <c r="C45" s="173"/>
      <c r="D45" s="173"/>
    </row>
    <row r="46" spans="3:4">
      <c r="C46" s="173"/>
    </row>
    <row r="47" spans="3:4">
      <c r="C47" s="173"/>
    </row>
    <row r="48" spans="3:4">
      <c r="C48" s="173"/>
    </row>
    <row r="49" spans="3:3">
      <c r="C49" s="173"/>
    </row>
    <row r="50" spans="3:3">
      <c r="C50" s="173"/>
    </row>
    <row r="51" spans="3:3">
      <c r="C51" s="173"/>
    </row>
    <row r="52" spans="3:3">
      <c r="C52" s="173"/>
    </row>
    <row r="53" spans="3:3">
      <c r="C53" s="173"/>
    </row>
    <row r="54" spans="3:3">
      <c r="C54" s="173"/>
    </row>
    <row r="55" spans="3:3">
      <c r="C55" s="173"/>
    </row>
    <row r="56" spans="3:3">
      <c r="C56" s="173"/>
    </row>
    <row r="57" spans="3:3">
      <c r="C57" s="173"/>
    </row>
    <row r="58" spans="3:3">
      <c r="C58" s="173"/>
    </row>
    <row r="59" spans="3:3">
      <c r="C59" s="173"/>
    </row>
    <row r="60" spans="3:3">
      <c r="C60" s="173"/>
    </row>
  </sheetData>
  <pageMargins left="0.75" right="0.75" top="1" bottom="1" header="0.5" footer="0.5"/>
  <pageSetup orientation="portrait" horizontalDpi="4294967294"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tint="0.79998168889431442"/>
  </sheetPr>
  <dimension ref="A1:M45"/>
  <sheetViews>
    <sheetView zoomScale="75" zoomScaleNormal="75" zoomScalePageLayoutView="85" workbookViewId="0"/>
  </sheetViews>
  <sheetFormatPr defaultColWidth="9.109375" defaultRowHeight="14.4"/>
  <cols>
    <col min="1" max="1" width="20.33203125" style="1069" customWidth="1"/>
    <col min="2" max="7" width="8.6640625" style="1069" customWidth="1"/>
    <col min="8" max="14" width="9.109375" style="1069"/>
    <col min="15" max="15" width="14" style="1069" bestFit="1" customWidth="1"/>
    <col min="16" max="16384" width="9.109375" style="1069"/>
  </cols>
  <sheetData>
    <row r="1" spans="1:12">
      <c r="A1" s="1149" t="s">
        <v>249</v>
      </c>
      <c r="B1" s="1068"/>
      <c r="C1" s="1068"/>
      <c r="D1" s="1068"/>
      <c r="E1" s="1068"/>
      <c r="F1" s="1068"/>
      <c r="G1" s="1068"/>
      <c r="H1" s="1068"/>
      <c r="I1" s="1068"/>
      <c r="J1" s="1068"/>
      <c r="K1" s="1068"/>
      <c r="L1" s="1068"/>
    </row>
    <row r="14" spans="1:12">
      <c r="A14" s="76" t="s">
        <v>665</v>
      </c>
    </row>
    <row r="15" spans="1:12">
      <c r="B15" s="1068"/>
      <c r="C15" s="1068"/>
      <c r="D15" s="1068"/>
    </row>
    <row r="16" spans="1:12">
      <c r="A16" s="1070" t="s">
        <v>223</v>
      </c>
      <c r="B16" s="1070"/>
      <c r="C16" s="1071"/>
      <c r="D16" s="1071"/>
      <c r="E16" s="1070"/>
      <c r="F16" s="1070"/>
      <c r="G16" s="1070"/>
      <c r="H16" s="1070"/>
      <c r="I16" s="1070"/>
      <c r="J16" s="1070"/>
      <c r="K16" s="1070"/>
      <c r="L16" s="1070"/>
    </row>
    <row r="17" spans="1:12">
      <c r="A17" s="1070"/>
      <c r="B17" s="1072">
        <v>2012</v>
      </c>
      <c r="C17" s="1073">
        <v>2013</v>
      </c>
      <c r="D17" s="1073">
        <v>2014</v>
      </c>
      <c r="E17" s="1073">
        <v>2015</v>
      </c>
      <c r="F17" s="1073">
        <v>2016</v>
      </c>
      <c r="G17" s="1073">
        <v>2017</v>
      </c>
      <c r="H17" s="1073">
        <v>2018</v>
      </c>
      <c r="I17" s="1073">
        <v>2019</v>
      </c>
      <c r="J17" s="1073">
        <v>2020</v>
      </c>
      <c r="K17" s="1073">
        <v>2021</v>
      </c>
      <c r="L17" s="1074">
        <v>2022</v>
      </c>
    </row>
    <row r="18" spans="1:12">
      <c r="A18" s="1075" t="s">
        <v>224</v>
      </c>
      <c r="B18" s="156">
        <v>0.52800000000000002</v>
      </c>
      <c r="C18" s="151">
        <v>0.83160000000000001</v>
      </c>
      <c r="D18" s="151">
        <v>0.67040000000000011</v>
      </c>
      <c r="E18" s="151">
        <v>0.41920000000000002</v>
      </c>
      <c r="F18" s="151">
        <v>0.22170000000000001</v>
      </c>
      <c r="G18" s="151">
        <v>1.4199999999999999E-2</v>
      </c>
      <c r="H18" s="151">
        <v>5.9299999999999999E-2</v>
      </c>
      <c r="I18" s="151">
        <v>2.3199999999999998E-2</v>
      </c>
      <c r="J18" s="151">
        <v>1.43E-2</v>
      </c>
      <c r="K18" s="151">
        <v>7.000000000000001E-4</v>
      </c>
      <c r="L18" s="154">
        <v>1.9E-3</v>
      </c>
    </row>
    <row r="19" spans="1:12">
      <c r="A19" s="1076" t="s">
        <v>225</v>
      </c>
      <c r="B19" s="156">
        <v>0.41170000000000001</v>
      </c>
      <c r="C19" s="151">
        <v>7.3899999999999993E-2</v>
      </c>
      <c r="D19" s="151">
        <v>0.2908</v>
      </c>
      <c r="E19" s="151">
        <v>0.52270000000000005</v>
      </c>
      <c r="F19" s="151">
        <v>0.68019999999999992</v>
      </c>
      <c r="G19" s="151">
        <v>0.84050000000000002</v>
      </c>
      <c r="H19" s="151">
        <v>0.7611</v>
      </c>
      <c r="I19" s="151">
        <v>0.78379999999999994</v>
      </c>
      <c r="J19" s="151">
        <v>0.48460000000000003</v>
      </c>
      <c r="K19" s="151">
        <v>0.29370000000000002</v>
      </c>
      <c r="L19" s="154">
        <v>0.1118</v>
      </c>
    </row>
    <row r="20" spans="1:12">
      <c r="A20" s="1076" t="s">
        <v>226</v>
      </c>
      <c r="B20" s="156">
        <v>5.7800000000000004E-2</v>
      </c>
      <c r="C20" s="151">
        <v>9.4499999999999987E-2</v>
      </c>
      <c r="D20" s="151">
        <v>3.8800000000000001E-2</v>
      </c>
      <c r="E20" s="151">
        <v>5.8200000000000002E-2</v>
      </c>
      <c r="F20" s="151">
        <v>9.8100000000000007E-2</v>
      </c>
      <c r="G20" s="151">
        <v>0.14529999999999998</v>
      </c>
      <c r="H20" s="151">
        <v>0.13550000000000001</v>
      </c>
      <c r="I20" s="151">
        <v>9.2200000000000004E-2</v>
      </c>
      <c r="J20" s="151">
        <v>0.35340000000000005</v>
      </c>
      <c r="K20" s="151">
        <v>0.50829999999999997</v>
      </c>
      <c r="L20" s="154">
        <v>0.63500000000000001</v>
      </c>
    </row>
    <row r="21" spans="1:12">
      <c r="A21" s="1076" t="s">
        <v>227</v>
      </c>
      <c r="B21" s="156">
        <v>2.5000000000000001E-3</v>
      </c>
      <c r="C21" s="151">
        <v>0</v>
      </c>
      <c r="D21" s="151">
        <v>0</v>
      </c>
      <c r="E21" s="151">
        <v>0</v>
      </c>
      <c r="F21" s="151">
        <v>0</v>
      </c>
      <c r="G21" s="151">
        <v>0</v>
      </c>
      <c r="H21" s="151">
        <v>4.4199999999999996E-2</v>
      </c>
      <c r="I21" s="151">
        <v>0.1008</v>
      </c>
      <c r="J21" s="151">
        <v>0.1477</v>
      </c>
      <c r="K21" s="151">
        <v>0.19739999999999999</v>
      </c>
      <c r="L21" s="154">
        <v>0.25129999999999997</v>
      </c>
    </row>
    <row r="22" spans="1:12">
      <c r="A22" s="1077" t="s">
        <v>0</v>
      </c>
      <c r="B22" s="1078">
        <v>1.9456389999999999</v>
      </c>
      <c r="C22" s="1079">
        <v>1.864476</v>
      </c>
      <c r="D22" s="1079">
        <v>1.9407350000000001</v>
      </c>
      <c r="E22" s="1079">
        <v>2.0062259999999998</v>
      </c>
      <c r="F22" s="1079">
        <v>2.1511100000000001</v>
      </c>
      <c r="G22" s="1079">
        <v>2.3218130000000001</v>
      </c>
      <c r="H22" s="1079">
        <v>2.4303759999999999</v>
      </c>
      <c r="I22" s="1079">
        <v>2.5508519999999999</v>
      </c>
      <c r="J22" s="1079">
        <v>2.762327</v>
      </c>
      <c r="K22" s="1079">
        <v>2.9939909999999998</v>
      </c>
      <c r="L22" s="1080">
        <v>3.2263389999999998</v>
      </c>
    </row>
    <row r="23" spans="1:12">
      <c r="A23" s="1070"/>
      <c r="B23" s="155"/>
      <c r="C23" s="155"/>
      <c r="D23" s="155"/>
      <c r="E23" s="155"/>
      <c r="F23" s="155"/>
      <c r="G23" s="155"/>
      <c r="H23" s="155"/>
      <c r="I23" s="155"/>
      <c r="J23" s="155"/>
      <c r="K23" s="155"/>
      <c r="L23" s="155"/>
    </row>
    <row r="24" spans="1:12">
      <c r="A24" s="1070" t="s">
        <v>246</v>
      </c>
      <c r="B24" s="1070"/>
      <c r="C24" s="1070"/>
      <c r="D24" s="1070"/>
      <c r="E24" s="1070"/>
      <c r="F24" s="1070"/>
      <c r="G24" s="1070"/>
      <c r="H24" s="1070"/>
      <c r="I24" s="1070"/>
      <c r="J24" s="1070"/>
      <c r="K24" s="1070"/>
      <c r="L24" s="1070"/>
    </row>
    <row r="25" spans="1:12">
      <c r="A25" s="1070"/>
      <c r="B25" s="1072">
        <v>2012</v>
      </c>
      <c r="C25" s="1073">
        <v>2013</v>
      </c>
      <c r="D25" s="1073">
        <v>2014</v>
      </c>
      <c r="E25" s="1073">
        <v>2015</v>
      </c>
      <c r="F25" s="1073">
        <v>2016</v>
      </c>
      <c r="G25" s="1073">
        <v>2017</v>
      </c>
      <c r="H25" s="1073">
        <v>2018</v>
      </c>
      <c r="I25" s="1073">
        <v>2019</v>
      </c>
      <c r="J25" s="1073">
        <v>2020</v>
      </c>
      <c r="K25" s="1073">
        <v>2021</v>
      </c>
      <c r="L25" s="1074">
        <v>2022</v>
      </c>
    </row>
    <row r="26" spans="1:12">
      <c r="A26" s="1081" t="s">
        <v>228</v>
      </c>
      <c r="B26" s="156">
        <v>0.10539999999999999</v>
      </c>
      <c r="C26" s="151">
        <v>1.2E-2</v>
      </c>
      <c r="D26" s="151">
        <v>1.6000000000000001E-3</v>
      </c>
      <c r="E26" s="151">
        <v>5.6000000000000008E-3</v>
      </c>
      <c r="F26" s="151">
        <v>1.29E-2</v>
      </c>
      <c r="G26" s="151">
        <v>6.8999999999999999E-3</v>
      </c>
      <c r="H26" s="151">
        <v>2.9999999999999997E-4</v>
      </c>
      <c r="I26" s="151">
        <v>5.9999999999999995E-4</v>
      </c>
      <c r="J26" s="151">
        <v>0</v>
      </c>
      <c r="K26" s="151">
        <v>5.3E-3</v>
      </c>
      <c r="L26" s="154">
        <v>0</v>
      </c>
    </row>
    <row r="27" spans="1:12">
      <c r="A27" s="1082" t="s">
        <v>229</v>
      </c>
      <c r="B27" s="156">
        <v>0.65260000000000007</v>
      </c>
      <c r="C27" s="151">
        <v>0.98109999999999997</v>
      </c>
      <c r="D27" s="151">
        <v>0.84079999999999999</v>
      </c>
      <c r="E27" s="151">
        <v>0.81599999999999995</v>
      </c>
      <c r="F27" s="151">
        <v>0.78769999999999996</v>
      </c>
      <c r="G27" s="151">
        <v>0.61950000000000005</v>
      </c>
      <c r="H27" s="151">
        <v>0.52880000000000005</v>
      </c>
      <c r="I27" s="151">
        <v>0.53600000000000003</v>
      </c>
      <c r="J27" s="151">
        <v>0.63070000000000004</v>
      </c>
      <c r="K27" s="151">
        <v>0.58379999999999999</v>
      </c>
      <c r="L27" s="154">
        <v>0.49729999999999996</v>
      </c>
    </row>
    <row r="28" spans="1:12">
      <c r="A28" s="1082" t="s">
        <v>230</v>
      </c>
      <c r="B28" s="156">
        <v>8.1099999999999992E-2</v>
      </c>
      <c r="C28" s="151">
        <v>0</v>
      </c>
      <c r="D28" s="151">
        <v>0.1512</v>
      </c>
      <c r="E28" s="151">
        <v>0.17559999999999998</v>
      </c>
      <c r="F28" s="151">
        <v>0.1928</v>
      </c>
      <c r="G28" s="151">
        <v>0.37359999999999999</v>
      </c>
      <c r="H28" s="151">
        <v>0.45479999999999998</v>
      </c>
      <c r="I28" s="151">
        <v>0.40079999999999999</v>
      </c>
      <c r="J28" s="151">
        <v>0.222</v>
      </c>
      <c r="K28" s="151">
        <v>0.13949999999999999</v>
      </c>
      <c r="L28" s="154">
        <v>7.5800000000000006E-2</v>
      </c>
    </row>
    <row r="29" spans="1:12">
      <c r="A29" s="1083" t="s">
        <v>231</v>
      </c>
      <c r="B29" s="156">
        <v>0.16089999999999999</v>
      </c>
      <c r="C29" s="151">
        <v>6.8999999999999999E-3</v>
      </c>
      <c r="D29" s="151">
        <v>6.4000000000000003E-3</v>
      </c>
      <c r="E29" s="151">
        <v>2.8000000000000004E-3</v>
      </c>
      <c r="F29" s="151">
        <v>6.6E-3</v>
      </c>
      <c r="G29" s="151">
        <v>0</v>
      </c>
      <c r="H29" s="151">
        <v>1.6E-2</v>
      </c>
      <c r="I29" s="151">
        <v>6.2600000000000003E-2</v>
      </c>
      <c r="J29" s="151">
        <v>0.1474</v>
      </c>
      <c r="K29" s="151">
        <v>0.27140000000000003</v>
      </c>
      <c r="L29" s="154">
        <v>0.42680000000000001</v>
      </c>
    </row>
    <row r="30" spans="1:12">
      <c r="A30" s="1084" t="s">
        <v>0</v>
      </c>
      <c r="B30" s="1085">
        <v>83.772999999999996</v>
      </c>
      <c r="C30" s="1086">
        <v>80.49485</v>
      </c>
      <c r="D30" s="1086">
        <v>82.677199999999999</v>
      </c>
      <c r="E30" s="1086">
        <v>82.432460000000006</v>
      </c>
      <c r="F30" s="1086">
        <v>82.996629999999996</v>
      </c>
      <c r="G30" s="1086">
        <v>86.00761</v>
      </c>
      <c r="H30" s="1086">
        <v>88.093050000000005</v>
      </c>
      <c r="I30" s="1086">
        <v>90.084779999999995</v>
      </c>
      <c r="J30" s="1086">
        <v>90.057299999999998</v>
      </c>
      <c r="K30" s="1086">
        <v>93.917820000000006</v>
      </c>
      <c r="L30" s="1087">
        <v>98.081879999999998</v>
      </c>
    </row>
    <row r="31" spans="1:12">
      <c r="A31" s="1070"/>
      <c r="B31" s="1088"/>
      <c r="C31" s="1088"/>
      <c r="D31" s="1088"/>
      <c r="E31" s="1088"/>
      <c r="F31" s="1088"/>
      <c r="G31" s="1088"/>
      <c r="H31" s="1088"/>
      <c r="I31" s="1088"/>
      <c r="J31" s="1088"/>
      <c r="K31" s="1088"/>
      <c r="L31" s="1088"/>
    </row>
    <row r="32" spans="1:12">
      <c r="A32" s="1070" t="s">
        <v>247</v>
      </c>
      <c r="B32" s="1070"/>
      <c r="C32" s="1070"/>
      <c r="D32" s="1070"/>
      <c r="E32" s="1070"/>
      <c r="F32" s="1070"/>
      <c r="G32" s="1070"/>
      <c r="H32" s="1070"/>
      <c r="I32" s="1070"/>
      <c r="J32" s="1070"/>
      <c r="K32" s="1070"/>
      <c r="L32" s="1070"/>
    </row>
    <row r="33" spans="1:13">
      <c r="A33" s="1070"/>
      <c r="B33" s="1072">
        <v>2012</v>
      </c>
      <c r="C33" s="1073">
        <v>2013</v>
      </c>
      <c r="D33" s="1073">
        <v>2014</v>
      </c>
      <c r="E33" s="1073">
        <v>2015</v>
      </c>
      <c r="F33" s="1073">
        <v>2016</v>
      </c>
      <c r="G33" s="1073">
        <v>2017</v>
      </c>
      <c r="H33" s="1073">
        <v>2018</v>
      </c>
      <c r="I33" s="1073">
        <v>2019</v>
      </c>
      <c r="J33" s="1073">
        <v>2020</v>
      </c>
      <c r="K33" s="1073">
        <v>2021</v>
      </c>
      <c r="L33" s="1074">
        <v>2022</v>
      </c>
    </row>
    <row r="34" spans="1:13">
      <c r="A34" s="1075" t="s">
        <v>232</v>
      </c>
      <c r="B34" s="156">
        <v>0.52680000000000005</v>
      </c>
      <c r="C34" s="151">
        <v>0.25600000000000001</v>
      </c>
      <c r="D34" s="151">
        <v>0.19519999999999998</v>
      </c>
      <c r="E34" s="151">
        <v>0.13639999999999999</v>
      </c>
      <c r="F34" s="151">
        <v>2.8900000000000002E-2</v>
      </c>
      <c r="G34" s="151">
        <v>9.5999999999999992E-3</v>
      </c>
      <c r="H34" s="151">
        <v>8.3000000000000001E-3</v>
      </c>
      <c r="I34" s="151">
        <v>2E-3</v>
      </c>
      <c r="J34" s="151">
        <v>2.9999999999999997E-4</v>
      </c>
      <c r="K34" s="151">
        <v>7.000000000000001E-4</v>
      </c>
      <c r="L34" s="154">
        <v>0</v>
      </c>
    </row>
    <row r="35" spans="1:13">
      <c r="A35" s="1076" t="s">
        <v>824</v>
      </c>
      <c r="B35" s="156">
        <v>0.46529999999999999</v>
      </c>
      <c r="C35" s="151">
        <v>0.74400000000000011</v>
      </c>
      <c r="D35" s="151">
        <v>0.79519999999999991</v>
      </c>
      <c r="E35" s="151">
        <v>0.79150000000000009</v>
      </c>
      <c r="F35" s="151">
        <v>0.70379999999999998</v>
      </c>
      <c r="G35" s="151">
        <v>0.59929999999999994</v>
      </c>
      <c r="H35" s="151">
        <v>0.43270000000000003</v>
      </c>
      <c r="I35" s="151">
        <v>0.1595</v>
      </c>
      <c r="J35" s="151">
        <v>8.5500000000000007E-2</v>
      </c>
      <c r="K35" s="151">
        <v>0.12119999999999999</v>
      </c>
      <c r="L35" s="154">
        <v>2.4300000000000002E-2</v>
      </c>
    </row>
    <row r="36" spans="1:13">
      <c r="A36" s="1076" t="s">
        <v>825</v>
      </c>
      <c r="B36" s="156">
        <v>7.9000000000000008E-3</v>
      </c>
      <c r="C36" s="151">
        <v>0</v>
      </c>
      <c r="D36" s="151">
        <v>9.5999999999999992E-3</v>
      </c>
      <c r="E36" s="151">
        <v>7.22E-2</v>
      </c>
      <c r="F36" s="151">
        <v>0.26719999999999999</v>
      </c>
      <c r="G36" s="151">
        <v>0.3911</v>
      </c>
      <c r="H36" s="151">
        <v>0.52500000000000002</v>
      </c>
      <c r="I36" s="151">
        <v>0.69189999999999996</v>
      </c>
      <c r="J36" s="151">
        <v>0.74140000000000006</v>
      </c>
      <c r="K36" s="151">
        <v>0.65480000000000005</v>
      </c>
      <c r="L36" s="154">
        <v>0.68650000000000011</v>
      </c>
    </row>
    <row r="37" spans="1:13">
      <c r="A37" s="1076" t="s">
        <v>233</v>
      </c>
      <c r="B37" s="156">
        <v>0</v>
      </c>
      <c r="C37" s="151">
        <v>0</v>
      </c>
      <c r="D37" s="151">
        <v>0</v>
      </c>
      <c r="E37" s="151">
        <v>0</v>
      </c>
      <c r="F37" s="151">
        <v>0</v>
      </c>
      <c r="G37" s="151">
        <v>0</v>
      </c>
      <c r="H37" s="151">
        <v>3.4000000000000002E-2</v>
      </c>
      <c r="I37" s="151">
        <v>0.14660000000000001</v>
      </c>
      <c r="J37" s="151">
        <v>0.17280000000000001</v>
      </c>
      <c r="K37" s="151">
        <v>0.22339999999999999</v>
      </c>
      <c r="L37" s="154">
        <v>0.28920000000000001</v>
      </c>
    </row>
    <row r="38" spans="1:13">
      <c r="A38" s="1077" t="s">
        <v>0</v>
      </c>
      <c r="B38" s="1085">
        <v>93.400840000000002</v>
      </c>
      <c r="C38" s="1086">
        <v>96.885739999999998</v>
      </c>
      <c r="D38" s="1086">
        <v>99.450800000000001</v>
      </c>
      <c r="E38" s="1086">
        <v>102.38930000000001</v>
      </c>
      <c r="F38" s="1086">
        <v>108.2307</v>
      </c>
      <c r="G38" s="1086">
        <v>113.0038</v>
      </c>
      <c r="H38" s="1086">
        <v>115.622</v>
      </c>
      <c r="I38" s="1086">
        <v>121.1601</v>
      </c>
      <c r="J38" s="1086">
        <v>124.8571</v>
      </c>
      <c r="K38" s="1086">
        <v>127.38379999999999</v>
      </c>
      <c r="L38" s="1087">
        <v>131.58420000000001</v>
      </c>
    </row>
    <row r="39" spans="1:13">
      <c r="A39" s="1071"/>
      <c r="B39" s="1088"/>
      <c r="C39" s="1088"/>
      <c r="D39" s="1088"/>
      <c r="E39" s="1088"/>
      <c r="F39" s="1088"/>
      <c r="G39" s="1088"/>
      <c r="H39" s="1088"/>
      <c r="I39" s="1088"/>
      <c r="J39" s="1088"/>
      <c r="K39" s="1088"/>
      <c r="L39" s="1088"/>
    </row>
    <row r="40" spans="1:13">
      <c r="A40" s="1070"/>
      <c r="B40" s="1070"/>
      <c r="C40" s="1070"/>
      <c r="D40" s="1070"/>
      <c r="E40" s="1070"/>
      <c r="F40" s="1070"/>
      <c r="G40" s="1070"/>
      <c r="H40" s="1070"/>
      <c r="I40" s="1070"/>
      <c r="J40" s="1070"/>
      <c r="K40" s="1070"/>
      <c r="L40" s="1070"/>
    </row>
    <row r="41" spans="1:13" ht="18">
      <c r="A41" s="1089"/>
      <c r="B41" s="709"/>
      <c r="C41" s="709"/>
      <c r="D41" s="709"/>
      <c r="E41" s="709"/>
      <c r="F41" s="709"/>
      <c r="G41" s="709"/>
      <c r="H41" s="709"/>
      <c r="I41" s="709"/>
      <c r="J41" s="709"/>
      <c r="K41" s="709"/>
      <c r="L41" s="709"/>
    </row>
    <row r="42" spans="1:13">
      <c r="A42" s="171"/>
      <c r="B42" s="171"/>
      <c r="C42" s="171"/>
      <c r="D42" s="171"/>
      <c r="E42" s="171"/>
      <c r="F42" s="171"/>
      <c r="G42" s="171"/>
      <c r="H42" s="171"/>
      <c r="I42" s="171"/>
      <c r="J42" s="171"/>
      <c r="K42" s="171"/>
      <c r="L42" s="171"/>
      <c r="M42" s="171"/>
    </row>
    <row r="43" spans="1:13">
      <c r="A43" s="171"/>
      <c r="B43" s="171"/>
      <c r="C43" s="171"/>
      <c r="D43" s="171"/>
      <c r="E43" s="171"/>
      <c r="F43" s="171"/>
      <c r="G43" s="171"/>
      <c r="H43" s="171"/>
      <c r="I43" s="171"/>
      <c r="J43" s="171"/>
      <c r="K43" s="171"/>
      <c r="L43" s="171"/>
      <c r="M43" s="171"/>
    </row>
    <row r="44" spans="1:13">
      <c r="A44" s="171"/>
      <c r="B44" s="171"/>
      <c r="C44" s="171"/>
      <c r="D44" s="171"/>
      <c r="E44" s="171"/>
      <c r="F44" s="171"/>
      <c r="G44" s="171"/>
      <c r="H44" s="171"/>
      <c r="I44" s="171"/>
      <c r="J44" s="171"/>
      <c r="K44" s="171"/>
      <c r="L44" s="171"/>
      <c r="M44" s="171"/>
    </row>
    <row r="45" spans="1:13">
      <c r="A45" s="171"/>
      <c r="B45" s="171"/>
      <c r="C45" s="171"/>
      <c r="D45" s="171"/>
      <c r="E45" s="171"/>
      <c r="F45" s="171"/>
      <c r="G45" s="171"/>
      <c r="H45" s="171"/>
      <c r="I45" s="171"/>
      <c r="J45" s="171"/>
      <c r="K45" s="171"/>
      <c r="L45" s="171"/>
      <c r="M45" s="171"/>
    </row>
  </sheetData>
  <pageMargins left="0.7" right="0.7" top="0.75" bottom="0.75" header="0.3" footer="0.3"/>
  <pageSetup orientation="portrait" horizontalDpi="4294967294"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tabColor theme="3" tint="0.79998168889431442"/>
  </sheetPr>
  <dimension ref="A1:AJ76"/>
  <sheetViews>
    <sheetView zoomScale="75" zoomScaleNormal="75" zoomScalePageLayoutView="75" workbookViewId="0"/>
  </sheetViews>
  <sheetFormatPr defaultColWidth="9.109375" defaultRowHeight="14.4"/>
  <cols>
    <col min="1" max="1" width="12.44140625" style="1094" customWidth="1"/>
    <col min="2" max="7" width="8.6640625" style="1094" customWidth="1"/>
    <col min="8" max="16384" width="9.109375" style="1094"/>
  </cols>
  <sheetData>
    <row r="1" spans="1:36" s="1091" customFormat="1">
      <c r="A1" s="1092" t="s">
        <v>242</v>
      </c>
      <c r="B1" s="1090"/>
      <c r="C1" s="1090"/>
      <c r="D1" s="1090"/>
      <c r="E1" s="1090"/>
      <c r="F1" s="1090"/>
      <c r="G1" s="1090"/>
    </row>
    <row r="2" spans="1:36" s="1091" customFormat="1">
      <c r="A2" s="1092"/>
      <c r="B2" s="1090"/>
      <c r="C2" s="1090"/>
      <c r="D2" s="1090"/>
      <c r="E2" s="1090"/>
      <c r="F2" s="1090"/>
      <c r="G2" s="1090"/>
    </row>
    <row r="3" spans="1:36">
      <c r="A3" s="1093"/>
      <c r="B3" s="1093"/>
      <c r="C3" s="1093"/>
      <c r="D3" s="1093"/>
      <c r="E3" s="1093"/>
      <c r="F3" s="1093"/>
      <c r="G3" s="1093"/>
      <c r="H3" s="1093"/>
      <c r="I3" s="1093"/>
      <c r="J3" s="1093"/>
      <c r="K3" s="1093"/>
      <c r="L3" s="845"/>
      <c r="M3" s="1093"/>
      <c r="N3" s="1093"/>
      <c r="O3" s="1093"/>
      <c r="P3" s="1093"/>
      <c r="Q3" s="1093"/>
      <c r="R3" s="1093"/>
      <c r="S3" s="1093"/>
    </row>
    <row r="4" spans="1:36">
      <c r="A4" s="1093"/>
      <c r="B4" s="1093"/>
      <c r="C4" s="1093"/>
      <c r="D4" s="1093"/>
      <c r="E4" s="1093"/>
      <c r="F4" s="1093"/>
      <c r="G4" s="1093"/>
      <c r="H4" s="1093"/>
      <c r="I4" s="1093"/>
      <c r="J4" s="1093"/>
      <c r="K4" s="1093"/>
      <c r="L4" s="1093"/>
      <c r="M4" s="1093"/>
      <c r="N4" s="1093"/>
      <c r="O4" s="1093"/>
      <c r="P4" s="1093"/>
      <c r="Q4" s="1093"/>
      <c r="R4" s="1093"/>
      <c r="S4" s="1093"/>
    </row>
    <row r="5" spans="1:36">
      <c r="A5" s="1093"/>
      <c r="B5" s="1093"/>
      <c r="C5" s="1093"/>
      <c r="D5" s="1093"/>
      <c r="E5" s="1093"/>
      <c r="F5" s="1093"/>
      <c r="G5" s="1093"/>
      <c r="H5" s="1093"/>
      <c r="I5" s="1093"/>
      <c r="J5" s="1093"/>
      <c r="K5" s="1093"/>
      <c r="L5" s="1093"/>
      <c r="M5" s="1093"/>
      <c r="N5" s="1093"/>
      <c r="O5" s="1093"/>
      <c r="P5" s="1093"/>
      <c r="Q5" s="1093"/>
      <c r="R5" s="1093"/>
      <c r="S5" s="1093"/>
    </row>
    <row r="6" spans="1:36" ht="15.75" customHeight="1">
      <c r="A6" s="1093"/>
      <c r="B6" s="1093"/>
      <c r="C6" s="1093"/>
      <c r="D6" s="1093"/>
      <c r="E6" s="1093"/>
      <c r="F6" s="1093"/>
      <c r="G6" s="1093"/>
      <c r="H6" s="1093"/>
      <c r="I6" s="1093"/>
      <c r="J6" s="1093"/>
      <c r="K6" s="1093"/>
      <c r="L6" s="1093"/>
      <c r="M6" s="1093"/>
      <c r="N6" s="1093"/>
      <c r="O6" s="1093"/>
      <c r="P6" s="1093"/>
      <c r="Q6" s="1093"/>
      <c r="R6" s="1093"/>
      <c r="S6" s="1093"/>
    </row>
    <row r="7" spans="1:36" ht="15.75" customHeight="1">
      <c r="A7" s="1093"/>
      <c r="B7" s="1093"/>
      <c r="C7" s="1093"/>
      <c r="D7" s="1093"/>
      <c r="E7" s="1093"/>
      <c r="F7" s="1093"/>
      <c r="G7" s="1093"/>
      <c r="H7" s="1093"/>
      <c r="I7" s="1093"/>
      <c r="J7" s="1093"/>
      <c r="K7" s="1093"/>
      <c r="L7" s="1093"/>
      <c r="M7" s="1093"/>
      <c r="N7" s="1093"/>
      <c r="O7" s="1093"/>
      <c r="P7" s="1093"/>
      <c r="Q7" s="1093"/>
      <c r="R7" s="1093"/>
      <c r="S7" s="1093"/>
    </row>
    <row r="8" spans="1:36" ht="16.5" customHeight="1">
      <c r="A8" s="1093"/>
      <c r="B8" s="1093"/>
      <c r="C8" s="1093"/>
      <c r="D8" s="1093"/>
      <c r="E8" s="1093"/>
      <c r="F8" s="1093"/>
      <c r="G8" s="1093"/>
      <c r="H8" s="1093"/>
      <c r="I8" s="1093"/>
      <c r="J8" s="1093"/>
      <c r="K8" s="1093"/>
      <c r="L8" s="1093"/>
      <c r="M8" s="1093"/>
      <c r="N8" s="1093"/>
      <c r="O8" s="1093"/>
      <c r="P8" s="1093"/>
      <c r="Q8" s="1093"/>
      <c r="R8" s="1093"/>
      <c r="S8" s="1093"/>
    </row>
    <row r="9" spans="1:36" ht="16.5" customHeight="1">
      <c r="A9" s="1093"/>
      <c r="B9" s="1093"/>
      <c r="C9" s="1093"/>
      <c r="D9" s="1093"/>
      <c r="E9" s="1093"/>
      <c r="F9" s="1093"/>
      <c r="G9" s="1093"/>
      <c r="H9" s="1093"/>
      <c r="I9" s="1093"/>
      <c r="J9" s="1093"/>
      <c r="K9" s="1093"/>
      <c r="L9" s="1093"/>
      <c r="M9" s="1093"/>
      <c r="N9" s="1093"/>
      <c r="O9" s="1093"/>
      <c r="P9" s="1093"/>
      <c r="Q9" s="1093"/>
      <c r="R9" s="1093"/>
      <c r="S9" s="1093"/>
    </row>
    <row r="10" spans="1:36" ht="16.5" customHeight="1">
      <c r="A10" s="1093"/>
      <c r="B10" s="1093"/>
      <c r="C10" s="1093"/>
      <c r="D10" s="1093"/>
      <c r="E10" s="1093"/>
      <c r="F10" s="1093"/>
      <c r="G10" s="1093"/>
      <c r="H10" s="1093"/>
      <c r="I10" s="1093"/>
      <c r="J10" s="1093"/>
      <c r="K10" s="1093"/>
      <c r="L10" s="1093"/>
      <c r="M10" s="1093"/>
      <c r="N10" s="1093"/>
      <c r="O10" s="1093"/>
      <c r="P10" s="1093"/>
      <c r="Q10" s="1093"/>
      <c r="R10" s="1093"/>
      <c r="S10" s="1093"/>
    </row>
    <row r="11" spans="1:36" ht="16.5" customHeight="1">
      <c r="A11" s="1093"/>
      <c r="B11" s="1093"/>
      <c r="C11" s="1093"/>
      <c r="D11" s="1093"/>
      <c r="E11" s="1093"/>
      <c r="F11" s="1093"/>
      <c r="G11" s="1093"/>
      <c r="H11" s="1093"/>
      <c r="I11" s="1093"/>
      <c r="J11" s="1093"/>
      <c r="K11" s="1093"/>
      <c r="L11" s="1093"/>
      <c r="M11" s="1093"/>
      <c r="N11" s="1093"/>
      <c r="O11" s="1093"/>
      <c r="P11" s="1093"/>
      <c r="Q11" s="1093"/>
      <c r="R11" s="1093"/>
      <c r="S11" s="1093"/>
    </row>
    <row r="12" spans="1:36">
      <c r="A12" s="1093"/>
      <c r="B12" s="1093"/>
      <c r="C12" s="1093"/>
      <c r="D12" s="1093"/>
      <c r="E12" s="1093"/>
      <c r="F12" s="1093"/>
      <c r="G12" s="1093"/>
      <c r="H12" s="1093"/>
      <c r="I12" s="1093"/>
      <c r="J12" s="1093"/>
      <c r="K12" s="1093"/>
      <c r="L12" s="1093"/>
      <c r="M12" s="1093"/>
      <c r="N12" s="1093"/>
      <c r="O12" s="1093"/>
      <c r="P12" s="1093"/>
      <c r="Q12" s="1093"/>
      <c r="R12" s="1093"/>
      <c r="S12" s="1093"/>
    </row>
    <row r="13" spans="1:36">
      <c r="A13" s="1093"/>
      <c r="B13" s="1093"/>
      <c r="C13" s="1093"/>
      <c r="D13" s="1093"/>
      <c r="E13" s="1093"/>
      <c r="F13" s="1093"/>
      <c r="G13" s="1093"/>
      <c r="H13" s="1093"/>
      <c r="I13" s="1093"/>
      <c r="J13" s="1093"/>
      <c r="K13" s="1093"/>
      <c r="L13" s="1093"/>
      <c r="M13" s="1093"/>
      <c r="N13" s="1093"/>
      <c r="O13" s="1093"/>
      <c r="P13" s="1093"/>
      <c r="Q13" s="1093"/>
      <c r="R13" s="1093"/>
      <c r="S13" s="1093"/>
      <c r="AD13" s="1095"/>
      <c r="AE13" s="1095"/>
      <c r="AH13" s="1095"/>
      <c r="AI13" s="1095"/>
      <c r="AJ13" s="1095"/>
    </row>
    <row r="14" spans="1:36">
      <c r="A14" s="1093"/>
      <c r="B14" s="1093"/>
      <c r="C14" s="1093"/>
      <c r="D14" s="1093"/>
      <c r="E14" s="1093"/>
      <c r="F14" s="1093"/>
      <c r="G14" s="1093"/>
      <c r="H14" s="1093"/>
      <c r="I14" s="1093"/>
      <c r="J14" s="1093"/>
      <c r="K14" s="1093"/>
      <c r="L14" s="1093"/>
      <c r="M14" s="1093"/>
      <c r="N14" s="1093"/>
      <c r="O14" s="1093"/>
      <c r="P14" s="1093"/>
      <c r="Q14" s="1093"/>
      <c r="R14" s="1093"/>
      <c r="S14" s="1093"/>
      <c r="AD14" s="1095"/>
      <c r="AE14" s="1095"/>
      <c r="AJ14" s="1095"/>
    </row>
    <row r="15" spans="1:36">
      <c r="A15" s="1093"/>
      <c r="B15" s="1093"/>
      <c r="C15" s="1093"/>
      <c r="D15" s="1093"/>
      <c r="E15" s="1093"/>
      <c r="F15" s="1093"/>
      <c r="G15" s="1093"/>
      <c r="H15" s="1093"/>
      <c r="I15" s="1093"/>
      <c r="J15" s="1093"/>
      <c r="K15" s="1093"/>
      <c r="L15" s="1093"/>
      <c r="M15" s="1093"/>
      <c r="N15" s="1093"/>
      <c r="O15" s="1093"/>
      <c r="P15" s="1093"/>
      <c r="Q15" s="1093"/>
      <c r="R15" s="1093"/>
      <c r="S15" s="1093"/>
      <c r="AJ15" s="1095"/>
    </row>
    <row r="16" spans="1:36">
      <c r="A16" s="1093"/>
      <c r="B16" s="1093"/>
      <c r="C16" s="1093"/>
      <c r="D16" s="1093"/>
      <c r="E16" s="1093"/>
      <c r="F16" s="1093"/>
      <c r="G16" s="1093"/>
      <c r="H16" s="1093"/>
      <c r="I16" s="1093"/>
      <c r="J16" s="1093"/>
      <c r="K16" s="1093"/>
      <c r="L16" s="1093"/>
      <c r="M16" s="1093"/>
      <c r="N16" s="1093"/>
      <c r="O16" s="1093"/>
      <c r="P16" s="1093"/>
      <c r="Q16" s="1093"/>
      <c r="R16" s="1093"/>
      <c r="S16" s="1093"/>
      <c r="AJ16" s="1095"/>
    </row>
    <row r="17" spans="1:36" ht="13.35" customHeight="1">
      <c r="A17" s="1093"/>
      <c r="B17" s="1093"/>
      <c r="C17" s="1093"/>
      <c r="D17" s="1093"/>
      <c r="E17" s="1093"/>
      <c r="F17" s="1093"/>
      <c r="G17" s="1093"/>
      <c r="H17" s="1093"/>
      <c r="I17" s="1093"/>
      <c r="J17" s="1093"/>
      <c r="K17" s="1093"/>
      <c r="L17" s="1093"/>
      <c r="M17" s="1093"/>
      <c r="N17" s="1093"/>
      <c r="O17" s="1093"/>
      <c r="P17" s="1093"/>
      <c r="Q17" s="1093"/>
      <c r="R17" s="1093"/>
      <c r="S17" s="1093"/>
      <c r="AJ17" s="1095"/>
    </row>
    <row r="18" spans="1:36">
      <c r="A18" s="1093"/>
      <c r="B18" s="1093"/>
      <c r="C18" s="1093"/>
      <c r="D18" s="1093"/>
      <c r="E18" s="1093"/>
      <c r="F18" s="1093"/>
      <c r="G18" s="1093"/>
      <c r="H18" s="1093"/>
      <c r="I18" s="1093"/>
      <c r="J18" s="1093"/>
      <c r="K18" s="1093"/>
      <c r="L18" s="1093"/>
      <c r="M18" s="1093"/>
      <c r="N18" s="1093"/>
      <c r="O18" s="1093"/>
      <c r="P18" s="1093"/>
      <c r="Q18" s="1093"/>
      <c r="R18" s="1093"/>
      <c r="S18" s="1093"/>
    </row>
    <row r="19" spans="1:36">
      <c r="A19" s="1096"/>
      <c r="B19" s="1096"/>
      <c r="C19" s="1096"/>
      <c r="D19" s="1096"/>
      <c r="E19" s="1096"/>
      <c r="F19" s="1096"/>
      <c r="G19" s="1096"/>
      <c r="H19" s="1096"/>
      <c r="I19" s="1096"/>
      <c r="J19" s="1096"/>
      <c r="K19" s="1096"/>
      <c r="L19" s="1096"/>
      <c r="M19" s="1096"/>
      <c r="N19" s="1096"/>
      <c r="O19" s="1096"/>
      <c r="P19" s="1096"/>
      <c r="Q19" s="1096"/>
      <c r="R19" s="1096"/>
      <c r="S19" s="1096"/>
      <c r="AD19" s="1095"/>
      <c r="AE19" s="1095"/>
      <c r="AG19" s="1095"/>
      <c r="AH19" s="1095"/>
      <c r="AI19" s="1095"/>
      <c r="AJ19" s="1095"/>
    </row>
    <row r="20" spans="1:36">
      <c r="A20" s="76" t="s">
        <v>665</v>
      </c>
    </row>
    <row r="21" spans="1:36">
      <c r="A21" s="1097"/>
      <c r="B21" s="1097"/>
      <c r="C21" s="1097"/>
      <c r="D21" s="1097"/>
      <c r="E21" s="1097"/>
      <c r="F21" s="1097"/>
      <c r="G21" s="1097"/>
      <c r="H21" s="1097"/>
      <c r="I21" s="1097"/>
      <c r="J21" s="1097"/>
      <c r="K21" s="1097"/>
      <c r="L21" s="1097"/>
      <c r="M21" s="1097"/>
      <c r="N21" s="1097"/>
    </row>
    <row r="22" spans="1:36">
      <c r="A22" s="1098"/>
      <c r="D22" s="1093"/>
      <c r="E22" s="1093"/>
      <c r="F22" s="1093"/>
      <c r="G22" s="1093"/>
      <c r="H22" s="1093"/>
      <c r="I22" s="1093"/>
      <c r="J22" s="1093"/>
      <c r="K22" s="1093"/>
      <c r="L22" s="1093"/>
      <c r="M22" s="1093"/>
      <c r="N22" s="1093"/>
      <c r="O22" s="1093"/>
      <c r="P22" s="1093"/>
      <c r="Q22" s="1093"/>
      <c r="R22" s="1093"/>
      <c r="S22" s="1093"/>
    </row>
    <row r="23" spans="1:36">
      <c r="A23" s="1098"/>
      <c r="C23" s="1093"/>
      <c r="D23" s="1093"/>
      <c r="E23" s="1093"/>
      <c r="F23" s="1093"/>
      <c r="G23" s="1093"/>
      <c r="H23" s="1093"/>
      <c r="I23" s="1093"/>
      <c r="J23" s="1093"/>
      <c r="K23" s="1093"/>
      <c r="L23" s="1093"/>
      <c r="M23" s="1093"/>
      <c r="N23" s="1093"/>
      <c r="O23" s="1093"/>
      <c r="P23" s="1093"/>
      <c r="Q23" s="1093"/>
      <c r="R23" s="1093"/>
      <c r="S23" s="1093"/>
    </row>
    <row r="24" spans="1:36">
      <c r="A24" s="1099"/>
      <c r="B24" s="1100" t="s">
        <v>234</v>
      </c>
      <c r="C24" s="1101" t="s">
        <v>240</v>
      </c>
      <c r="D24" s="1101" t="s">
        <v>235</v>
      </c>
      <c r="E24" s="1101" t="s">
        <v>241</v>
      </c>
      <c r="F24" s="1102">
        <v>2006</v>
      </c>
      <c r="G24" s="1102">
        <v>2007</v>
      </c>
      <c r="H24" s="1102">
        <v>2008</v>
      </c>
      <c r="I24" s="1102">
        <v>2009</v>
      </c>
      <c r="J24" s="1102">
        <v>2010</v>
      </c>
      <c r="K24" s="1102">
        <v>2011</v>
      </c>
      <c r="L24" s="1102">
        <v>2012</v>
      </c>
      <c r="M24" s="1102">
        <v>2013</v>
      </c>
      <c r="N24" s="1102">
        <v>2014</v>
      </c>
      <c r="O24" s="1102">
        <v>2015</v>
      </c>
      <c r="P24" s="1102">
        <v>2016</v>
      </c>
      <c r="Q24" s="1102">
        <v>2017</v>
      </c>
      <c r="R24" s="1102">
        <v>2018</v>
      </c>
      <c r="S24" s="1102">
        <v>2019</v>
      </c>
      <c r="T24" s="1102">
        <v>2020</v>
      </c>
      <c r="U24" s="1102">
        <v>2021</v>
      </c>
      <c r="V24" s="1103">
        <v>2022</v>
      </c>
    </row>
    <row r="25" spans="1:36">
      <c r="A25" s="268" t="s">
        <v>671</v>
      </c>
      <c r="B25" s="1104">
        <v>0</v>
      </c>
      <c r="C25" s="1105">
        <v>0</v>
      </c>
      <c r="D25" s="1105">
        <v>0</v>
      </c>
      <c r="E25" s="1105">
        <v>0</v>
      </c>
      <c r="F25" s="1105">
        <v>0</v>
      </c>
      <c r="G25" s="1105">
        <v>0</v>
      </c>
      <c r="H25" s="1105">
        <v>0</v>
      </c>
      <c r="I25" s="1105">
        <v>0</v>
      </c>
      <c r="J25" s="1105">
        <v>0</v>
      </c>
      <c r="K25" s="1105">
        <v>0</v>
      </c>
      <c r="L25" s="1105">
        <v>0</v>
      </c>
      <c r="M25" s="1105">
        <v>0</v>
      </c>
      <c r="N25" s="1105">
        <v>1.0800000000000001E-2</v>
      </c>
      <c r="O25" s="1105">
        <v>3.7100000000000001E-2</v>
      </c>
      <c r="P25" s="1105">
        <v>9.9700000000000011E-2</v>
      </c>
      <c r="Q25" s="1105">
        <v>8.3400000000000002E-2</v>
      </c>
      <c r="R25" s="1105">
        <v>9.5100000000000004E-2</v>
      </c>
      <c r="S25" s="1105">
        <v>0.35909999999999997</v>
      </c>
      <c r="T25" s="1105">
        <v>0.26239999999999997</v>
      </c>
      <c r="U25" s="1105">
        <v>0.1333</v>
      </c>
      <c r="V25" s="1106">
        <v>6.25E-2</v>
      </c>
    </row>
    <row r="26" spans="1:36">
      <c r="A26" s="269" t="s">
        <v>236</v>
      </c>
      <c r="B26" s="1104">
        <v>0</v>
      </c>
      <c r="C26" s="1105">
        <v>0</v>
      </c>
      <c r="D26" s="1105">
        <v>0</v>
      </c>
      <c r="E26" s="1105">
        <v>0</v>
      </c>
      <c r="F26" s="1105">
        <v>0</v>
      </c>
      <c r="G26" s="1105">
        <v>0</v>
      </c>
      <c r="H26" s="1105">
        <v>0</v>
      </c>
      <c r="I26" s="1105">
        <v>0</v>
      </c>
      <c r="J26" s="1105">
        <v>2.9999999999999997E-4</v>
      </c>
      <c r="K26" s="1105">
        <v>5.16E-2</v>
      </c>
      <c r="L26" s="1105">
        <v>0.22440000000000002</v>
      </c>
      <c r="M26" s="1105">
        <v>0.58250000000000002</v>
      </c>
      <c r="N26" s="1105">
        <v>0.47840000000000005</v>
      </c>
      <c r="O26" s="1105">
        <v>0.45189999999999997</v>
      </c>
      <c r="P26" s="1105">
        <v>0.53180000000000005</v>
      </c>
      <c r="Q26" s="1105">
        <v>0.60850000000000004</v>
      </c>
      <c r="R26" s="1105">
        <v>0.69889999999999997</v>
      </c>
      <c r="S26" s="1105">
        <v>0.49200000000000005</v>
      </c>
      <c r="T26" s="1105">
        <v>0.54890000000000005</v>
      </c>
      <c r="U26" s="1105">
        <v>0.65629999999999999</v>
      </c>
      <c r="V26" s="1106">
        <v>0.7387999999999999</v>
      </c>
    </row>
    <row r="27" spans="1:36">
      <c r="A27" s="269" t="s">
        <v>237</v>
      </c>
      <c r="B27" s="1104">
        <v>0</v>
      </c>
      <c r="C27" s="1105">
        <v>0</v>
      </c>
      <c r="D27" s="1105">
        <v>1.0700000000000001E-2</v>
      </c>
      <c r="E27" s="1105">
        <v>0</v>
      </c>
      <c r="F27" s="1105">
        <v>2E-3</v>
      </c>
      <c r="G27" s="1105">
        <v>0</v>
      </c>
      <c r="H27" s="1105">
        <v>4.8399999999999999E-2</v>
      </c>
      <c r="I27" s="1105">
        <v>7.51E-2</v>
      </c>
      <c r="J27" s="1105">
        <v>0.35049999999999998</v>
      </c>
      <c r="K27" s="1105">
        <v>0.47549999999999998</v>
      </c>
      <c r="L27" s="1105">
        <v>0.38100000000000001</v>
      </c>
      <c r="M27" s="1105">
        <v>6.8699999999999997E-2</v>
      </c>
      <c r="N27" s="1105">
        <v>0.28559999999999997</v>
      </c>
      <c r="O27" s="1105">
        <v>0.36570000000000003</v>
      </c>
      <c r="P27" s="1105">
        <v>0.28589999999999999</v>
      </c>
      <c r="Q27" s="1105">
        <v>0.28160000000000002</v>
      </c>
      <c r="R27" s="1105">
        <v>0.18230000000000002</v>
      </c>
      <c r="S27" s="1105">
        <v>0.1353</v>
      </c>
      <c r="T27" s="1105">
        <v>0.18359999999999999</v>
      </c>
      <c r="U27" s="1105">
        <v>0.1807</v>
      </c>
      <c r="V27" s="1106">
        <v>0.15240000000000001</v>
      </c>
    </row>
    <row r="28" spans="1:36">
      <c r="A28" s="269" t="s">
        <v>238</v>
      </c>
      <c r="B28" s="1104">
        <v>6.0299999999999999E-2</v>
      </c>
      <c r="C28" s="1105">
        <v>2.0799999999999999E-2</v>
      </c>
      <c r="D28" s="1105">
        <v>0.14990000000000001</v>
      </c>
      <c r="E28" s="1105">
        <v>0.68909999999999993</v>
      </c>
      <c r="F28" s="1105">
        <v>0.83209999999999995</v>
      </c>
      <c r="G28" s="1105">
        <v>0.92480000000000007</v>
      </c>
      <c r="H28" s="1105">
        <v>0.86760000000000004</v>
      </c>
      <c r="I28" s="1105">
        <v>0.83550000000000002</v>
      </c>
      <c r="J28" s="1105">
        <v>0.58520000000000005</v>
      </c>
      <c r="K28" s="1105">
        <v>0.37459999999999999</v>
      </c>
      <c r="L28" s="1105">
        <v>0.34139999999999998</v>
      </c>
      <c r="M28" s="1105">
        <v>0.33509999999999995</v>
      </c>
      <c r="N28" s="1105">
        <v>0.22440000000000002</v>
      </c>
      <c r="O28" s="1105">
        <v>0.1401</v>
      </c>
      <c r="P28" s="1105">
        <v>8.2599999999999993E-2</v>
      </c>
      <c r="Q28" s="1105">
        <v>2.4799999999999999E-2</v>
      </c>
      <c r="R28" s="1105">
        <v>2.1499999999999998E-2</v>
      </c>
      <c r="S28" s="1105">
        <v>2.5999999999999999E-3</v>
      </c>
      <c r="T28" s="1105">
        <v>3.0999999999999999E-3</v>
      </c>
      <c r="U28" s="1105">
        <v>2.8900000000000002E-2</v>
      </c>
      <c r="V28" s="1106">
        <v>4.1299999999999996E-2</v>
      </c>
    </row>
    <row r="29" spans="1:36">
      <c r="A29" s="269" t="s">
        <v>239</v>
      </c>
      <c r="B29" s="1104">
        <v>0.93969999999999998</v>
      </c>
      <c r="C29" s="1105">
        <v>0.97920000000000007</v>
      </c>
      <c r="D29" s="1105">
        <v>0.83939999999999992</v>
      </c>
      <c r="E29" s="1105">
        <v>0.31090000000000001</v>
      </c>
      <c r="F29" s="1105">
        <v>0.16589999999999999</v>
      </c>
      <c r="G29" s="1105">
        <v>7.5199999999999989E-2</v>
      </c>
      <c r="H29" s="1105">
        <v>8.3900000000000002E-2</v>
      </c>
      <c r="I29" s="1105">
        <v>8.9399999999999993E-2</v>
      </c>
      <c r="J29" s="1105">
        <v>6.3899999999999998E-2</v>
      </c>
      <c r="K29" s="1105">
        <v>9.8299999999999998E-2</v>
      </c>
      <c r="L29" s="1105">
        <v>5.3200000000000004E-2</v>
      </c>
      <c r="M29" s="1105">
        <v>1.37E-2</v>
      </c>
      <c r="N29" s="1105">
        <v>8.0000000000000004E-4</v>
      </c>
      <c r="O29" s="1105">
        <v>5.1000000000000004E-3</v>
      </c>
      <c r="P29" s="1105">
        <v>0</v>
      </c>
      <c r="Q29" s="1105">
        <v>1.7000000000000001E-3</v>
      </c>
      <c r="R29" s="1105">
        <v>2.2000000000000001E-3</v>
      </c>
      <c r="S29" s="1105">
        <v>1.11E-2</v>
      </c>
      <c r="T29" s="1105">
        <v>2E-3</v>
      </c>
      <c r="U29" s="1105">
        <v>8.9999999999999998E-4</v>
      </c>
      <c r="V29" s="1106">
        <v>4.8999999999999998E-3</v>
      </c>
    </row>
    <row r="30" spans="1:36">
      <c r="A30" s="1107" t="s">
        <v>0</v>
      </c>
      <c r="B30" s="1108">
        <v>392.83530000000002</v>
      </c>
      <c r="C30" s="1109">
        <v>389.87830000000002</v>
      </c>
      <c r="D30" s="1109">
        <v>377.03530000000001</v>
      </c>
      <c r="E30" s="1109">
        <v>340.0634</v>
      </c>
      <c r="F30" s="1109">
        <v>334.26620000000003</v>
      </c>
      <c r="G30" s="1109">
        <v>330.75029999999998</v>
      </c>
      <c r="H30" s="1109">
        <v>332.56200000000001</v>
      </c>
      <c r="I30" s="1109">
        <v>329.2824</v>
      </c>
      <c r="J30" s="1109">
        <v>319.18669999999997</v>
      </c>
      <c r="K30" s="1109">
        <v>314.91320000000002</v>
      </c>
      <c r="L30" s="1109">
        <v>285.90069999999997</v>
      </c>
      <c r="M30" s="1109">
        <v>255.25729999999999</v>
      </c>
      <c r="N30" s="1109">
        <v>250.62649999999999</v>
      </c>
      <c r="O30" s="1109">
        <v>245.0146</v>
      </c>
      <c r="P30" s="1109">
        <v>233.43469999999999</v>
      </c>
      <c r="Q30" s="1109">
        <v>230.68279999999999</v>
      </c>
      <c r="R30" s="1109">
        <v>229.83539999999999</v>
      </c>
      <c r="S30" s="1109">
        <v>219.82759999999999</v>
      </c>
      <c r="T30" s="1109">
        <v>223.17599999999999</v>
      </c>
      <c r="U30" s="1109">
        <v>230.65610000000001</v>
      </c>
      <c r="V30" s="1110">
        <v>233.0121</v>
      </c>
    </row>
    <row r="31" spans="1:36">
      <c r="A31" s="1098"/>
      <c r="C31" s="1093"/>
      <c r="D31" s="1093"/>
      <c r="E31" s="1093"/>
      <c r="F31" s="1093"/>
      <c r="G31" s="1093"/>
      <c r="H31" s="1093"/>
      <c r="I31" s="1093"/>
      <c r="J31" s="1093"/>
      <c r="K31" s="1093"/>
      <c r="L31" s="1093"/>
      <c r="M31" s="1093"/>
      <c r="N31" s="1093"/>
      <c r="O31" s="1093"/>
      <c r="P31" s="1093"/>
      <c r="Q31" s="1093"/>
      <c r="R31" s="1093"/>
      <c r="S31" s="1093"/>
    </row>
    <row r="32" spans="1:36">
      <c r="A32" s="1069"/>
      <c r="B32" s="1069"/>
      <c r="C32" s="1069"/>
      <c r="D32" s="1069"/>
      <c r="E32" s="1069"/>
      <c r="F32" s="1069"/>
      <c r="G32" s="1069"/>
      <c r="H32" s="1069"/>
      <c r="I32" s="1069"/>
      <c r="J32" s="1069"/>
      <c r="K32" s="1069"/>
      <c r="L32" s="1069"/>
      <c r="M32" s="1069"/>
      <c r="N32" s="1069"/>
      <c r="O32" s="1069"/>
      <c r="P32" s="1069"/>
      <c r="Q32" s="1069"/>
      <c r="R32" s="1069"/>
      <c r="S32" s="1069"/>
      <c r="T32" s="1069"/>
      <c r="U32" s="1069"/>
      <c r="V32" s="1069"/>
      <c r="W32" s="1069"/>
      <c r="X32" s="1069"/>
      <c r="Y32" s="1069"/>
    </row>
    <row r="33" spans="1:25">
      <c r="A33" s="1069"/>
      <c r="B33" s="1069"/>
      <c r="C33" s="1069"/>
      <c r="D33" s="1069"/>
      <c r="E33" s="1069"/>
      <c r="F33" s="1069"/>
      <c r="G33" s="1069"/>
      <c r="H33" s="1069"/>
      <c r="I33" s="1069"/>
      <c r="J33" s="1069"/>
      <c r="K33" s="1069"/>
      <c r="L33" s="1069"/>
      <c r="M33" s="1069"/>
      <c r="N33" s="1069"/>
      <c r="O33" s="1069"/>
      <c r="P33" s="1069"/>
      <c r="Q33" s="1069"/>
      <c r="R33" s="1069"/>
      <c r="S33" s="1069"/>
      <c r="T33" s="1069"/>
      <c r="U33" s="1069"/>
      <c r="V33" s="1069"/>
      <c r="W33" s="1069"/>
      <c r="X33" s="1069"/>
      <c r="Y33" s="1069"/>
    </row>
    <row r="34" spans="1:25">
      <c r="A34" s="1069"/>
      <c r="B34" s="1069"/>
      <c r="C34" s="1069"/>
      <c r="D34" s="1069"/>
      <c r="E34" s="1069"/>
      <c r="F34" s="1069"/>
      <c r="G34" s="1069"/>
      <c r="H34" s="1069"/>
      <c r="I34" s="1069"/>
      <c r="J34" s="1069"/>
      <c r="K34" s="1069"/>
      <c r="L34" s="1069"/>
      <c r="M34" s="1069"/>
      <c r="N34" s="1069"/>
      <c r="O34" s="1069"/>
      <c r="P34" s="1069"/>
      <c r="Q34" s="1069"/>
      <c r="R34" s="1069"/>
      <c r="S34" s="1069"/>
      <c r="T34" s="1069"/>
      <c r="U34" s="1069"/>
      <c r="V34" s="1069"/>
      <c r="W34" s="1069"/>
      <c r="X34" s="1069"/>
      <c r="Y34" s="1069"/>
    </row>
    <row r="35" spans="1:25">
      <c r="A35" s="1069"/>
      <c r="B35" s="1069"/>
      <c r="C35" s="1069"/>
      <c r="D35" s="1069"/>
      <c r="E35" s="1069"/>
      <c r="F35" s="1069"/>
      <c r="G35" s="1069"/>
      <c r="H35" s="1069"/>
      <c r="I35" s="1069"/>
      <c r="J35" s="1069"/>
      <c r="K35" s="1069"/>
      <c r="L35" s="1069"/>
      <c r="M35" s="1069"/>
      <c r="N35" s="1069"/>
      <c r="O35" s="1069"/>
      <c r="P35" s="1069"/>
      <c r="Q35" s="1069"/>
      <c r="R35" s="1069"/>
      <c r="S35" s="1069"/>
      <c r="T35" s="1069"/>
      <c r="U35" s="1069"/>
      <c r="V35" s="1069"/>
      <c r="W35" s="1069"/>
      <c r="X35" s="1069"/>
      <c r="Y35" s="1069"/>
    </row>
    <row r="36" spans="1:25">
      <c r="A36" s="1069"/>
      <c r="B36" s="1069"/>
      <c r="C36" s="1069"/>
      <c r="D36" s="1069"/>
      <c r="E36" s="1069"/>
      <c r="F36" s="1069"/>
      <c r="G36" s="1069"/>
      <c r="H36" s="1069"/>
      <c r="I36" s="1069"/>
      <c r="J36" s="1069"/>
      <c r="K36" s="1069"/>
      <c r="L36" s="1069"/>
      <c r="M36" s="1069"/>
      <c r="N36" s="1069"/>
      <c r="O36" s="1069"/>
      <c r="P36" s="1069"/>
      <c r="Q36" s="1069"/>
      <c r="R36" s="1069"/>
      <c r="S36" s="1069"/>
      <c r="T36" s="1069"/>
      <c r="U36" s="1069"/>
      <c r="V36" s="1069"/>
      <c r="W36" s="1069"/>
      <c r="X36" s="1069"/>
      <c r="Y36" s="1069"/>
    </row>
    <row r="37" spans="1:25">
      <c r="A37" s="1069"/>
      <c r="B37" s="1069"/>
      <c r="C37" s="1069"/>
      <c r="D37" s="1069"/>
      <c r="E37" s="1069"/>
      <c r="F37" s="1069"/>
      <c r="G37" s="1069"/>
      <c r="H37" s="1069"/>
      <c r="I37" s="1069"/>
      <c r="J37" s="1069"/>
      <c r="K37" s="1069"/>
      <c r="L37" s="1069"/>
      <c r="M37" s="1069"/>
      <c r="N37" s="1069"/>
      <c r="O37" s="1069"/>
      <c r="P37" s="1069"/>
      <c r="Q37" s="1069"/>
      <c r="R37" s="1069"/>
      <c r="S37" s="1069"/>
      <c r="T37" s="1069"/>
      <c r="U37" s="1069"/>
      <c r="V37" s="1069"/>
      <c r="W37" s="1069"/>
      <c r="X37" s="1069"/>
      <c r="Y37" s="1069"/>
    </row>
    <row r="38" spans="1:25">
      <c r="A38" s="1069"/>
      <c r="B38" s="1069"/>
      <c r="C38" s="1069"/>
      <c r="D38" s="1069"/>
      <c r="E38" s="1069"/>
      <c r="F38" s="1069"/>
      <c r="G38" s="1069"/>
      <c r="H38" s="1069"/>
      <c r="I38" s="1069"/>
      <c r="J38" s="1069"/>
      <c r="K38" s="1069"/>
      <c r="L38" s="1069"/>
      <c r="M38" s="1069"/>
      <c r="N38" s="1069"/>
      <c r="O38" s="1069"/>
      <c r="P38" s="1069"/>
      <c r="Q38" s="1069"/>
      <c r="R38" s="1069"/>
      <c r="S38" s="1069"/>
      <c r="T38" s="1069"/>
      <c r="U38" s="1069"/>
      <c r="V38" s="1069"/>
      <c r="W38" s="1069"/>
      <c r="X38" s="1069"/>
      <c r="Y38" s="1069"/>
    </row>
    <row r="39" spans="1:25">
      <c r="A39" s="1069"/>
      <c r="B39" s="1069"/>
      <c r="C39" s="1069"/>
      <c r="D39" s="1069"/>
      <c r="E39" s="1069"/>
      <c r="F39" s="1069"/>
      <c r="G39" s="1069"/>
      <c r="H39" s="1069"/>
      <c r="I39" s="1069"/>
      <c r="J39" s="1069"/>
      <c r="K39" s="1069"/>
      <c r="L39" s="1069"/>
      <c r="M39" s="1069"/>
      <c r="N39" s="1069"/>
      <c r="O39" s="1069"/>
      <c r="P39" s="1069"/>
      <c r="Q39" s="1069"/>
      <c r="R39" s="1069"/>
      <c r="S39" s="1069"/>
      <c r="T39" s="1069"/>
      <c r="U39" s="1069"/>
      <c r="V39" s="1069"/>
      <c r="W39" s="1069"/>
      <c r="X39" s="1069"/>
      <c r="Y39" s="1069"/>
    </row>
    <row r="40" spans="1:25">
      <c r="A40" s="1069"/>
      <c r="B40" s="1069"/>
      <c r="C40" s="1069"/>
      <c r="D40" s="1069"/>
      <c r="E40" s="1069"/>
      <c r="F40" s="1069"/>
      <c r="G40" s="1069"/>
      <c r="H40" s="1069"/>
      <c r="I40" s="1069"/>
      <c r="J40" s="1069"/>
      <c r="K40" s="1069"/>
      <c r="L40" s="1069"/>
      <c r="M40" s="1069"/>
      <c r="N40" s="1069"/>
      <c r="O40" s="1069"/>
      <c r="P40" s="1069"/>
      <c r="Q40" s="1069"/>
      <c r="R40" s="1069"/>
      <c r="S40" s="1069"/>
      <c r="T40" s="1069"/>
      <c r="U40" s="1069"/>
      <c r="V40" s="1069"/>
      <c r="W40" s="1069"/>
      <c r="X40" s="1069"/>
      <c r="Y40" s="1069"/>
    </row>
    <row r="41" spans="1:25">
      <c r="A41" s="1069"/>
      <c r="B41" s="1069"/>
      <c r="C41" s="1069"/>
      <c r="D41" s="1069"/>
      <c r="E41" s="1069"/>
      <c r="F41" s="1069"/>
      <c r="G41" s="1069"/>
      <c r="H41" s="1069"/>
      <c r="I41" s="1069"/>
      <c r="J41" s="1069"/>
      <c r="K41" s="1069"/>
      <c r="L41" s="1069"/>
      <c r="M41" s="1069"/>
      <c r="N41" s="1069"/>
      <c r="O41" s="1069"/>
      <c r="P41" s="1069"/>
      <c r="Q41" s="1069"/>
      <c r="R41" s="1069"/>
      <c r="S41" s="1069"/>
      <c r="T41" s="1069"/>
      <c r="U41" s="1069"/>
      <c r="V41" s="1069"/>
      <c r="W41" s="1069"/>
      <c r="X41" s="1069"/>
      <c r="Y41" s="1069"/>
    </row>
    <row r="42" spans="1:25">
      <c r="A42" s="1069"/>
      <c r="B42" s="1069"/>
      <c r="C42" s="1069"/>
      <c r="D42" s="1069"/>
      <c r="E42" s="1069"/>
      <c r="F42" s="1069"/>
      <c r="G42" s="1069"/>
      <c r="H42" s="1069"/>
      <c r="I42" s="1069"/>
      <c r="J42" s="1069"/>
      <c r="K42" s="1069"/>
      <c r="L42" s="1069"/>
      <c r="M42" s="1069"/>
      <c r="N42" s="1069"/>
      <c r="O42" s="1069"/>
      <c r="P42" s="1069"/>
      <c r="Q42" s="1069"/>
      <c r="R42" s="1069"/>
      <c r="S42" s="1069"/>
      <c r="T42" s="1069"/>
      <c r="U42" s="1069"/>
      <c r="V42" s="1069"/>
      <c r="W42" s="1069"/>
      <c r="X42" s="1069"/>
      <c r="Y42" s="1069"/>
    </row>
    <row r="43" spans="1:25">
      <c r="A43" s="1069"/>
      <c r="B43" s="1069"/>
      <c r="C43" s="1069"/>
      <c r="D43" s="1069"/>
      <c r="E43" s="1069"/>
      <c r="F43" s="1069"/>
      <c r="G43" s="1069"/>
      <c r="H43" s="1069"/>
      <c r="I43" s="1069"/>
      <c r="J43" s="1069"/>
      <c r="K43" s="1069"/>
      <c r="L43" s="1069"/>
      <c r="M43" s="1069"/>
      <c r="N43" s="1069"/>
      <c r="O43" s="1069"/>
      <c r="P43" s="1069"/>
      <c r="Q43" s="1069"/>
      <c r="R43" s="1069"/>
      <c r="S43" s="1069"/>
      <c r="T43" s="1069"/>
      <c r="U43" s="1069"/>
      <c r="V43" s="1069"/>
      <c r="W43" s="1069"/>
      <c r="X43" s="1069"/>
      <c r="Y43" s="1069"/>
    </row>
    <row r="44" spans="1:25">
      <c r="A44" s="1069"/>
      <c r="B44" s="1069"/>
      <c r="C44" s="1069"/>
      <c r="D44" s="1069"/>
      <c r="E44" s="1069"/>
      <c r="F44" s="1069"/>
      <c r="G44" s="1069"/>
      <c r="H44" s="1069"/>
      <c r="I44" s="1069"/>
      <c r="J44" s="1069"/>
      <c r="K44" s="1069"/>
      <c r="L44" s="1069"/>
      <c r="M44" s="1069"/>
      <c r="N44" s="1069"/>
      <c r="O44" s="1069"/>
      <c r="P44" s="1069"/>
      <c r="Q44" s="1069"/>
      <c r="R44" s="1069"/>
      <c r="S44" s="1069"/>
      <c r="T44" s="1069"/>
      <c r="U44" s="1069"/>
      <c r="V44" s="1069"/>
      <c r="W44" s="1069"/>
      <c r="X44" s="1069"/>
      <c r="Y44" s="1069"/>
    </row>
    <row r="45" spans="1:25">
      <c r="A45" s="1069"/>
      <c r="B45" s="1069"/>
      <c r="C45" s="1069"/>
      <c r="D45" s="1069"/>
      <c r="E45" s="1069"/>
      <c r="F45" s="1069"/>
      <c r="G45" s="1069"/>
      <c r="H45" s="1069"/>
      <c r="I45" s="1069"/>
      <c r="J45" s="1069"/>
      <c r="K45" s="1069"/>
      <c r="L45" s="1069"/>
      <c r="M45" s="1069"/>
      <c r="N45" s="1069"/>
      <c r="O45" s="1069"/>
      <c r="P45" s="1069"/>
      <c r="Q45" s="1069"/>
      <c r="R45" s="1069"/>
      <c r="S45" s="1069"/>
      <c r="T45" s="1069"/>
      <c r="U45" s="1069"/>
      <c r="V45" s="1069"/>
      <c r="W45" s="1069"/>
      <c r="X45" s="1069"/>
      <c r="Y45" s="1069"/>
    </row>
    <row r="46" spans="1: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row>
    <row r="47" spans="1:25">
      <c r="A47" s="1069"/>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row>
    <row r="48" spans="1:25">
      <c r="A48" s="1069"/>
      <c r="B48" s="1069"/>
      <c r="C48" s="1069"/>
      <c r="D48" s="1069"/>
      <c r="E48" s="1069"/>
      <c r="F48" s="1069"/>
      <c r="G48" s="1069"/>
      <c r="H48" s="1069"/>
      <c r="I48" s="1069"/>
      <c r="J48" s="1069"/>
      <c r="K48" s="1069"/>
      <c r="L48" s="1069"/>
      <c r="M48" s="1069"/>
      <c r="N48" s="1069"/>
      <c r="O48" s="1069"/>
      <c r="P48" s="1069"/>
      <c r="Q48" s="1069"/>
      <c r="R48" s="1069"/>
      <c r="S48" s="1069"/>
      <c r="T48" s="1069"/>
      <c r="U48" s="1069"/>
      <c r="V48" s="1069"/>
      <c r="W48" s="1069"/>
      <c r="X48" s="1069"/>
      <c r="Y48" s="1069"/>
    </row>
    <row r="49" spans="1:25">
      <c r="A49" s="1069"/>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row>
    <row r="50" spans="1:25">
      <c r="A50" s="1069"/>
      <c r="B50" s="1069"/>
      <c r="C50" s="1069"/>
      <c r="D50" s="1069"/>
      <c r="E50" s="1069"/>
      <c r="F50" s="1069"/>
      <c r="G50" s="1069"/>
      <c r="H50" s="1069"/>
      <c r="I50" s="1069"/>
      <c r="J50" s="1069"/>
      <c r="K50" s="1069"/>
      <c r="L50" s="1069"/>
      <c r="M50" s="1069"/>
      <c r="N50" s="1069"/>
      <c r="O50" s="1069"/>
      <c r="P50" s="1069"/>
      <c r="Q50" s="1069"/>
      <c r="R50" s="1069"/>
      <c r="S50" s="1069"/>
      <c r="T50" s="1069"/>
      <c r="U50" s="1069"/>
      <c r="V50" s="1069"/>
      <c r="W50" s="1069"/>
      <c r="X50" s="1069"/>
      <c r="Y50" s="1069"/>
    </row>
    <row r="51" spans="1:25">
      <c r="A51" s="1069"/>
      <c r="B51" s="1069"/>
      <c r="C51" s="1069"/>
      <c r="D51" s="1069"/>
      <c r="E51" s="1069"/>
      <c r="F51" s="1069"/>
      <c r="G51" s="1069"/>
      <c r="H51" s="1069"/>
      <c r="I51" s="1069"/>
      <c r="J51" s="1069"/>
      <c r="K51" s="1069"/>
      <c r="L51" s="1069"/>
      <c r="M51" s="1069"/>
      <c r="N51" s="1069"/>
      <c r="O51" s="1069"/>
      <c r="P51" s="1069"/>
      <c r="Q51" s="1069"/>
      <c r="R51" s="1069"/>
      <c r="S51" s="1069"/>
      <c r="T51" s="1069"/>
      <c r="U51" s="1069"/>
      <c r="V51" s="1069"/>
      <c r="W51" s="1069"/>
      <c r="X51" s="1069"/>
      <c r="Y51" s="1069"/>
    </row>
    <row r="52" spans="1:25">
      <c r="A52" s="1069"/>
      <c r="B52" s="1069"/>
      <c r="C52" s="1069"/>
      <c r="D52" s="1069"/>
      <c r="E52" s="1069"/>
      <c r="F52" s="1069"/>
      <c r="G52" s="1069"/>
      <c r="H52" s="1069"/>
      <c r="I52" s="1069"/>
      <c r="J52" s="1069"/>
      <c r="K52" s="1069"/>
      <c r="L52" s="1069"/>
      <c r="M52" s="1069"/>
      <c r="N52" s="1069"/>
      <c r="O52" s="1069"/>
      <c r="P52" s="1069"/>
      <c r="Q52" s="1069"/>
      <c r="R52" s="1069"/>
      <c r="S52" s="1069"/>
      <c r="T52" s="1069"/>
      <c r="U52" s="1069"/>
      <c r="V52" s="1069"/>
      <c r="W52" s="1069"/>
      <c r="X52" s="1069"/>
      <c r="Y52" s="1069"/>
    </row>
    <row r="53" spans="1:25">
      <c r="A53" s="1069"/>
      <c r="B53" s="1069"/>
      <c r="C53" s="1069"/>
      <c r="D53" s="1069"/>
      <c r="E53" s="1069"/>
      <c r="F53" s="1069"/>
      <c r="G53" s="1069"/>
      <c r="H53" s="1069"/>
      <c r="I53" s="1069"/>
      <c r="J53" s="1069"/>
      <c r="K53" s="1069"/>
      <c r="L53" s="1069"/>
      <c r="M53" s="1069"/>
      <c r="N53" s="1069"/>
      <c r="O53" s="1069"/>
      <c r="P53" s="1069"/>
      <c r="Q53" s="1069"/>
      <c r="R53" s="1069"/>
      <c r="S53" s="1069"/>
      <c r="T53" s="1069"/>
      <c r="U53" s="1069"/>
      <c r="V53" s="1069"/>
      <c r="W53" s="1069"/>
      <c r="X53" s="1069"/>
      <c r="Y53" s="1069"/>
    </row>
    <row r="54" spans="1:25">
      <c r="A54" s="1069"/>
      <c r="B54" s="1069"/>
      <c r="C54" s="1069"/>
      <c r="D54" s="1069"/>
      <c r="E54" s="1069"/>
      <c r="F54" s="1069"/>
      <c r="G54" s="1069"/>
      <c r="H54" s="1069"/>
      <c r="I54" s="1069"/>
      <c r="J54" s="1069"/>
      <c r="K54" s="1069"/>
      <c r="L54" s="1069"/>
      <c r="M54" s="1069"/>
      <c r="N54" s="1069"/>
      <c r="O54" s="1069"/>
      <c r="P54" s="1069"/>
      <c r="Q54" s="1069"/>
      <c r="R54" s="1069"/>
      <c r="S54" s="1069"/>
      <c r="T54" s="1069"/>
      <c r="U54" s="1069"/>
      <c r="V54" s="1069"/>
      <c r="W54" s="1069"/>
      <c r="X54" s="1069"/>
      <c r="Y54" s="1069"/>
    </row>
    <row r="55" spans="1:25">
      <c r="A55" s="1069"/>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row>
    <row r="56" spans="1:25">
      <c r="A56" s="1069"/>
      <c r="B56" s="1069"/>
      <c r="C56" s="1069"/>
      <c r="D56" s="1069"/>
      <c r="E56" s="1069"/>
      <c r="F56" s="1069"/>
      <c r="G56" s="1069"/>
      <c r="H56" s="1069"/>
      <c r="I56" s="1069"/>
      <c r="J56" s="1069"/>
      <c r="K56" s="1069"/>
      <c r="L56" s="1069"/>
      <c r="M56" s="1069"/>
      <c r="N56" s="1069"/>
      <c r="O56" s="1069"/>
      <c r="P56" s="1069"/>
      <c r="Q56" s="1069"/>
      <c r="R56" s="1069"/>
      <c r="S56" s="1069"/>
      <c r="T56" s="1069"/>
      <c r="U56" s="1069"/>
      <c r="V56" s="1069"/>
      <c r="W56" s="1069"/>
      <c r="X56" s="1069"/>
      <c r="Y56" s="1069"/>
    </row>
    <row r="57" spans="1:25">
      <c r="A57" s="1069"/>
      <c r="B57" s="1069"/>
      <c r="C57" s="1069"/>
      <c r="D57" s="1069"/>
      <c r="E57" s="1069"/>
      <c r="F57" s="1069"/>
      <c r="G57" s="1069"/>
      <c r="H57" s="1069"/>
      <c r="I57" s="1069"/>
      <c r="J57" s="1069"/>
      <c r="K57" s="1069"/>
      <c r="L57" s="1069"/>
      <c r="M57" s="1069"/>
      <c r="N57" s="1069"/>
      <c r="O57" s="1069"/>
      <c r="P57" s="1069"/>
      <c r="Q57" s="1069"/>
      <c r="R57" s="1069"/>
      <c r="S57" s="1069"/>
      <c r="T57" s="1069"/>
      <c r="U57" s="1069"/>
      <c r="V57" s="1069"/>
      <c r="W57" s="1069"/>
      <c r="X57" s="1069"/>
      <c r="Y57" s="1069"/>
    </row>
    <row r="58" spans="1:25">
      <c r="A58" s="1069"/>
      <c r="B58" s="1069"/>
      <c r="C58" s="1069"/>
      <c r="D58" s="1069"/>
      <c r="E58" s="1069"/>
      <c r="F58" s="1069"/>
      <c r="G58" s="1069"/>
      <c r="H58" s="1069"/>
      <c r="I58" s="1069"/>
      <c r="J58" s="1069"/>
      <c r="K58" s="1069"/>
      <c r="L58" s="1069"/>
      <c r="M58" s="1069"/>
      <c r="N58" s="1069"/>
      <c r="O58" s="1069"/>
      <c r="P58" s="1069"/>
      <c r="Q58" s="1069"/>
      <c r="R58" s="1069"/>
      <c r="S58" s="1069"/>
      <c r="T58" s="1069"/>
      <c r="U58" s="1069"/>
      <c r="V58" s="1069"/>
      <c r="W58" s="1069"/>
      <c r="X58" s="1069"/>
      <c r="Y58" s="1069"/>
    </row>
    <row r="59" spans="1:25">
      <c r="A59" s="1069"/>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row>
    <row r="60" spans="1:25">
      <c r="A60" s="1069"/>
      <c r="B60" s="1069"/>
      <c r="C60" s="1069"/>
      <c r="D60" s="1069"/>
      <c r="E60" s="1069"/>
      <c r="F60" s="1069"/>
      <c r="G60" s="1069"/>
      <c r="H60" s="1069"/>
      <c r="I60" s="1069"/>
      <c r="J60" s="1069"/>
      <c r="K60" s="1069"/>
      <c r="L60" s="1069"/>
      <c r="M60" s="1069"/>
      <c r="N60" s="1069"/>
      <c r="O60" s="1069"/>
      <c r="P60" s="1069"/>
      <c r="Q60" s="1069"/>
      <c r="R60" s="1069"/>
      <c r="S60" s="1069"/>
      <c r="T60" s="1069"/>
      <c r="U60" s="1069"/>
      <c r="V60" s="1069"/>
      <c r="W60" s="1069"/>
      <c r="X60" s="1069"/>
      <c r="Y60" s="1069"/>
    </row>
    <row r="61" spans="1:25">
      <c r="A61" s="1069"/>
      <c r="B61" s="1069"/>
      <c r="C61" s="1069"/>
      <c r="D61" s="1069"/>
      <c r="E61" s="1069"/>
      <c r="F61" s="1069"/>
      <c r="G61" s="1069"/>
      <c r="H61" s="1069"/>
      <c r="I61" s="1069"/>
      <c r="J61" s="1069"/>
      <c r="K61" s="1069"/>
      <c r="L61" s="1069"/>
      <c r="M61" s="1069"/>
      <c r="N61" s="1069"/>
      <c r="O61" s="1069"/>
      <c r="P61" s="1069"/>
      <c r="Q61" s="1069"/>
      <c r="R61" s="1069"/>
      <c r="S61" s="1069"/>
      <c r="T61" s="1069"/>
      <c r="U61" s="1069"/>
      <c r="V61" s="1069"/>
      <c r="W61" s="1069"/>
      <c r="X61" s="1069"/>
      <c r="Y61" s="1069"/>
    </row>
    <row r="62" spans="1:25">
      <c r="A62" s="1069"/>
      <c r="B62" s="1069"/>
      <c r="C62" s="1069"/>
      <c r="D62" s="1069"/>
      <c r="E62" s="1069"/>
      <c r="F62" s="1069"/>
      <c r="G62" s="1069"/>
      <c r="H62" s="1069"/>
      <c r="I62" s="1069"/>
      <c r="J62" s="1069"/>
      <c r="K62" s="1069"/>
      <c r="L62" s="1069"/>
      <c r="M62" s="1069"/>
      <c r="N62" s="1069"/>
      <c r="O62" s="1069"/>
      <c r="P62" s="1069"/>
      <c r="Q62" s="1069"/>
      <c r="R62" s="1069"/>
      <c r="S62" s="1069"/>
      <c r="T62" s="1069"/>
      <c r="U62" s="1069"/>
      <c r="V62" s="1069"/>
      <c r="W62" s="1069"/>
      <c r="X62" s="1069"/>
      <c r="Y62" s="1069"/>
    </row>
    <row r="63" spans="1:25">
      <c r="A63" s="1069"/>
      <c r="B63" s="1069"/>
      <c r="C63" s="1069"/>
      <c r="D63" s="1069"/>
      <c r="E63" s="1069"/>
      <c r="F63" s="1069"/>
      <c r="G63" s="1069"/>
      <c r="H63" s="1069"/>
      <c r="I63" s="1069"/>
      <c r="J63" s="1069"/>
      <c r="K63" s="1069"/>
      <c r="L63" s="1069"/>
      <c r="M63" s="1069"/>
      <c r="N63" s="1069"/>
      <c r="O63" s="1069"/>
      <c r="P63" s="1069"/>
      <c r="Q63" s="1069"/>
      <c r="R63" s="1069"/>
      <c r="S63" s="1069"/>
      <c r="T63" s="1069"/>
      <c r="U63" s="1069"/>
      <c r="V63" s="1069"/>
      <c r="W63" s="1069"/>
      <c r="X63" s="1069"/>
      <c r="Y63" s="1069"/>
    </row>
    <row r="64" spans="1:25">
      <c r="A64" s="1069"/>
      <c r="B64" s="1069"/>
      <c r="C64" s="1069"/>
      <c r="D64" s="1069"/>
      <c r="E64" s="1069"/>
      <c r="F64" s="1069"/>
      <c r="G64" s="1069"/>
      <c r="H64" s="1069"/>
      <c r="I64" s="1069"/>
      <c r="J64" s="1069"/>
      <c r="K64" s="1069"/>
      <c r="L64" s="1069"/>
      <c r="M64" s="1069"/>
      <c r="N64" s="1069"/>
      <c r="O64" s="1069"/>
      <c r="P64" s="1069"/>
      <c r="Q64" s="1069"/>
      <c r="R64" s="1069"/>
      <c r="S64" s="1069"/>
      <c r="T64" s="1069"/>
      <c r="U64" s="1069"/>
      <c r="V64" s="1069"/>
      <c r="W64" s="1069"/>
      <c r="X64" s="1069"/>
      <c r="Y64" s="1069"/>
    </row>
    <row r="65" spans="1:25">
      <c r="A65" s="1069"/>
      <c r="B65" s="1069"/>
      <c r="C65" s="1069"/>
      <c r="D65" s="1069"/>
      <c r="E65" s="1069"/>
      <c r="F65" s="1069"/>
      <c r="G65" s="1069"/>
      <c r="H65" s="1069"/>
      <c r="I65" s="1069"/>
      <c r="J65" s="1069"/>
      <c r="K65" s="1069"/>
      <c r="L65" s="1069"/>
      <c r="M65" s="1069"/>
      <c r="N65" s="1069"/>
      <c r="O65" s="1069"/>
      <c r="P65" s="1069"/>
      <c r="Q65" s="1069"/>
      <c r="R65" s="1069"/>
      <c r="S65" s="1069"/>
      <c r="T65" s="1069"/>
      <c r="U65" s="1069"/>
      <c r="V65" s="1069"/>
      <c r="W65" s="1069"/>
      <c r="X65" s="1069"/>
      <c r="Y65" s="1069"/>
    </row>
    <row r="66" spans="1:25">
      <c r="A66" s="1069"/>
      <c r="B66" s="1069"/>
      <c r="C66" s="1069"/>
      <c r="D66" s="1069"/>
      <c r="E66" s="1069"/>
      <c r="F66" s="1069"/>
      <c r="G66" s="1069"/>
      <c r="H66" s="1069"/>
      <c r="I66" s="1069"/>
      <c r="J66" s="1069"/>
      <c r="K66" s="1069"/>
      <c r="L66" s="1069"/>
      <c r="M66" s="1069"/>
      <c r="N66" s="1069"/>
      <c r="O66" s="1069"/>
      <c r="P66" s="1069"/>
      <c r="Q66" s="1069"/>
      <c r="R66" s="1069"/>
      <c r="S66" s="1069"/>
      <c r="T66" s="1069"/>
      <c r="U66" s="1069"/>
      <c r="V66" s="1069"/>
      <c r="W66" s="1069"/>
      <c r="X66" s="1069"/>
      <c r="Y66" s="1069"/>
    </row>
    <row r="67" spans="1:25">
      <c r="A67" s="1069"/>
      <c r="B67" s="1069"/>
      <c r="C67" s="1069"/>
      <c r="D67" s="1069"/>
      <c r="E67" s="1069"/>
      <c r="F67" s="1069"/>
      <c r="G67" s="1069"/>
      <c r="H67" s="1069"/>
      <c r="I67" s="1069"/>
      <c r="J67" s="1069"/>
      <c r="K67" s="1069"/>
      <c r="L67" s="1069"/>
      <c r="M67" s="1069"/>
      <c r="N67" s="1069"/>
      <c r="O67" s="1069"/>
      <c r="P67" s="1069"/>
      <c r="Q67" s="1069"/>
      <c r="R67" s="1069"/>
      <c r="S67" s="1069"/>
      <c r="T67" s="1069"/>
      <c r="U67" s="1069"/>
      <c r="V67" s="1069"/>
      <c r="W67" s="1069"/>
      <c r="X67" s="1069"/>
      <c r="Y67" s="1069"/>
    </row>
    <row r="68" spans="1:25">
      <c r="A68" s="1069"/>
      <c r="B68" s="1069"/>
      <c r="C68" s="1069"/>
      <c r="D68" s="1069"/>
      <c r="E68" s="1069"/>
      <c r="F68" s="1069"/>
      <c r="G68" s="1069"/>
      <c r="H68" s="1069"/>
      <c r="I68" s="1069"/>
      <c r="J68" s="1069"/>
      <c r="K68" s="1069"/>
      <c r="L68" s="1069"/>
      <c r="M68" s="1069"/>
      <c r="N68" s="1069"/>
      <c r="O68" s="1069"/>
      <c r="P68" s="1069"/>
      <c r="Q68" s="1069"/>
      <c r="R68" s="1069"/>
      <c r="S68" s="1069"/>
      <c r="T68" s="1069"/>
      <c r="U68" s="1069"/>
      <c r="V68" s="1069"/>
      <c r="W68" s="1069"/>
      <c r="X68" s="1069"/>
      <c r="Y68" s="1069"/>
    </row>
    <row r="69" spans="1:25">
      <c r="A69" s="1069"/>
      <c r="B69" s="1069"/>
      <c r="C69" s="1069"/>
      <c r="D69" s="1069"/>
      <c r="E69" s="1069"/>
      <c r="F69" s="1069"/>
      <c r="G69" s="1069"/>
      <c r="H69" s="1069"/>
      <c r="I69" s="1069"/>
      <c r="J69" s="1069"/>
      <c r="K69" s="1069"/>
      <c r="L69" s="1069"/>
      <c r="M69" s="1069"/>
      <c r="N69" s="1069"/>
      <c r="O69" s="1069"/>
      <c r="P69" s="1069"/>
      <c r="Q69" s="1069"/>
      <c r="R69" s="1069"/>
      <c r="S69" s="1069"/>
      <c r="T69" s="1069"/>
      <c r="U69" s="1069"/>
      <c r="V69" s="1069"/>
      <c r="W69" s="1069"/>
      <c r="X69" s="1069"/>
      <c r="Y69" s="1069"/>
    </row>
    <row r="70" spans="1:25">
      <c r="A70" s="1069"/>
      <c r="B70" s="1069"/>
      <c r="C70" s="1069"/>
      <c r="D70" s="1069"/>
      <c r="E70" s="1069"/>
      <c r="F70" s="1069"/>
      <c r="G70" s="1069"/>
      <c r="H70" s="1069"/>
      <c r="I70" s="1069"/>
      <c r="J70" s="1069"/>
      <c r="K70" s="1069"/>
      <c r="L70" s="1069"/>
      <c r="M70" s="1069"/>
      <c r="N70" s="1069"/>
      <c r="O70" s="1069"/>
      <c r="P70" s="1069"/>
      <c r="Q70" s="1069"/>
      <c r="R70" s="1069"/>
      <c r="S70" s="1069"/>
      <c r="T70" s="1069"/>
      <c r="U70" s="1069"/>
      <c r="V70" s="1069"/>
      <c r="W70" s="1069"/>
      <c r="X70" s="1069"/>
      <c r="Y70" s="1069"/>
    </row>
    <row r="71" spans="1:25">
      <c r="A71" s="1069"/>
      <c r="B71" s="1069"/>
      <c r="C71" s="1069"/>
      <c r="D71" s="1069"/>
      <c r="E71" s="1069"/>
      <c r="F71" s="1069"/>
      <c r="G71" s="1069"/>
      <c r="H71" s="1069"/>
      <c r="I71" s="1069"/>
      <c r="J71" s="1069"/>
      <c r="K71" s="1069"/>
      <c r="L71" s="1069"/>
      <c r="M71" s="1069"/>
      <c r="N71" s="1069"/>
      <c r="O71" s="1069"/>
      <c r="P71" s="1069"/>
      <c r="Q71" s="1069"/>
      <c r="R71" s="1069"/>
      <c r="S71" s="1069"/>
      <c r="T71" s="1069"/>
      <c r="U71" s="1069"/>
      <c r="V71" s="1069"/>
      <c r="W71" s="1069"/>
      <c r="X71" s="1069"/>
      <c r="Y71" s="1069"/>
    </row>
    <row r="72" spans="1:25">
      <c r="A72" s="1069"/>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row>
    <row r="73" spans="1:25">
      <c r="A73" s="1069"/>
      <c r="B73" s="1069"/>
      <c r="C73" s="1069"/>
      <c r="D73" s="1069"/>
      <c r="E73" s="1069"/>
      <c r="F73" s="1069"/>
      <c r="G73" s="1069"/>
      <c r="H73" s="1069"/>
      <c r="I73" s="1069"/>
      <c r="J73" s="1069"/>
      <c r="K73" s="1069"/>
      <c r="L73" s="1069"/>
      <c r="M73" s="1069"/>
      <c r="N73" s="1069"/>
      <c r="O73" s="1069"/>
      <c r="P73" s="1069"/>
      <c r="Q73" s="1069"/>
      <c r="R73" s="1069"/>
      <c r="S73" s="1069"/>
      <c r="T73" s="1069"/>
      <c r="U73" s="1069"/>
      <c r="V73" s="1069"/>
      <c r="W73" s="1069"/>
      <c r="X73" s="1069"/>
      <c r="Y73" s="1069"/>
    </row>
    <row r="74" spans="1:25">
      <c r="A74" s="1069"/>
      <c r="B74" s="1069"/>
      <c r="C74" s="1069"/>
      <c r="D74" s="1069"/>
      <c r="E74" s="1069"/>
      <c r="F74" s="1069"/>
      <c r="G74" s="1069"/>
      <c r="H74" s="1069"/>
      <c r="I74" s="1069"/>
      <c r="J74" s="1069"/>
      <c r="K74" s="1069"/>
      <c r="L74" s="1069"/>
      <c r="M74" s="1069"/>
      <c r="N74" s="1069"/>
      <c r="O74" s="1069"/>
      <c r="P74" s="1069"/>
      <c r="Q74" s="1069"/>
      <c r="R74" s="1069"/>
      <c r="S74" s="1069"/>
      <c r="T74" s="1069"/>
      <c r="U74" s="1069"/>
      <c r="V74" s="1069"/>
      <c r="W74" s="1069"/>
      <c r="X74" s="1069"/>
      <c r="Y74" s="1069"/>
    </row>
    <row r="75" spans="1:25">
      <c r="A75" s="1069"/>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row>
    <row r="76" spans="1:25">
      <c r="A76" s="1069"/>
      <c r="B76" s="1069"/>
      <c r="C76" s="1069"/>
      <c r="D76" s="1069"/>
      <c r="E76" s="1069"/>
      <c r="F76" s="1069"/>
      <c r="G76" s="1069"/>
      <c r="H76" s="1069"/>
      <c r="I76" s="1069"/>
      <c r="J76" s="1069"/>
      <c r="K76" s="1069"/>
      <c r="L76" s="1069"/>
      <c r="M76" s="1069"/>
      <c r="N76" s="1069"/>
      <c r="O76" s="1069"/>
      <c r="P76" s="1069"/>
      <c r="Q76" s="1069"/>
      <c r="R76" s="1069"/>
      <c r="S76" s="1069"/>
      <c r="T76" s="1069"/>
      <c r="U76" s="1069"/>
      <c r="V76" s="1069"/>
      <c r="W76" s="1069"/>
      <c r="X76" s="1069"/>
      <c r="Y76" s="1069"/>
    </row>
  </sheetData>
  <pageMargins left="0.7" right="0.7" top="0.75" bottom="0.75" header="0.3" footer="0.3"/>
  <pageSetup orientation="portrait" horizontalDpi="4294967294"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tint="0.79998168889431442"/>
  </sheetPr>
  <dimension ref="A1:AB82"/>
  <sheetViews>
    <sheetView zoomScale="75" zoomScaleNormal="75" zoomScalePageLayoutView="70" workbookViewId="0"/>
  </sheetViews>
  <sheetFormatPr defaultColWidth="8.6640625" defaultRowHeight="13.2"/>
  <cols>
    <col min="1" max="1" width="9" style="171" bestFit="1" customWidth="1"/>
    <col min="2" max="2" width="6.6640625" style="178" bestFit="1" customWidth="1"/>
    <col min="3" max="3" width="14" style="178" customWidth="1"/>
    <col min="4" max="4" width="15.44140625" style="178" customWidth="1"/>
    <col min="5" max="5" width="21.33203125" style="178" customWidth="1"/>
    <col min="6" max="6" width="20.44140625" style="178" customWidth="1"/>
    <col min="7" max="7" width="22.109375" style="178" customWidth="1"/>
    <col min="8" max="9" width="8.6640625" style="178"/>
    <col min="10" max="10" width="22.44140625" style="178" bestFit="1" customWidth="1"/>
    <col min="11" max="11" width="15.6640625" style="178" bestFit="1" customWidth="1"/>
    <col min="12" max="12" width="15.109375" style="178" bestFit="1" customWidth="1"/>
    <col min="13" max="13" width="8.6640625" style="178"/>
    <col min="14" max="14" width="16.5546875" style="178" bestFit="1" customWidth="1"/>
    <col min="15" max="15" width="15.5546875" style="171" bestFit="1" customWidth="1"/>
    <col min="16" max="16384" width="8.6640625" style="171"/>
  </cols>
  <sheetData>
    <row r="1" spans="1:14" ht="14.4">
      <c r="A1" s="1118" t="s">
        <v>826</v>
      </c>
      <c r="I1" s="845"/>
    </row>
    <row r="2" spans="1:14">
      <c r="A2" s="178"/>
      <c r="G2" s="171"/>
      <c r="H2" s="171"/>
      <c r="I2" s="171"/>
      <c r="J2" s="171"/>
      <c r="K2" s="171"/>
      <c r="L2" s="171"/>
      <c r="M2" s="171"/>
      <c r="N2" s="171"/>
    </row>
    <row r="22" spans="1:19">
      <c r="A22" s="76" t="s">
        <v>675</v>
      </c>
    </row>
    <row r="23" spans="1:19" ht="85.8" customHeight="1">
      <c r="A23" s="1211" t="s">
        <v>827</v>
      </c>
      <c r="B23" s="1211"/>
      <c r="C23" s="1211"/>
      <c r="D23" s="1211"/>
      <c r="E23" s="1211"/>
      <c r="F23" s="1211"/>
      <c r="G23" s="171"/>
      <c r="H23" s="171"/>
      <c r="I23" s="171"/>
      <c r="J23" s="171"/>
      <c r="K23" s="171"/>
      <c r="L23" s="171"/>
      <c r="M23" s="171"/>
      <c r="N23" s="171"/>
    </row>
    <row r="25" spans="1:19" ht="14.4">
      <c r="H25" s="846"/>
      <c r="O25" s="178"/>
      <c r="P25" s="1094"/>
      <c r="Q25" s="1094"/>
      <c r="R25" s="1094"/>
      <c r="S25" s="1094"/>
    </row>
    <row r="26" spans="1:19">
      <c r="A26" s="717" t="s">
        <v>381</v>
      </c>
      <c r="B26" s="718" t="s">
        <v>245</v>
      </c>
      <c r="C26" s="718" t="s">
        <v>250</v>
      </c>
      <c r="D26" s="718" t="s">
        <v>250</v>
      </c>
      <c r="E26" s="718" t="s">
        <v>250</v>
      </c>
      <c r="F26" s="718" t="s">
        <v>251</v>
      </c>
      <c r="G26" s="615" t="s">
        <v>251</v>
      </c>
      <c r="H26" s="171"/>
      <c r="I26" s="171"/>
      <c r="J26" s="171"/>
      <c r="K26" s="171"/>
      <c r="L26" s="171"/>
      <c r="M26" s="171"/>
      <c r="N26" s="171"/>
    </row>
    <row r="27" spans="1:19">
      <c r="A27" s="230"/>
      <c r="B27" s="404"/>
      <c r="C27" s="404" t="s">
        <v>704</v>
      </c>
      <c r="D27" s="404" t="s">
        <v>705</v>
      </c>
      <c r="E27" s="404" t="s">
        <v>828</v>
      </c>
      <c r="F27" s="404" t="s">
        <v>706</v>
      </c>
      <c r="G27" s="539" t="s">
        <v>707</v>
      </c>
      <c r="H27" s="171"/>
      <c r="I27" s="845"/>
      <c r="J27" s="845"/>
      <c r="K27" s="1111"/>
      <c r="L27" s="171"/>
      <c r="M27" s="171"/>
      <c r="N27" s="171"/>
    </row>
    <row r="28" spans="1:19" ht="15" customHeight="1">
      <c r="A28" s="403" t="s">
        <v>213</v>
      </c>
      <c r="B28" s="1112" t="s">
        <v>829</v>
      </c>
      <c r="C28" s="160">
        <v>8.7067409999999992</v>
      </c>
      <c r="E28" s="160">
        <v>8.0423589999999994</v>
      </c>
      <c r="F28" s="157">
        <v>100</v>
      </c>
      <c r="G28" s="719"/>
      <c r="H28" s="171"/>
      <c r="I28" s="847"/>
      <c r="J28" s="848"/>
      <c r="K28" s="1111"/>
      <c r="L28" s="709"/>
      <c r="M28" s="1113"/>
      <c r="N28" s="494"/>
      <c r="O28" s="709"/>
      <c r="P28" s="1113"/>
      <c r="Q28" s="494"/>
    </row>
    <row r="29" spans="1:19" ht="12.75" customHeight="1">
      <c r="A29" s="403" t="s">
        <v>357</v>
      </c>
      <c r="B29" s="1112"/>
      <c r="C29" s="160">
        <v>8.2860859999999992</v>
      </c>
      <c r="E29" s="160">
        <v>7.6209990000000003</v>
      </c>
      <c r="F29" s="157">
        <v>93.2806817576718</v>
      </c>
      <c r="G29" s="719"/>
      <c r="H29" s="171"/>
      <c r="I29" s="847"/>
      <c r="J29" s="848"/>
      <c r="K29" s="1111"/>
      <c r="L29" s="709"/>
      <c r="M29" s="1113"/>
      <c r="N29" s="494"/>
      <c r="O29" s="709"/>
      <c r="P29" s="1113"/>
      <c r="Q29" s="494"/>
    </row>
    <row r="30" spans="1:19" ht="12.75" customHeight="1">
      <c r="A30" s="403" t="s">
        <v>358</v>
      </c>
      <c r="B30" s="1112" t="s">
        <v>830</v>
      </c>
      <c r="C30" s="160">
        <v>8.2119579999999992</v>
      </c>
      <c r="E30" s="160">
        <v>7.7273750000000003</v>
      </c>
      <c r="F30" s="157">
        <v>91.279443362677767</v>
      </c>
      <c r="G30" s="719"/>
      <c r="H30" s="171"/>
      <c r="I30" s="847"/>
      <c r="J30" s="848"/>
      <c r="K30" s="1111"/>
      <c r="L30" s="709"/>
      <c r="M30" s="1113"/>
      <c r="N30" s="494"/>
      <c r="O30" s="709"/>
      <c r="P30" s="1113"/>
      <c r="Q30" s="494"/>
    </row>
    <row r="31" spans="1:19" ht="12.75" customHeight="1">
      <c r="A31" s="403" t="s">
        <v>359</v>
      </c>
      <c r="B31" s="1112"/>
      <c r="C31" s="160">
        <v>8.2913770000000007</v>
      </c>
      <c r="E31" s="160">
        <v>7.8273460000000004</v>
      </c>
      <c r="F31" s="157">
        <v>92.068623345148822</v>
      </c>
      <c r="G31" s="719"/>
      <c r="H31" s="171"/>
      <c r="I31" s="847"/>
      <c r="J31" s="848"/>
      <c r="K31" s="1111"/>
      <c r="L31" s="709"/>
      <c r="M31" s="1113"/>
      <c r="N31" s="494"/>
      <c r="O31" s="709"/>
      <c r="P31" s="1113"/>
      <c r="Q31" s="494"/>
    </row>
    <row r="32" spans="1:19" ht="12.75" customHeight="1">
      <c r="A32" s="403">
        <v>2006</v>
      </c>
      <c r="B32" s="1114" t="s">
        <v>831</v>
      </c>
      <c r="C32" s="160">
        <v>7.8096639999999997</v>
      </c>
      <c r="E32" s="160">
        <v>7.4352679999999998</v>
      </c>
      <c r="F32" s="157">
        <v>85.603442320727751</v>
      </c>
      <c r="G32" s="719"/>
      <c r="H32" s="171"/>
      <c r="I32" s="847"/>
      <c r="J32" s="848"/>
      <c r="K32" s="1111"/>
      <c r="L32" s="709"/>
      <c r="M32" s="1113"/>
      <c r="N32" s="494"/>
      <c r="O32" s="709"/>
      <c r="P32" s="1113"/>
      <c r="Q32" s="494"/>
    </row>
    <row r="33" spans="1:17">
      <c r="A33" s="403" t="s">
        <v>214</v>
      </c>
      <c r="B33" s="1114"/>
      <c r="C33" s="160">
        <v>8.2463560000000005</v>
      </c>
      <c r="E33" s="160">
        <v>7.8721730000000001</v>
      </c>
      <c r="F33" s="157">
        <v>91.25720837992607</v>
      </c>
      <c r="G33" s="719"/>
      <c r="H33" s="171"/>
      <c r="I33" s="847"/>
      <c r="J33" s="848"/>
      <c r="K33" s="1111"/>
      <c r="L33" s="709"/>
      <c r="M33" s="1113"/>
      <c r="N33" s="494"/>
      <c r="O33" s="709"/>
      <c r="P33" s="1113"/>
      <c r="Q33" s="494"/>
    </row>
    <row r="34" spans="1:17">
      <c r="A34" s="403">
        <v>2008</v>
      </c>
      <c r="B34" s="1114" t="s">
        <v>832</v>
      </c>
      <c r="C34" s="160">
        <v>8.2311969999999999</v>
      </c>
      <c r="E34" s="160">
        <v>7.8375190000000003</v>
      </c>
      <c r="F34" s="157">
        <v>91.659362942558914</v>
      </c>
      <c r="G34" s="719"/>
      <c r="H34" s="171"/>
      <c r="I34" s="847"/>
      <c r="J34" s="848"/>
      <c r="K34" s="1111"/>
      <c r="L34" s="709"/>
      <c r="M34" s="1113"/>
      <c r="N34" s="494"/>
      <c r="O34" s="709"/>
      <c r="P34" s="1113"/>
      <c r="Q34" s="494"/>
    </row>
    <row r="35" spans="1:17">
      <c r="A35" s="403" t="s">
        <v>215</v>
      </c>
      <c r="B35" s="1114"/>
      <c r="C35" s="160">
        <v>7.8978120000000001</v>
      </c>
      <c r="E35" s="160">
        <v>7.5394119999999996</v>
      </c>
      <c r="F35" s="157">
        <v>86.136362328038686</v>
      </c>
      <c r="G35" s="719"/>
      <c r="H35" s="171"/>
      <c r="I35" s="847"/>
      <c r="J35" s="848"/>
      <c r="K35" s="1111"/>
      <c r="L35" s="709"/>
      <c r="M35" s="1113"/>
      <c r="N35" s="494"/>
      <c r="O35" s="709"/>
      <c r="P35" s="1113"/>
      <c r="Q35" s="494"/>
    </row>
    <row r="36" spans="1:17">
      <c r="A36" s="403">
        <v>2010</v>
      </c>
      <c r="B36" s="1114" t="s">
        <v>833</v>
      </c>
      <c r="C36" s="160">
        <v>7.8693460000000002</v>
      </c>
      <c r="E36" s="160">
        <v>7.5410640000000004</v>
      </c>
      <c r="F36" s="157">
        <v>85.291648857093108</v>
      </c>
      <c r="G36" s="719"/>
      <c r="H36" s="171"/>
      <c r="I36" s="847"/>
      <c r="J36" s="848"/>
      <c r="K36" s="1111"/>
      <c r="L36" s="709"/>
      <c r="M36" s="1113"/>
      <c r="N36" s="494"/>
      <c r="O36" s="709"/>
      <c r="P36" s="1113"/>
      <c r="Q36" s="494"/>
    </row>
    <row r="37" spans="1:17">
      <c r="A37" s="403" t="s">
        <v>216</v>
      </c>
      <c r="B37" s="1114"/>
      <c r="C37" s="160">
        <v>7.6492469999999999</v>
      </c>
      <c r="E37" s="160">
        <v>7.3468109999999998</v>
      </c>
      <c r="F37" s="157">
        <v>82.54571843459965</v>
      </c>
      <c r="G37" s="719"/>
      <c r="H37" s="171"/>
      <c r="I37" s="847"/>
      <c r="J37" s="848"/>
      <c r="K37" s="1111"/>
      <c r="L37" s="709"/>
      <c r="M37" s="1113"/>
      <c r="N37" s="494"/>
      <c r="O37" s="709"/>
      <c r="P37" s="1113"/>
      <c r="Q37" s="494"/>
    </row>
    <row r="38" spans="1:17">
      <c r="A38" s="403">
        <v>2012</v>
      </c>
      <c r="B38" s="1114" t="s">
        <v>834</v>
      </c>
      <c r="C38" s="160">
        <v>7.6773860000000003</v>
      </c>
      <c r="E38" s="160">
        <v>7.4350199999999997</v>
      </c>
      <c r="F38" s="157">
        <v>82.593930209498168</v>
      </c>
      <c r="G38" s="719"/>
      <c r="H38" s="171"/>
      <c r="I38" s="847"/>
      <c r="J38" s="848"/>
      <c r="K38" s="1111"/>
      <c r="L38" s="709"/>
      <c r="M38" s="1113"/>
      <c r="N38" s="494"/>
      <c r="O38" s="709"/>
      <c r="P38" s="1113"/>
      <c r="Q38" s="494"/>
    </row>
    <row r="39" spans="1:17">
      <c r="A39" s="403" t="s">
        <v>217</v>
      </c>
      <c r="B39" s="1114"/>
      <c r="C39" s="160">
        <v>7.9831479999999999</v>
      </c>
      <c r="E39" s="160">
        <v>7.6487360000000004</v>
      </c>
      <c r="F39" s="157">
        <v>86.382710106195432</v>
      </c>
      <c r="G39" s="719"/>
      <c r="H39" s="171"/>
      <c r="I39" s="847"/>
      <c r="J39" s="848"/>
      <c r="K39" s="1111"/>
      <c r="L39" s="709"/>
      <c r="M39" s="1113"/>
      <c r="N39" s="494"/>
      <c r="O39" s="709"/>
      <c r="P39" s="1113"/>
      <c r="Q39" s="494"/>
    </row>
    <row r="40" spans="1:17">
      <c r="A40" s="403">
        <v>2014</v>
      </c>
      <c r="B40" s="1114" t="s">
        <v>835</v>
      </c>
      <c r="C40" s="160">
        <v>8.3392929999999996</v>
      </c>
      <c r="E40" s="160">
        <v>8.0407329999999995</v>
      </c>
      <c r="F40" s="157">
        <v>91.951943654107154</v>
      </c>
      <c r="G40" s="719"/>
      <c r="H40" s="171"/>
      <c r="I40" s="847"/>
      <c r="J40" s="848"/>
      <c r="K40" s="1111"/>
      <c r="L40" s="709"/>
      <c r="M40" s="1113"/>
      <c r="N40" s="494"/>
      <c r="O40" s="709"/>
      <c r="P40" s="1113"/>
      <c r="Q40" s="494"/>
    </row>
    <row r="41" spans="1:17">
      <c r="A41" s="403" t="s">
        <v>218</v>
      </c>
      <c r="B41" s="1114"/>
      <c r="C41" s="160">
        <v>8.2643350000000009</v>
      </c>
      <c r="E41" s="160">
        <v>7.9615499999999999</v>
      </c>
      <c r="F41" s="157">
        <v>90.767912833110998</v>
      </c>
      <c r="G41" s="719"/>
      <c r="H41" s="171"/>
      <c r="I41" s="847"/>
      <c r="J41" s="848"/>
      <c r="K41" s="1111"/>
      <c r="L41" s="709"/>
      <c r="M41" s="1113"/>
      <c r="N41" s="494"/>
      <c r="O41" s="709"/>
      <c r="P41" s="1113"/>
      <c r="Q41" s="494"/>
    </row>
    <row r="42" spans="1:17">
      <c r="A42" s="403">
        <v>2016</v>
      </c>
      <c r="B42" s="1114" t="s">
        <v>836</v>
      </c>
      <c r="C42" s="160">
        <v>8.269603</v>
      </c>
      <c r="D42" s="159"/>
      <c r="E42" s="160">
        <v>7.972035</v>
      </c>
      <c r="F42" s="157">
        <v>91.610791378295502</v>
      </c>
      <c r="G42" s="158"/>
      <c r="H42" s="171"/>
      <c r="I42" s="847"/>
      <c r="J42" s="848"/>
      <c r="K42" s="1111"/>
      <c r="L42" s="709"/>
      <c r="M42" s="1113"/>
      <c r="N42" s="494"/>
      <c r="O42" s="709"/>
      <c r="P42" s="1113"/>
      <c r="Q42" s="494"/>
    </row>
    <row r="43" spans="1:17">
      <c r="A43" s="403" t="s">
        <v>219</v>
      </c>
      <c r="B43" s="1114"/>
      <c r="C43" s="160">
        <v>8.1871279999999995</v>
      </c>
      <c r="D43" s="159"/>
      <c r="E43" s="160">
        <v>7.8875549999999999</v>
      </c>
      <c r="F43" s="157">
        <v>90.184964114608746</v>
      </c>
      <c r="G43" s="158"/>
      <c r="H43" s="171"/>
      <c r="I43" s="847"/>
      <c r="J43" s="848"/>
      <c r="K43" s="1111"/>
      <c r="L43" s="709"/>
      <c r="M43" s="1113"/>
      <c r="N43" s="494"/>
      <c r="O43" s="709"/>
      <c r="P43" s="1113"/>
      <c r="Q43" s="494"/>
    </row>
    <row r="44" spans="1:17">
      <c r="A44" s="403">
        <v>2018</v>
      </c>
      <c r="B44" s="1114" t="s">
        <v>837</v>
      </c>
      <c r="C44" s="160">
        <v>8.1077619999999992</v>
      </c>
      <c r="D44" s="159"/>
      <c r="E44" s="160">
        <v>7.9110110000000002</v>
      </c>
      <c r="F44" s="157">
        <v>88.507356253355056</v>
      </c>
      <c r="G44" s="158"/>
      <c r="H44" s="171"/>
      <c r="I44" s="847"/>
      <c r="J44" s="848"/>
      <c r="K44" s="1115"/>
      <c r="L44" s="709"/>
      <c r="M44" s="1113"/>
      <c r="N44" s="494"/>
      <c r="O44" s="709"/>
      <c r="P44" s="1113"/>
      <c r="Q44" s="494"/>
    </row>
    <row r="45" spans="1:17">
      <c r="A45" s="403">
        <v>2019</v>
      </c>
      <c r="B45" s="1114"/>
      <c r="C45" s="160">
        <v>8.1734019999999994</v>
      </c>
      <c r="D45" s="159"/>
      <c r="E45" s="160">
        <v>8.0010440000000003</v>
      </c>
      <c r="F45" s="157">
        <v>90.505104691509402</v>
      </c>
      <c r="G45" s="158"/>
      <c r="H45" s="171"/>
      <c r="I45" s="847"/>
      <c r="J45" s="848"/>
      <c r="K45" s="1116"/>
      <c r="L45" s="709"/>
      <c r="M45" s="1113"/>
      <c r="N45" s="494"/>
      <c r="O45" s="709"/>
      <c r="P45" s="1113"/>
      <c r="Q45" s="494"/>
    </row>
    <row r="46" spans="1:17">
      <c r="A46" s="403">
        <v>2020</v>
      </c>
      <c r="B46" s="1114" t="s">
        <v>838</v>
      </c>
      <c r="C46" s="160">
        <v>8.0236850000000004</v>
      </c>
      <c r="D46" s="159"/>
      <c r="E46" s="160">
        <v>7.858803</v>
      </c>
      <c r="F46" s="157">
        <v>86.406330278002059</v>
      </c>
      <c r="G46" s="721"/>
      <c r="H46" s="171"/>
      <c r="I46" s="847"/>
      <c r="J46" s="848"/>
      <c r="K46" s="1116"/>
      <c r="L46" s="709"/>
      <c r="M46" s="1113"/>
      <c r="N46" s="494"/>
      <c r="O46" s="709"/>
      <c r="P46" s="1113"/>
      <c r="Q46" s="494"/>
    </row>
    <row r="47" spans="1:17">
      <c r="A47" s="403">
        <v>2021</v>
      </c>
      <c r="B47" s="1114"/>
      <c r="C47" s="160">
        <v>7.9937120000000004</v>
      </c>
      <c r="D47" s="159"/>
      <c r="E47" s="160">
        <v>7.9070260000000001</v>
      </c>
      <c r="F47" s="157">
        <v>86.290100323666522</v>
      </c>
      <c r="G47" s="721"/>
      <c r="H47" s="171"/>
      <c r="I47" s="847"/>
      <c r="J47" s="847"/>
      <c r="K47" s="1116"/>
      <c r="L47" s="709"/>
      <c r="M47" s="1113"/>
      <c r="N47" s="494"/>
      <c r="O47" s="709"/>
      <c r="P47" s="1113"/>
      <c r="Q47" s="494"/>
    </row>
    <row r="48" spans="1:17">
      <c r="A48" s="403">
        <v>2022</v>
      </c>
      <c r="B48" s="1114" t="s">
        <v>839</v>
      </c>
      <c r="C48" s="160">
        <v>8.3071199999999994</v>
      </c>
      <c r="D48" s="159"/>
      <c r="E48" s="160">
        <v>8.2978369999999995</v>
      </c>
      <c r="F48" s="157">
        <v>91.755678555546439</v>
      </c>
      <c r="G48" s="721"/>
      <c r="H48" s="171"/>
      <c r="I48" s="847"/>
      <c r="J48" s="847"/>
      <c r="K48" s="1117"/>
      <c r="L48" s="709"/>
      <c r="M48" s="1113"/>
      <c r="N48" s="494"/>
      <c r="O48" s="709"/>
      <c r="P48" s="1113"/>
      <c r="Q48" s="494"/>
    </row>
    <row r="49" spans="1:28">
      <c r="A49" s="403"/>
      <c r="C49" s="159"/>
      <c r="D49" s="159"/>
      <c r="E49" s="159"/>
      <c r="F49" s="720"/>
      <c r="G49" s="721"/>
      <c r="H49" s="171"/>
      <c r="I49" s="849"/>
      <c r="J49" s="847"/>
      <c r="K49" s="1116"/>
      <c r="L49" s="709"/>
      <c r="M49" s="1113"/>
      <c r="N49" s="494"/>
      <c r="O49" s="709"/>
      <c r="P49" s="1113"/>
      <c r="Q49" s="494"/>
    </row>
    <row r="50" spans="1:28">
      <c r="A50" s="403" t="s">
        <v>632</v>
      </c>
      <c r="D50" s="160">
        <v>7.5817439999999996</v>
      </c>
      <c r="G50" s="721">
        <v>80.924219724804331</v>
      </c>
      <c r="H50" s="171"/>
      <c r="I50" s="847"/>
      <c r="J50" s="848"/>
      <c r="K50" s="1115"/>
      <c r="L50" s="709"/>
      <c r="M50" s="1113"/>
      <c r="N50" s="494"/>
      <c r="O50" s="709"/>
      <c r="P50" s="1113"/>
      <c r="Q50" s="494"/>
    </row>
    <row r="51" spans="1:28">
      <c r="A51" s="403" t="s">
        <v>633</v>
      </c>
      <c r="D51" s="160">
        <v>7.8520459999999996</v>
      </c>
      <c r="F51" s="720"/>
      <c r="G51" s="721">
        <v>84.07977033925259</v>
      </c>
      <c r="H51" s="171"/>
      <c r="I51" s="847"/>
      <c r="J51" s="848"/>
      <c r="K51" s="1115"/>
      <c r="L51" s="709"/>
      <c r="M51" s="1113"/>
      <c r="N51" s="494"/>
      <c r="O51" s="709"/>
      <c r="P51" s="1113"/>
      <c r="Q51" s="494"/>
    </row>
    <row r="52" spans="1:28">
      <c r="A52" s="403" t="s">
        <v>243</v>
      </c>
      <c r="D52" s="160">
        <v>8.0569249999999997</v>
      </c>
      <c r="F52" s="720"/>
      <c r="G52" s="721">
        <v>84.844916392147397</v>
      </c>
      <c r="H52" s="171"/>
      <c r="I52" s="847"/>
      <c r="J52" s="848"/>
      <c r="K52" s="1115"/>
      <c r="L52" s="709"/>
      <c r="M52" s="1113"/>
      <c r="N52" s="494"/>
      <c r="O52" s="709"/>
      <c r="P52" s="1113"/>
      <c r="Q52" s="494"/>
    </row>
    <row r="53" spans="1:28">
      <c r="A53" s="722" t="s">
        <v>244</v>
      </c>
      <c r="B53" s="404"/>
      <c r="C53" s="404"/>
      <c r="D53" s="161">
        <v>7.8985250000000002</v>
      </c>
      <c r="E53" s="404"/>
      <c r="F53" s="723"/>
      <c r="G53" s="724">
        <v>81.976729543456088</v>
      </c>
      <c r="H53" s="171"/>
      <c r="I53" s="847"/>
      <c r="J53" s="850"/>
      <c r="O53" s="178"/>
    </row>
    <row r="54" spans="1:28">
      <c r="A54" s="178"/>
      <c r="G54" s="171"/>
      <c r="H54" s="171"/>
      <c r="I54" s="171"/>
    </row>
    <row r="63" spans="1:28">
      <c r="T63" s="725"/>
      <c r="U63" s="725"/>
      <c r="V63" s="725"/>
      <c r="W63" s="725"/>
      <c r="X63" s="725"/>
      <c r="Y63" s="725"/>
      <c r="Z63" s="725"/>
      <c r="AA63" s="725"/>
      <c r="AB63" s="725"/>
    </row>
    <row r="64" spans="1:28">
      <c r="T64" s="725"/>
      <c r="U64" s="725"/>
      <c r="V64" s="725"/>
      <c r="Y64" s="725"/>
      <c r="Z64" s="725"/>
      <c r="AA64" s="725"/>
      <c r="AB64" s="725"/>
    </row>
    <row r="65" spans="20:28">
      <c r="T65" s="725"/>
      <c r="U65" s="725"/>
      <c r="V65" s="725"/>
      <c r="W65" s="726"/>
      <c r="X65" s="726"/>
      <c r="Y65" s="725"/>
      <c r="Z65" s="725"/>
      <c r="AA65" s="725"/>
      <c r="AB65" s="725"/>
    </row>
    <row r="66" spans="20:28">
      <c r="T66" s="725"/>
      <c r="U66" s="725"/>
      <c r="V66" s="725"/>
      <c r="W66" s="726"/>
      <c r="X66" s="726"/>
      <c r="Y66" s="725"/>
      <c r="Z66" s="725"/>
      <c r="AA66" s="725"/>
      <c r="AB66" s="725"/>
    </row>
    <row r="67" spans="20:28">
      <c r="T67" s="725"/>
      <c r="U67" s="725"/>
      <c r="V67" s="725"/>
      <c r="W67" s="726"/>
      <c r="X67" s="726"/>
      <c r="Y67" s="725"/>
      <c r="Z67" s="725"/>
      <c r="AA67" s="725"/>
      <c r="AB67" s="725"/>
    </row>
    <row r="68" spans="20:28">
      <c r="T68" s="725"/>
      <c r="U68" s="725"/>
      <c r="V68" s="725"/>
      <c r="W68" s="726"/>
      <c r="X68" s="726"/>
      <c r="Y68" s="725"/>
      <c r="Z68" s="725"/>
      <c r="AA68" s="725"/>
      <c r="AB68" s="725"/>
    </row>
    <row r="69" spans="20:28">
      <c r="T69" s="725"/>
      <c r="U69" s="725"/>
      <c r="V69" s="725"/>
      <c r="W69" s="726"/>
      <c r="X69" s="726"/>
      <c r="Y69" s="725"/>
      <c r="Z69" s="725"/>
      <c r="AA69" s="725"/>
      <c r="AB69" s="725"/>
    </row>
    <row r="70" spans="20:28">
      <c r="T70" s="725"/>
      <c r="U70" s="725"/>
      <c r="V70" s="725"/>
      <c r="W70" s="726"/>
      <c r="X70" s="726"/>
      <c r="Y70" s="725"/>
      <c r="Z70" s="725"/>
      <c r="AA70" s="725"/>
      <c r="AB70" s="725"/>
    </row>
    <row r="71" spans="20:28">
      <c r="T71" s="725"/>
      <c r="U71" s="725"/>
      <c r="V71" s="725"/>
      <c r="W71" s="726"/>
      <c r="X71" s="726"/>
      <c r="Y71" s="725"/>
      <c r="Z71" s="725"/>
      <c r="AA71" s="725"/>
      <c r="AB71" s="725"/>
    </row>
    <row r="72" spans="20:28">
      <c r="T72" s="725"/>
      <c r="U72" s="725"/>
      <c r="V72" s="725"/>
      <c r="W72" s="726"/>
      <c r="X72" s="726"/>
      <c r="Y72" s="725"/>
      <c r="Z72" s="725"/>
      <c r="AA72" s="725"/>
      <c r="AB72" s="725"/>
    </row>
    <row r="73" spans="20:28">
      <c r="T73" s="725"/>
      <c r="U73" s="725"/>
      <c r="V73" s="725"/>
      <c r="W73" s="726"/>
      <c r="X73" s="726"/>
      <c r="Y73" s="725"/>
      <c r="Z73" s="725"/>
      <c r="AA73" s="725"/>
      <c r="AB73" s="725"/>
    </row>
    <row r="74" spans="20:28">
      <c r="T74" s="725"/>
      <c r="U74" s="725"/>
      <c r="V74" s="725"/>
      <c r="W74" s="726"/>
      <c r="X74" s="726"/>
      <c r="Y74" s="725"/>
      <c r="Z74" s="725"/>
      <c r="AA74" s="725"/>
      <c r="AB74" s="725"/>
    </row>
    <row r="75" spans="20:28">
      <c r="T75" s="725"/>
      <c r="U75" s="725"/>
      <c r="V75" s="725"/>
      <c r="W75" s="726"/>
      <c r="X75" s="726"/>
      <c r="Y75" s="725"/>
      <c r="Z75" s="725"/>
      <c r="AA75" s="725"/>
      <c r="AB75" s="725"/>
    </row>
    <row r="76" spans="20:28">
      <c r="T76" s="725"/>
      <c r="U76" s="725"/>
      <c r="V76" s="725"/>
      <c r="W76" s="726"/>
      <c r="X76" s="726"/>
      <c r="Y76" s="725"/>
      <c r="Z76" s="725"/>
      <c r="AA76" s="725"/>
      <c r="AB76" s="725"/>
    </row>
    <row r="77" spans="20:28">
      <c r="T77" s="725"/>
      <c r="U77" s="725"/>
      <c r="V77" s="725"/>
      <c r="W77" s="726"/>
      <c r="X77" s="726"/>
      <c r="Y77" s="725"/>
      <c r="Z77" s="725"/>
      <c r="AA77" s="725"/>
      <c r="AB77" s="725"/>
    </row>
    <row r="78" spans="20:28">
      <c r="T78" s="725"/>
      <c r="U78" s="725"/>
      <c r="V78" s="725"/>
      <c r="W78" s="726"/>
      <c r="X78" s="726"/>
      <c r="Y78" s="725"/>
      <c r="Z78" s="725"/>
      <c r="AA78" s="725"/>
      <c r="AB78" s="725"/>
    </row>
    <row r="79" spans="20:28">
      <c r="T79" s="725"/>
      <c r="U79" s="725"/>
      <c r="V79" s="725"/>
      <c r="W79" s="726"/>
      <c r="X79" s="726"/>
      <c r="Y79" s="725"/>
      <c r="Z79" s="725"/>
      <c r="AA79" s="725"/>
      <c r="AB79" s="725"/>
    </row>
    <row r="80" spans="20:28">
      <c r="T80" s="725"/>
      <c r="U80" s="725"/>
      <c r="V80" s="725"/>
      <c r="W80" s="726"/>
      <c r="X80" s="726"/>
      <c r="Y80" s="725"/>
      <c r="Z80" s="725"/>
      <c r="AA80" s="725"/>
      <c r="AB80" s="725"/>
    </row>
    <row r="81" spans="20:28">
      <c r="T81" s="725"/>
      <c r="U81" s="725"/>
      <c r="V81" s="725"/>
      <c r="W81" s="726"/>
      <c r="X81" s="726"/>
      <c r="Y81" s="725"/>
      <c r="Z81" s="725"/>
      <c r="AA81" s="725"/>
      <c r="AB81" s="725"/>
    </row>
    <row r="82" spans="20:28">
      <c r="W82" s="726"/>
      <c r="X82" s="726"/>
    </row>
  </sheetData>
  <mergeCells count="1">
    <mergeCell ref="A23:F23"/>
  </mergeCells>
  <pageMargins left="0.7" right="0.7" top="0.75" bottom="0.75" header="0.3" footer="0.3"/>
  <pageSetup orientation="portrait" horizontalDpi="4294967293" verticalDpi="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theme="3" tint="0.79998168889431442"/>
  </sheetPr>
  <dimension ref="A1:A27"/>
  <sheetViews>
    <sheetView zoomScale="75" zoomScaleNormal="75" workbookViewId="0"/>
  </sheetViews>
  <sheetFormatPr defaultColWidth="8.6640625" defaultRowHeight="13.2"/>
  <cols>
    <col min="1" max="16384" width="8.6640625" style="171"/>
  </cols>
  <sheetData>
    <row r="1" spans="1:1" ht="14.4">
      <c r="A1" s="1118" t="s">
        <v>847</v>
      </c>
    </row>
    <row r="27" spans="1:1">
      <c r="A27" s="174" t="s">
        <v>676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tint="0.79998168889431442"/>
  </sheetPr>
  <dimension ref="A1:U40"/>
  <sheetViews>
    <sheetView zoomScale="75" zoomScaleNormal="75" zoomScalePageLayoutView="75" workbookViewId="0">
      <selection activeCell="W12" sqref="W12"/>
    </sheetView>
  </sheetViews>
  <sheetFormatPr defaultColWidth="9.109375" defaultRowHeight="14.4"/>
  <cols>
    <col min="1" max="1" width="11.44140625" style="162" customWidth="1"/>
    <col min="2" max="2" width="12.6640625" style="162" bestFit="1" customWidth="1"/>
    <col min="3" max="4" width="13.6640625" style="162" customWidth="1"/>
    <col min="5" max="5" width="11.44140625" style="162" customWidth="1"/>
    <col min="6" max="16384" width="9.109375" style="162"/>
  </cols>
  <sheetData>
    <row r="1" spans="1:3">
      <c r="A1" s="1118" t="s">
        <v>840</v>
      </c>
    </row>
    <row r="2" spans="1:3">
      <c r="A2" s="1118"/>
    </row>
    <row r="13" spans="1:3">
      <c r="C13" s="163"/>
    </row>
    <row r="21" spans="1:18">
      <c r="A21" s="76" t="s">
        <v>677</v>
      </c>
      <c r="K21" s="76" t="s">
        <v>678</v>
      </c>
    </row>
    <row r="22" spans="1:18">
      <c r="K22" s="1166" t="s">
        <v>712</v>
      </c>
    </row>
    <row r="24" spans="1:18">
      <c r="A24" s="167" t="s">
        <v>252</v>
      </c>
      <c r="B24" s="727" t="s">
        <v>841</v>
      </c>
      <c r="C24" s="728" t="s">
        <v>634</v>
      </c>
      <c r="D24" s="728" t="s">
        <v>635</v>
      </c>
      <c r="E24" s="728" t="s">
        <v>243</v>
      </c>
      <c r="F24" s="729" t="s">
        <v>244</v>
      </c>
      <c r="G24" s="163"/>
      <c r="H24" s="1162"/>
      <c r="I24" s="1162"/>
    </row>
    <row r="25" spans="1:18">
      <c r="A25" s="164" t="s">
        <v>933</v>
      </c>
      <c r="B25" s="870">
        <v>69</v>
      </c>
      <c r="C25" s="730">
        <v>3</v>
      </c>
      <c r="D25" s="730">
        <v>399</v>
      </c>
      <c r="E25" s="730">
        <v>203</v>
      </c>
      <c r="F25" s="731">
        <v>15</v>
      </c>
      <c r="G25" s="163"/>
    </row>
    <row r="26" spans="1:18">
      <c r="A26" s="165" t="s">
        <v>934</v>
      </c>
      <c r="B26" s="871">
        <v>1477</v>
      </c>
      <c r="C26" s="732">
        <v>496</v>
      </c>
      <c r="D26" s="732">
        <v>1766</v>
      </c>
      <c r="E26" s="732">
        <v>1099</v>
      </c>
      <c r="F26" s="733">
        <v>1571</v>
      </c>
      <c r="G26" s="163"/>
      <c r="K26" s="163"/>
      <c r="L26" s="163"/>
      <c r="M26" s="163"/>
      <c r="Q26" s="163"/>
    </row>
    <row r="27" spans="1:18">
      <c r="A27" s="165" t="s">
        <v>935</v>
      </c>
      <c r="B27" s="871">
        <v>1092</v>
      </c>
      <c r="C27" s="732">
        <v>495</v>
      </c>
      <c r="D27" s="732">
        <v>925</v>
      </c>
      <c r="E27" s="732">
        <v>2866</v>
      </c>
      <c r="F27" s="733">
        <v>3029</v>
      </c>
      <c r="G27" s="163"/>
      <c r="J27" s="163"/>
      <c r="K27" s="163"/>
      <c r="L27" s="163"/>
      <c r="M27" s="163"/>
      <c r="O27" s="163"/>
      <c r="Q27" s="163"/>
    </row>
    <row r="28" spans="1:18">
      <c r="A28" s="165" t="s">
        <v>936</v>
      </c>
      <c r="B28" s="872">
        <v>0</v>
      </c>
      <c r="C28" s="732">
        <v>664</v>
      </c>
      <c r="D28" s="732">
        <v>519</v>
      </c>
      <c r="E28" s="732">
        <v>3264</v>
      </c>
      <c r="F28" s="733">
        <v>3134</v>
      </c>
      <c r="G28" s="163"/>
      <c r="K28" s="163"/>
      <c r="L28" s="163"/>
      <c r="M28" s="163"/>
      <c r="O28" s="163"/>
      <c r="Q28" s="163"/>
    </row>
    <row r="29" spans="1:18">
      <c r="A29" s="166" t="s">
        <v>937</v>
      </c>
      <c r="B29" s="872">
        <v>0</v>
      </c>
      <c r="C29" s="732">
        <v>0</v>
      </c>
      <c r="D29" s="732">
        <v>177</v>
      </c>
      <c r="E29" s="732">
        <v>104</v>
      </c>
      <c r="F29" s="733">
        <v>907</v>
      </c>
      <c r="G29" s="163"/>
      <c r="K29" s="163"/>
      <c r="M29" s="163"/>
      <c r="O29" s="163"/>
      <c r="Q29" s="163"/>
    </row>
    <row r="30" spans="1:18" ht="27">
      <c r="A30" s="562" t="s">
        <v>560</v>
      </c>
      <c r="B30" s="873">
        <v>164</v>
      </c>
      <c r="C30" s="734">
        <v>186</v>
      </c>
      <c r="D30" s="734">
        <v>170</v>
      </c>
      <c r="E30" s="734">
        <v>193</v>
      </c>
      <c r="F30" s="735">
        <v>195</v>
      </c>
      <c r="J30" s="163"/>
    </row>
    <row r="31" spans="1:18">
      <c r="B31" s="736"/>
      <c r="C31" s="736"/>
      <c r="D31" s="736"/>
      <c r="E31" s="736"/>
      <c r="F31" s="736"/>
      <c r="G31" s="736"/>
      <c r="J31" s="163"/>
      <c r="R31" s="163"/>
    </row>
    <row r="32" spans="1:18">
      <c r="O32" s="163"/>
      <c r="P32" s="163"/>
      <c r="R32" s="163"/>
    </row>
    <row r="33" spans="1:21">
      <c r="O33" s="163"/>
      <c r="P33" s="163"/>
      <c r="R33" s="163"/>
    </row>
    <row r="34" spans="1:21">
      <c r="A34" s="845"/>
      <c r="K34" s="1212"/>
      <c r="L34" s="1212"/>
      <c r="M34" s="1212"/>
      <c r="N34" s="1212"/>
      <c r="O34" s="1212"/>
      <c r="P34" s="1212"/>
      <c r="Q34" s="1212"/>
      <c r="R34" s="1212"/>
      <c r="S34" s="1212"/>
      <c r="T34" s="1212"/>
      <c r="U34" s="1212"/>
    </row>
    <row r="35" spans="1:21">
      <c r="L35" s="163"/>
      <c r="O35" s="163"/>
      <c r="P35" s="163"/>
    </row>
    <row r="38" spans="1:21">
      <c r="B38" s="163"/>
      <c r="C38" s="163"/>
      <c r="D38" s="163"/>
      <c r="G38" s="163"/>
    </row>
    <row r="39" spans="1:21">
      <c r="B39" s="163"/>
      <c r="C39" s="163"/>
      <c r="G39" s="163"/>
    </row>
    <row r="40" spans="1:21">
      <c r="B40" s="163"/>
      <c r="C40" s="163"/>
      <c r="G40" s="163"/>
    </row>
  </sheetData>
  <mergeCells count="1">
    <mergeCell ref="K34:U34"/>
  </mergeCells>
  <pageMargins left="0.7" right="0.7" top="0.75" bottom="0.75" header="0.3" footer="0.3"/>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tint="0.79998168889431442"/>
  </sheetPr>
  <dimension ref="A1:T61"/>
  <sheetViews>
    <sheetView zoomScale="75" zoomScaleNormal="75" workbookViewId="0"/>
  </sheetViews>
  <sheetFormatPr defaultColWidth="8.77734375" defaultRowHeight="13.2"/>
  <cols>
    <col min="1" max="1" width="14" style="171" customWidth="1"/>
    <col min="2" max="2" width="22" style="171" customWidth="1"/>
    <col min="3" max="3" width="21.77734375" style="171" customWidth="1"/>
    <col min="4" max="4" width="20.109375" style="171" customWidth="1"/>
    <col min="5" max="5" width="8.77734375" style="171"/>
    <col min="6" max="6" width="19.44140625" style="171" customWidth="1"/>
    <col min="7" max="10" width="8.77734375" style="171"/>
    <col min="11" max="11" width="8.77734375" style="171" customWidth="1"/>
    <col min="12" max="17" width="8.77734375" style="171"/>
    <col min="18" max="18" width="8.77734375" style="171" customWidth="1"/>
    <col min="19" max="16384" width="8.77734375" style="171"/>
  </cols>
  <sheetData>
    <row r="1" spans="1:1" ht="14.4">
      <c r="A1" s="1118" t="s">
        <v>743</v>
      </c>
    </row>
    <row r="3" spans="1:1" ht="12.75" customHeight="1"/>
    <row r="5" spans="1:1" ht="12.75" customHeight="1"/>
    <row r="7" spans="1:1" ht="12.75" customHeight="1"/>
    <row r="9" spans="1:1" ht="12.75" customHeight="1"/>
    <row r="13" spans="1:1" ht="12.75" customHeight="1"/>
    <row r="15" spans="1:1" ht="12.75" customHeight="1"/>
    <row r="22" spans="1:18">
      <c r="A22" s="76" t="s">
        <v>669</v>
      </c>
    </row>
    <row r="23" spans="1:18">
      <c r="A23" s="737"/>
    </row>
    <row r="24" spans="1:18">
      <c r="A24" s="737"/>
    </row>
    <row r="26" spans="1:18">
      <c r="D26" s="178"/>
      <c r="E26" s="178"/>
      <c r="L26" s="746"/>
      <c r="M26" s="746"/>
      <c r="N26" s="746"/>
      <c r="O26" s="746"/>
      <c r="P26" s="746"/>
      <c r="Q26" s="746"/>
      <c r="R26" s="746"/>
    </row>
    <row r="27" spans="1:18" ht="13.35" customHeight="1">
      <c r="A27" s="800" t="s">
        <v>747</v>
      </c>
      <c r="B27" s="801" t="s">
        <v>744</v>
      </c>
      <c r="C27" s="801" t="s">
        <v>745</v>
      </c>
      <c r="D27" s="87" t="s">
        <v>746</v>
      </c>
      <c r="E27" s="618"/>
      <c r="F27" s="1119" t="s">
        <v>848</v>
      </c>
      <c r="G27" s="409"/>
      <c r="L27" s="746"/>
      <c r="M27" s="746"/>
      <c r="N27" s="746"/>
      <c r="O27" s="746"/>
      <c r="P27" s="746"/>
      <c r="Q27" s="746"/>
      <c r="R27" s="746"/>
    </row>
    <row r="28" spans="1:18">
      <c r="A28" s="891">
        <v>2015</v>
      </c>
      <c r="B28" s="1120">
        <v>5.8199999999999994</v>
      </c>
      <c r="C28" s="1120">
        <v>0.45</v>
      </c>
      <c r="D28" s="18">
        <v>9</v>
      </c>
      <c r="E28" s="618"/>
      <c r="F28" s="1121">
        <f>B28+C28</f>
        <v>6.27</v>
      </c>
      <c r="L28" s="746"/>
      <c r="M28" s="746"/>
      <c r="N28" s="746"/>
      <c r="O28" s="747"/>
      <c r="P28" s="747"/>
      <c r="Q28" s="747"/>
      <c r="R28" s="747"/>
    </row>
    <row r="29" spans="1:18">
      <c r="A29" s="15">
        <v>2016</v>
      </c>
      <c r="B29" s="799">
        <v>0</v>
      </c>
      <c r="C29" s="799">
        <v>0</v>
      </c>
      <c r="D29" s="936">
        <v>0</v>
      </c>
      <c r="E29" s="618"/>
      <c r="F29" s="1121">
        <f t="shared" ref="F29:F34" si="0">B29+C29</f>
        <v>0</v>
      </c>
      <c r="L29" s="746"/>
      <c r="M29" s="746"/>
      <c r="N29" s="746"/>
      <c r="O29" s="747"/>
      <c r="P29" s="747"/>
      <c r="Q29" s="747"/>
      <c r="R29" s="747"/>
    </row>
    <row r="30" spans="1:18" ht="13.35" customHeight="1">
      <c r="A30" s="15">
        <v>2017</v>
      </c>
      <c r="B30" s="799">
        <v>2130.6999999999998</v>
      </c>
      <c r="C30" s="799">
        <v>12.52</v>
      </c>
      <c r="D30" s="936">
        <v>1317</v>
      </c>
      <c r="E30" s="618"/>
      <c r="F30" s="1121">
        <f t="shared" si="0"/>
        <v>2143.2199999999998</v>
      </c>
      <c r="L30" s="746"/>
      <c r="M30" s="746"/>
      <c r="N30" s="746"/>
      <c r="O30" s="747"/>
      <c r="P30" s="747"/>
      <c r="Q30" s="747"/>
      <c r="R30" s="747"/>
    </row>
    <row r="31" spans="1:18">
      <c r="A31" s="15">
        <v>2018</v>
      </c>
      <c r="B31" s="799">
        <v>1311.76</v>
      </c>
      <c r="C31" s="799">
        <v>11.16</v>
      </c>
      <c r="D31" s="936">
        <v>1106</v>
      </c>
      <c r="E31" s="618"/>
      <c r="F31" s="1121">
        <f t="shared" si="0"/>
        <v>1322.92</v>
      </c>
      <c r="L31" s="746"/>
      <c r="M31" s="746"/>
      <c r="N31" s="746"/>
      <c r="O31" s="746"/>
      <c r="P31" s="746"/>
      <c r="Q31" s="746"/>
      <c r="R31" s="746"/>
    </row>
    <row r="32" spans="1:18">
      <c r="A32" s="15">
        <v>2019</v>
      </c>
      <c r="B32" s="799">
        <v>2863.58</v>
      </c>
      <c r="C32" s="799">
        <v>181.56800000000001</v>
      </c>
      <c r="D32" s="936">
        <v>1828</v>
      </c>
      <c r="E32" s="709"/>
      <c r="F32" s="1121">
        <f t="shared" si="0"/>
        <v>3045.1480000000001</v>
      </c>
      <c r="L32" s="746"/>
      <c r="M32" s="746"/>
      <c r="N32" s="747"/>
      <c r="O32" s="747"/>
      <c r="P32" s="747"/>
      <c r="Q32" s="747"/>
      <c r="R32" s="747"/>
    </row>
    <row r="33" spans="1:19">
      <c r="A33" s="15">
        <v>2020</v>
      </c>
      <c r="B33" s="799">
        <v>3036.08</v>
      </c>
      <c r="C33" s="799">
        <v>74.328000000000003</v>
      </c>
      <c r="D33" s="936">
        <v>1807</v>
      </c>
      <c r="E33" s="709"/>
      <c r="F33" s="1121">
        <f t="shared" si="0"/>
        <v>3110.4079999999999</v>
      </c>
      <c r="L33" s="746"/>
      <c r="M33" s="746"/>
      <c r="N33" s="747"/>
      <c r="O33" s="747"/>
      <c r="P33" s="747"/>
      <c r="Q33" s="747"/>
      <c r="R33" s="747"/>
      <c r="S33" s="747"/>
    </row>
    <row r="34" spans="1:19" ht="12.75" customHeight="1">
      <c r="A34" s="15">
        <v>2021</v>
      </c>
      <c r="B34" s="799">
        <v>1583.3</v>
      </c>
      <c r="C34" s="799">
        <v>144.93</v>
      </c>
      <c r="D34" s="936">
        <v>769</v>
      </c>
      <c r="E34" s="178"/>
      <c r="F34" s="1121">
        <f t="shared" si="0"/>
        <v>1728.23</v>
      </c>
      <c r="L34" s="746"/>
      <c r="M34" s="746"/>
      <c r="N34" s="746"/>
      <c r="O34" s="746"/>
      <c r="P34" s="746"/>
      <c r="Q34" s="746"/>
      <c r="R34" s="746"/>
    </row>
    <row r="35" spans="1:19">
      <c r="A35" s="567">
        <v>2022</v>
      </c>
      <c r="B35" s="937">
        <v>1698</v>
      </c>
      <c r="C35" s="937">
        <v>101.91</v>
      </c>
      <c r="D35" s="539">
        <v>838</v>
      </c>
      <c r="E35" s="178"/>
      <c r="F35" s="1122">
        <f>B35+C35</f>
        <v>1799.91</v>
      </c>
      <c r="G35" s="934"/>
      <c r="L35" s="755"/>
      <c r="M35" s="755"/>
      <c r="N35" s="755"/>
      <c r="O35" s="755"/>
      <c r="P35" s="755"/>
      <c r="Q35" s="755"/>
      <c r="R35" s="755"/>
    </row>
    <row r="36" spans="1:19" ht="13.35" customHeight="1">
      <c r="B36" s="409"/>
      <c r="D36" s="178"/>
      <c r="E36" s="178"/>
      <c r="G36" s="934"/>
      <c r="L36" s="755"/>
      <c r="M36" s="755"/>
      <c r="N36" s="494"/>
      <c r="O36" s="494"/>
      <c r="P36" s="494"/>
      <c r="Q36" s="494"/>
      <c r="R36" s="494"/>
      <c r="S36" s="494"/>
    </row>
    <row r="37" spans="1:19">
      <c r="B37" s="409"/>
      <c r="C37" s="409"/>
      <c r="D37" s="178"/>
      <c r="E37" s="178"/>
      <c r="G37" s="409"/>
      <c r="L37" s="746"/>
      <c r="M37" s="746"/>
      <c r="N37" s="746"/>
      <c r="O37" s="746"/>
      <c r="P37" s="746"/>
      <c r="Q37" s="746"/>
      <c r="R37" s="746"/>
    </row>
    <row r="38" spans="1:19" ht="13.35" customHeight="1">
      <c r="B38" s="409"/>
      <c r="D38" s="407"/>
      <c r="E38" s="407"/>
      <c r="G38" s="409"/>
      <c r="L38" s="761"/>
      <c r="M38" s="761"/>
      <c r="N38" s="761"/>
      <c r="O38" s="761"/>
      <c r="P38" s="761"/>
      <c r="Q38" s="761"/>
      <c r="R38" s="761"/>
    </row>
    <row r="39" spans="1:19">
      <c r="B39" s="409"/>
      <c r="D39" s="407"/>
      <c r="E39" s="407"/>
      <c r="G39" s="409"/>
      <c r="L39" s="761"/>
      <c r="M39" s="761"/>
      <c r="N39" s="761"/>
      <c r="O39" s="761"/>
      <c r="P39" s="761"/>
      <c r="Q39" s="761"/>
      <c r="R39" s="761"/>
    </row>
    <row r="40" spans="1:19">
      <c r="G40" s="935"/>
      <c r="H40" s="935"/>
      <c r="I40" s="935"/>
      <c r="J40" s="935"/>
      <c r="K40" s="935"/>
      <c r="L40" s="935"/>
      <c r="M40" s="935"/>
      <c r="N40" s="935"/>
      <c r="O40" s="935"/>
      <c r="P40" s="935"/>
    </row>
    <row r="41" spans="1:19">
      <c r="G41" s="935"/>
      <c r="H41" s="935"/>
      <c r="I41" s="935"/>
      <c r="J41" s="935"/>
      <c r="K41" s="935"/>
      <c r="L41" s="935"/>
      <c r="M41" s="935"/>
      <c r="N41" s="935"/>
      <c r="O41" s="935"/>
      <c r="P41" s="935"/>
    </row>
    <row r="42" spans="1:19">
      <c r="R42" s="494"/>
    </row>
    <row r="44" spans="1:19">
      <c r="C44" s="173"/>
    </row>
    <row r="46" spans="1:19">
      <c r="A46"/>
      <c r="B46"/>
      <c r="C46"/>
      <c r="D46"/>
    </row>
    <row r="47" spans="1:19">
      <c r="A47"/>
      <c r="B47"/>
      <c r="C47"/>
      <c r="D47"/>
    </row>
    <row r="48" spans="1:19">
      <c r="A48"/>
      <c r="B48"/>
      <c r="C48"/>
      <c r="D48"/>
    </row>
    <row r="49" spans="1:20">
      <c r="A49"/>
      <c r="B49"/>
      <c r="C49"/>
      <c r="D49"/>
    </row>
    <row r="50" spans="1:20">
      <c r="A50"/>
      <c r="B50"/>
      <c r="C50"/>
      <c r="D50"/>
    </row>
    <row r="51" spans="1:20">
      <c r="A51"/>
      <c r="B51"/>
      <c r="C51"/>
      <c r="D51"/>
    </row>
    <row r="52" spans="1:20">
      <c r="A52"/>
      <c r="B52"/>
      <c r="C52"/>
      <c r="D52"/>
    </row>
    <row r="53" spans="1:20">
      <c r="A53"/>
      <c r="B53"/>
      <c r="C53"/>
      <c r="D53"/>
    </row>
    <row r="54" spans="1:20">
      <c r="A54"/>
      <c r="B54"/>
      <c r="C54"/>
      <c r="D54"/>
    </row>
    <row r="55" spans="1:20">
      <c r="A55"/>
      <c r="B55"/>
      <c r="C55"/>
      <c r="D55"/>
    </row>
    <row r="56" spans="1:20">
      <c r="A56"/>
      <c r="B56"/>
      <c r="C56"/>
      <c r="D56"/>
    </row>
    <row r="57" spans="1:20">
      <c r="A57"/>
      <c r="B57"/>
      <c r="C57"/>
      <c r="D57"/>
    </row>
    <row r="58" spans="1:20">
      <c r="A58"/>
      <c r="B58"/>
      <c r="C58"/>
      <c r="D58"/>
    </row>
    <row r="59" spans="1:20">
      <c r="A59"/>
      <c r="B59"/>
      <c r="C59"/>
      <c r="D59"/>
      <c r="R59" s="173"/>
      <c r="T59" s="173"/>
    </row>
    <row r="60" spans="1:20">
      <c r="A60"/>
      <c r="B60"/>
      <c r="C60"/>
      <c r="D60"/>
    </row>
    <row r="61" spans="1:20">
      <c r="A61"/>
      <c r="B61"/>
      <c r="C61"/>
      <c r="D61"/>
    </row>
  </sheetData>
  <pageMargins left="0.7" right="0.7" top="0.75" bottom="0.75" header="0.3" footer="0.3"/>
  <pageSetup orientation="portrait" horizontalDpi="4294967293"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tint="0.79998168889431442"/>
  </sheetPr>
  <dimension ref="A1:T58"/>
  <sheetViews>
    <sheetView zoomScale="75" zoomScaleNormal="75" workbookViewId="0"/>
  </sheetViews>
  <sheetFormatPr defaultColWidth="8.77734375" defaultRowHeight="13.2"/>
  <cols>
    <col min="1" max="2" width="8.77734375" style="171"/>
    <col min="3" max="3" width="9.77734375" style="171" customWidth="1"/>
    <col min="4" max="10" width="8.77734375" style="171"/>
    <col min="11" max="11" width="8.77734375" style="171" customWidth="1"/>
    <col min="12" max="17" width="8.77734375" style="171"/>
    <col min="18" max="18" width="8.77734375" style="171" customWidth="1"/>
    <col min="19" max="16384" width="8.77734375" style="171"/>
  </cols>
  <sheetData>
    <row r="1" spans="1:1" ht="14.4">
      <c r="A1" s="1118" t="s">
        <v>849</v>
      </c>
    </row>
    <row r="3" spans="1:1" ht="12.75" customHeight="1"/>
    <row r="5" spans="1:1" ht="12.75" customHeight="1"/>
    <row r="7" spans="1:1" ht="12.75" customHeight="1"/>
    <row r="9" spans="1:1" ht="12.75" customHeight="1"/>
    <row r="13" spans="1:1" ht="12.75" customHeight="1"/>
    <row r="15" spans="1:1" ht="12.75" customHeight="1"/>
    <row r="22" spans="1:19">
      <c r="A22" s="76" t="s">
        <v>669</v>
      </c>
    </row>
    <row r="23" spans="1:19">
      <c r="A23" s="737" t="s">
        <v>720</v>
      </c>
    </row>
    <row r="24" spans="1:19">
      <c r="A24" s="737"/>
    </row>
    <row r="25" spans="1:19">
      <c r="G25" s="1213"/>
      <c r="H25" s="1214"/>
      <c r="I25" s="1214"/>
      <c r="J25" s="1214"/>
      <c r="K25" s="1214"/>
      <c r="L25" s="738">
        <v>2015</v>
      </c>
      <c r="M25" s="738">
        <v>2016</v>
      </c>
      <c r="N25" s="738">
        <v>2017</v>
      </c>
      <c r="O25" s="738">
        <v>2018</v>
      </c>
      <c r="P25" s="738">
        <v>2019</v>
      </c>
      <c r="Q25" s="738">
        <v>2020</v>
      </c>
      <c r="R25" s="738">
        <v>2021</v>
      </c>
      <c r="S25" s="739">
        <v>2022</v>
      </c>
    </row>
    <row r="26" spans="1:19">
      <c r="B26" s="412" t="s">
        <v>850</v>
      </c>
      <c r="C26" s="738"/>
      <c r="D26" s="740" t="s">
        <v>53</v>
      </c>
      <c r="E26" s="741" t="s">
        <v>53</v>
      </c>
      <c r="G26" s="1215" t="s">
        <v>407</v>
      </c>
      <c r="H26" s="1216"/>
      <c r="I26" s="1216"/>
      <c r="J26" s="1216"/>
      <c r="K26" s="1216"/>
      <c r="L26" s="742">
        <v>9</v>
      </c>
      <c r="M26" s="742">
        <v>0</v>
      </c>
      <c r="N26" s="742">
        <v>1317</v>
      </c>
      <c r="O26" s="742">
        <v>1106</v>
      </c>
      <c r="P26" s="742">
        <v>1828</v>
      </c>
      <c r="Q26" s="742">
        <v>1827</v>
      </c>
      <c r="R26" s="742">
        <v>769</v>
      </c>
      <c r="S26" s="743">
        <v>838</v>
      </c>
    </row>
    <row r="27" spans="1:19" ht="13.35" customHeight="1">
      <c r="B27" s="1217" t="s">
        <v>253</v>
      </c>
      <c r="C27" s="171" t="s">
        <v>254</v>
      </c>
      <c r="D27" s="618">
        <v>80</v>
      </c>
      <c r="E27" s="719"/>
      <c r="G27" s="1218" t="s">
        <v>253</v>
      </c>
      <c r="H27" s="1220" t="s">
        <v>404</v>
      </c>
      <c r="I27" s="1220"/>
      <c r="J27" s="1220"/>
      <c r="K27" s="1220"/>
      <c r="L27" s="744">
        <v>0</v>
      </c>
      <c r="M27" s="744" t="s">
        <v>79</v>
      </c>
      <c r="N27" s="744">
        <v>0</v>
      </c>
      <c r="O27" s="744">
        <v>138</v>
      </c>
      <c r="P27" s="744">
        <v>47</v>
      </c>
      <c r="Q27" s="744">
        <v>0</v>
      </c>
      <c r="R27" s="744">
        <v>23</v>
      </c>
      <c r="S27" s="745">
        <v>0</v>
      </c>
    </row>
    <row r="28" spans="1:19">
      <c r="B28" s="1217"/>
      <c r="C28" s="171" t="s">
        <v>255</v>
      </c>
      <c r="D28" s="618">
        <v>80</v>
      </c>
      <c r="E28" s="719"/>
      <c r="G28" s="1217"/>
      <c r="H28" s="1221" t="s">
        <v>405</v>
      </c>
      <c r="I28" s="1221"/>
      <c r="J28" s="1221"/>
      <c r="K28" s="1221"/>
      <c r="L28" s="746" t="s">
        <v>79</v>
      </c>
      <c r="M28" s="746" t="s">
        <v>79</v>
      </c>
      <c r="N28" s="746" t="s">
        <v>79</v>
      </c>
      <c r="O28" s="747">
        <v>64.782600000000002</v>
      </c>
      <c r="P28" s="747">
        <v>79.782600000000002</v>
      </c>
      <c r="Q28" s="747" t="s">
        <v>79</v>
      </c>
      <c r="R28" s="747">
        <v>85</v>
      </c>
      <c r="S28" s="752">
        <v>80</v>
      </c>
    </row>
    <row r="29" spans="1:19" ht="13.35" customHeight="1">
      <c r="B29" s="1217" t="s">
        <v>256</v>
      </c>
      <c r="C29" s="171" t="s">
        <v>254</v>
      </c>
      <c r="D29" s="618">
        <v>92.8</v>
      </c>
      <c r="E29" s="719"/>
      <c r="G29" s="1219"/>
      <c r="H29" s="1222" t="s">
        <v>406</v>
      </c>
      <c r="I29" s="1222"/>
      <c r="J29" s="1222"/>
      <c r="K29" s="1222"/>
      <c r="L29" s="748">
        <v>0</v>
      </c>
      <c r="M29" s="748" t="s">
        <v>79</v>
      </c>
      <c r="N29" s="748">
        <v>0</v>
      </c>
      <c r="O29" s="749">
        <v>15</v>
      </c>
      <c r="P29" s="749">
        <v>6.5</v>
      </c>
      <c r="Q29" s="749">
        <v>0</v>
      </c>
      <c r="R29" s="749">
        <v>4.82</v>
      </c>
      <c r="S29" s="753">
        <v>0</v>
      </c>
    </row>
    <row r="30" spans="1:19">
      <c r="B30" s="1217"/>
      <c r="C30" s="171" t="s">
        <v>255</v>
      </c>
      <c r="D30" s="618">
        <f>D29+19.5</f>
        <v>112.3</v>
      </c>
      <c r="E30" s="719"/>
      <c r="G30" s="1218" t="s">
        <v>256</v>
      </c>
      <c r="H30" s="1220" t="s">
        <v>404</v>
      </c>
      <c r="I30" s="1220"/>
      <c r="J30" s="1220"/>
      <c r="K30" s="1220"/>
      <c r="L30" s="744">
        <v>0</v>
      </c>
      <c r="M30" s="744" t="s">
        <v>79</v>
      </c>
      <c r="N30" s="744">
        <v>1317</v>
      </c>
      <c r="O30" s="744">
        <v>681</v>
      </c>
      <c r="P30" s="744">
        <v>1648</v>
      </c>
      <c r="Q30" s="744">
        <v>1769</v>
      </c>
      <c r="R30" s="744">
        <v>755</v>
      </c>
      <c r="S30" s="745">
        <v>818</v>
      </c>
    </row>
    <row r="31" spans="1:19">
      <c r="B31" s="1217" t="s">
        <v>223</v>
      </c>
      <c r="C31" s="171" t="s">
        <v>254</v>
      </c>
      <c r="D31" s="178"/>
      <c r="E31" s="751">
        <v>2.0299999999999998</v>
      </c>
      <c r="G31" s="1217"/>
      <c r="H31" s="1221" t="s">
        <v>405</v>
      </c>
      <c r="I31" s="1221"/>
      <c r="J31" s="1221"/>
      <c r="K31" s="1221"/>
      <c r="L31" s="746" t="s">
        <v>79</v>
      </c>
      <c r="M31" s="746" t="s">
        <v>79</v>
      </c>
      <c r="N31" s="747">
        <v>78.216800000000006</v>
      </c>
      <c r="O31" s="747">
        <v>70.9435</v>
      </c>
      <c r="P31" s="747">
        <v>80.141999999999996</v>
      </c>
      <c r="Q31" s="747">
        <v>80.908100000000005</v>
      </c>
      <c r="R31" s="747">
        <v>91.276200000000003</v>
      </c>
      <c r="S31" s="752">
        <v>92.843999999999994</v>
      </c>
    </row>
    <row r="32" spans="1:19">
      <c r="B32" s="1217"/>
      <c r="C32" s="171" t="s">
        <v>255</v>
      </c>
      <c r="D32" s="178"/>
      <c r="E32" s="751">
        <f>E31+0.1216</f>
        <v>2.1515999999999997</v>
      </c>
      <c r="G32" s="1219"/>
      <c r="H32" s="1222" t="s">
        <v>406</v>
      </c>
      <c r="I32" s="1222"/>
      <c r="J32" s="1222"/>
      <c r="K32" s="1222"/>
      <c r="L32" s="748">
        <v>0</v>
      </c>
      <c r="M32" s="748" t="s">
        <v>79</v>
      </c>
      <c r="N32" s="749">
        <v>12.19894</v>
      </c>
      <c r="O32" s="749">
        <v>10.638769999999999</v>
      </c>
      <c r="P32" s="749">
        <v>14.40686</v>
      </c>
      <c r="Q32" s="749">
        <v>14.32447</v>
      </c>
      <c r="R32" s="749">
        <v>22.952999999999999</v>
      </c>
      <c r="S32" s="753">
        <v>20.0885</v>
      </c>
    </row>
    <row r="33" spans="2:19" ht="12.75" customHeight="1">
      <c r="B33" s="1217" t="s">
        <v>253</v>
      </c>
      <c r="C33" s="171" t="s">
        <v>254</v>
      </c>
      <c r="D33" s="178"/>
      <c r="E33" s="754"/>
      <c r="G33" s="1225" t="s">
        <v>223</v>
      </c>
      <c r="H33" s="1220" t="s">
        <v>404</v>
      </c>
      <c r="I33" s="1220"/>
      <c r="J33" s="1220"/>
      <c r="K33" s="1220"/>
      <c r="L33" s="744">
        <v>9</v>
      </c>
      <c r="M33" s="744" t="s">
        <v>79</v>
      </c>
      <c r="N33" s="744">
        <v>113</v>
      </c>
      <c r="O33" s="744">
        <v>93</v>
      </c>
      <c r="P33" s="744">
        <v>1102</v>
      </c>
      <c r="Q33" s="744">
        <v>1502</v>
      </c>
      <c r="R33" s="744">
        <v>654</v>
      </c>
      <c r="S33" s="745">
        <v>785</v>
      </c>
    </row>
    <row r="34" spans="2:19">
      <c r="B34" s="1217"/>
      <c r="C34" s="171" t="s">
        <v>255</v>
      </c>
      <c r="D34" s="178"/>
      <c r="E34" s="754"/>
      <c r="G34" s="1226"/>
      <c r="H34" s="1221" t="s">
        <v>405</v>
      </c>
      <c r="I34" s="1221"/>
      <c r="J34" s="1221"/>
      <c r="K34" s="1221"/>
      <c r="L34" s="755">
        <v>0.64666699999999999</v>
      </c>
      <c r="M34" s="755" t="s">
        <v>79</v>
      </c>
      <c r="N34" s="755">
        <v>1.5</v>
      </c>
      <c r="O34" s="755">
        <v>1.5</v>
      </c>
      <c r="P34" s="755">
        <v>1.42666</v>
      </c>
      <c r="Q34" s="755">
        <v>1.6519200000000001</v>
      </c>
      <c r="R34" s="755">
        <v>2.0830000000000002</v>
      </c>
      <c r="S34" s="756">
        <v>2.0263</v>
      </c>
    </row>
    <row r="35" spans="2:19" ht="13.35" customHeight="1">
      <c r="B35" s="1217" t="s">
        <v>256</v>
      </c>
      <c r="C35" s="171" t="s">
        <v>254</v>
      </c>
      <c r="D35" s="178"/>
      <c r="E35" s="754"/>
      <c r="G35" s="1227"/>
      <c r="H35" s="1222" t="s">
        <v>406</v>
      </c>
      <c r="I35" s="1222"/>
      <c r="J35" s="1222"/>
      <c r="K35" s="1222"/>
      <c r="L35" s="757">
        <v>0.05</v>
      </c>
      <c r="M35" s="757" t="s">
        <v>79</v>
      </c>
      <c r="N35" s="758">
        <v>0.11079649999999999</v>
      </c>
      <c r="O35" s="758">
        <v>0.12</v>
      </c>
      <c r="P35" s="758">
        <v>0.1647623</v>
      </c>
      <c r="Q35" s="758">
        <v>5.0153999999999997E-2</v>
      </c>
      <c r="R35" s="758">
        <v>0.28599999999999998</v>
      </c>
      <c r="S35" s="759">
        <v>0.10777</v>
      </c>
    </row>
    <row r="36" spans="2:19">
      <c r="B36" s="1217"/>
      <c r="C36" s="171" t="s">
        <v>255</v>
      </c>
      <c r="D36" s="178"/>
      <c r="E36" s="754"/>
      <c r="G36" s="1217" t="s">
        <v>257</v>
      </c>
      <c r="H36" s="1221" t="s">
        <v>404</v>
      </c>
      <c r="I36" s="1221"/>
      <c r="J36" s="1221"/>
      <c r="K36" s="1221"/>
      <c r="L36" s="746">
        <v>9</v>
      </c>
      <c r="M36" s="746" t="s">
        <v>79</v>
      </c>
      <c r="N36" s="746">
        <v>1317</v>
      </c>
      <c r="O36" s="746">
        <v>681</v>
      </c>
      <c r="P36" s="746">
        <v>1796</v>
      </c>
      <c r="Q36" s="746">
        <v>1827</v>
      </c>
      <c r="R36" s="746">
        <v>769</v>
      </c>
      <c r="S36" s="760">
        <v>838</v>
      </c>
    </row>
    <row r="37" spans="2:19" ht="13.35" customHeight="1">
      <c r="B37" s="1217" t="s">
        <v>257</v>
      </c>
      <c r="C37" s="171" t="s">
        <v>254</v>
      </c>
      <c r="D37" s="407">
        <v>300.21100000000001</v>
      </c>
      <c r="E37" s="432"/>
      <c r="G37" s="1217"/>
      <c r="H37" s="1221" t="s">
        <v>405</v>
      </c>
      <c r="I37" s="1221"/>
      <c r="J37" s="1221"/>
      <c r="K37" s="1221"/>
      <c r="L37" s="761">
        <v>392.11700000000002</v>
      </c>
      <c r="M37" s="761" t="s">
        <v>79</v>
      </c>
      <c r="N37" s="761">
        <v>335.44499999999999</v>
      </c>
      <c r="O37" s="761">
        <v>373.12099999999998</v>
      </c>
      <c r="P37" s="761">
        <v>328.33800000000002</v>
      </c>
      <c r="Q37" s="761">
        <v>334.29919999999998</v>
      </c>
      <c r="R37" s="761">
        <v>312.33999999999997</v>
      </c>
      <c r="S37" s="762">
        <v>300.21100000000001</v>
      </c>
    </row>
    <row r="38" spans="2:19">
      <c r="B38" s="1219"/>
      <c r="C38" s="219" t="s">
        <v>255</v>
      </c>
      <c r="D38" s="763">
        <f>D37-80.4733</f>
        <v>219.73770000000002</v>
      </c>
      <c r="E38" s="433"/>
      <c r="G38" s="1219"/>
      <c r="H38" s="1222" t="s">
        <v>406</v>
      </c>
      <c r="I38" s="1222"/>
      <c r="J38" s="1222"/>
      <c r="K38" s="1222"/>
      <c r="L38" s="764">
        <v>30.434799999999999</v>
      </c>
      <c r="M38" s="764" t="s">
        <v>79</v>
      </c>
      <c r="N38" s="764">
        <v>-82.843599999999995</v>
      </c>
      <c r="O38" s="764">
        <v>-82.4208</v>
      </c>
      <c r="P38" s="764">
        <v>-67.2547</v>
      </c>
      <c r="Q38" s="764">
        <v>-82.457719999999995</v>
      </c>
      <c r="R38" s="764">
        <v>-89.42</v>
      </c>
      <c r="S38" s="750">
        <v>-80.472999999999999</v>
      </c>
    </row>
    <row r="39" spans="2:19">
      <c r="G39" s="1223" t="s">
        <v>408</v>
      </c>
      <c r="H39" s="1223"/>
      <c r="I39" s="1223"/>
      <c r="J39" s="1223"/>
      <c r="K39" s="1223"/>
      <c r="L39" s="1223"/>
      <c r="M39" s="1223"/>
      <c r="N39" s="1223"/>
      <c r="O39" s="1223"/>
      <c r="P39" s="1223"/>
    </row>
    <row r="40" spans="2:19">
      <c r="G40" s="1224"/>
      <c r="H40" s="1224"/>
      <c r="I40" s="1224"/>
      <c r="J40" s="1224"/>
      <c r="K40" s="1224"/>
      <c r="L40" s="1224"/>
      <c r="M40" s="1224"/>
      <c r="N40" s="1224"/>
      <c r="O40" s="1224"/>
      <c r="P40" s="1224"/>
    </row>
    <row r="41" spans="2:19">
      <c r="R41" s="494"/>
    </row>
    <row r="43" spans="2:19">
      <c r="C43" s="173"/>
    </row>
    <row r="46" spans="2:19">
      <c r="C46" s="173"/>
    </row>
    <row r="58" spans="18:20">
      <c r="R58" s="173"/>
      <c r="T58" s="173"/>
    </row>
  </sheetData>
  <mergeCells count="25">
    <mergeCell ref="G39:P40"/>
    <mergeCell ref="B33:B34"/>
    <mergeCell ref="G33:G35"/>
    <mergeCell ref="H33:K33"/>
    <mergeCell ref="H34:K34"/>
    <mergeCell ref="B35:B36"/>
    <mergeCell ref="H35:K35"/>
    <mergeCell ref="G36:G38"/>
    <mergeCell ref="H36:K36"/>
    <mergeCell ref="B37:B38"/>
    <mergeCell ref="H37:K37"/>
    <mergeCell ref="H38:K38"/>
    <mergeCell ref="G25:K25"/>
    <mergeCell ref="G26:K26"/>
    <mergeCell ref="B27:B28"/>
    <mergeCell ref="G27:G29"/>
    <mergeCell ref="H27:K27"/>
    <mergeCell ref="H28:K28"/>
    <mergeCell ref="B29:B30"/>
    <mergeCell ref="H29:K29"/>
    <mergeCell ref="G30:G32"/>
    <mergeCell ref="H30:K30"/>
    <mergeCell ref="B31:B32"/>
    <mergeCell ref="H31:K31"/>
    <mergeCell ref="H32:K32"/>
  </mergeCells>
  <pageMargins left="0.7" right="0.7" top="0.75" bottom="0.75" header="0.3" footer="0.3"/>
  <pageSetup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7" tint="0.39997558519241921"/>
  </sheetPr>
  <dimension ref="A1:W1191"/>
  <sheetViews>
    <sheetView zoomScale="75" zoomScaleNormal="75" workbookViewId="0"/>
  </sheetViews>
  <sheetFormatPr defaultColWidth="8.5546875" defaultRowHeight="13.2"/>
  <cols>
    <col min="1" max="1" width="8.5546875" style="3" bestFit="1" customWidth="1"/>
    <col min="2" max="2" width="10.44140625" style="3" bestFit="1" customWidth="1"/>
    <col min="3" max="3" width="12.5546875" style="3" bestFit="1" customWidth="1"/>
    <col min="4" max="4" width="10.5546875" style="3" bestFit="1" customWidth="1"/>
    <col min="5" max="5" width="9.44140625" style="3" bestFit="1" customWidth="1"/>
    <col min="6" max="7" width="8.5546875" style="3" bestFit="1" customWidth="1"/>
    <col min="8" max="8" width="9.44140625" style="3" bestFit="1" customWidth="1"/>
    <col min="9" max="10" width="8.5546875" style="3" bestFit="1" customWidth="1"/>
    <col min="11" max="11" width="8.5546875" style="3"/>
    <col min="12" max="12" width="4.33203125" style="3" bestFit="1" customWidth="1"/>
    <col min="13" max="14" width="8.5546875" style="3" bestFit="1" customWidth="1"/>
    <col min="15" max="16384" width="8.5546875" style="3"/>
  </cols>
  <sheetData>
    <row r="1" spans="1:1" ht="14.4">
      <c r="A1" s="100" t="s">
        <v>897</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23">
      <c r="A17" s="80"/>
    </row>
    <row r="18" spans="1:23">
      <c r="A18" s="80"/>
    </row>
    <row r="19" spans="1:23">
      <c r="A19" s="180"/>
    </row>
    <row r="20" spans="1:23">
      <c r="A20" s="180"/>
    </row>
    <row r="21" spans="1:23">
      <c r="A21" s="180"/>
    </row>
    <row r="22" spans="1:23">
      <c r="A22" s="180" t="s">
        <v>558</v>
      </c>
    </row>
    <row r="23" spans="1:23">
      <c r="A23" s="180"/>
    </row>
    <row r="24" spans="1:23">
      <c r="A24" s="180"/>
    </row>
    <row r="25" spans="1:23">
      <c r="A25" s="224" t="s">
        <v>898</v>
      </c>
      <c r="B25" s="831"/>
      <c r="C25" s="70"/>
      <c r="D25" s="182" t="s">
        <v>899</v>
      </c>
      <c r="E25" s="182"/>
      <c r="F25" s="5"/>
      <c r="T25" s="5"/>
      <c r="U25" s="5"/>
      <c r="V25" s="5"/>
      <c r="W25" s="33"/>
    </row>
    <row r="26" spans="1:23">
      <c r="A26" s="130"/>
      <c r="B26" s="5"/>
      <c r="C26" s="44"/>
      <c r="D26" s="183" t="s">
        <v>334</v>
      </c>
      <c r="E26" s="183" t="s">
        <v>335</v>
      </c>
      <c r="F26" s="33"/>
      <c r="H26" s="182" t="s">
        <v>335</v>
      </c>
      <c r="J26" s="832">
        <v>2022</v>
      </c>
      <c r="K26" s="140"/>
      <c r="M26" s="33"/>
      <c r="T26" s="5"/>
      <c r="U26" s="5"/>
      <c r="V26" s="5"/>
      <c r="W26" s="33"/>
    </row>
    <row r="27" spans="1:23">
      <c r="A27" s="225"/>
      <c r="B27" s="31"/>
      <c r="C27" s="13"/>
      <c r="D27" s="183" t="s">
        <v>0</v>
      </c>
      <c r="E27" s="183" t="s">
        <v>0</v>
      </c>
      <c r="F27" s="33"/>
      <c r="H27" s="183" t="s">
        <v>0</v>
      </c>
      <c r="J27" s="130" t="s">
        <v>223</v>
      </c>
      <c r="K27" s="183" t="s">
        <v>336</v>
      </c>
      <c r="M27" s="5"/>
      <c r="T27" s="5"/>
      <c r="U27" s="5"/>
      <c r="V27" s="5"/>
      <c r="W27" s="33"/>
    </row>
    <row r="28" spans="1:23">
      <c r="A28" s="182" t="s">
        <v>337</v>
      </c>
      <c r="B28" s="182" t="s">
        <v>338</v>
      </c>
      <c r="C28" s="182" t="s">
        <v>338</v>
      </c>
      <c r="D28" s="183" t="s">
        <v>223</v>
      </c>
      <c r="E28" s="183" t="s">
        <v>223</v>
      </c>
      <c r="F28" s="33"/>
      <c r="H28" s="183" t="s">
        <v>223</v>
      </c>
      <c r="J28" s="130" t="s">
        <v>339</v>
      </c>
      <c r="K28" s="303" t="s">
        <v>340</v>
      </c>
      <c r="M28" s="5"/>
      <c r="N28" s="178"/>
      <c r="T28" s="33"/>
      <c r="U28" s="33"/>
      <c r="V28" s="33"/>
      <c r="W28" s="33"/>
    </row>
    <row r="29" spans="1:23">
      <c r="A29" s="183" t="s">
        <v>336</v>
      </c>
      <c r="B29" s="183" t="s">
        <v>341</v>
      </c>
      <c r="C29" s="183" t="s">
        <v>323</v>
      </c>
      <c r="D29" s="183" t="s">
        <v>339</v>
      </c>
      <c r="E29" s="183" t="s">
        <v>339</v>
      </c>
      <c r="F29" s="33"/>
      <c r="H29" s="183" t="s">
        <v>339</v>
      </c>
      <c r="J29" s="304">
        <v>0.29013318112633185</v>
      </c>
      <c r="K29" s="307">
        <v>1</v>
      </c>
      <c r="M29" s="184"/>
      <c r="N29" s="178"/>
      <c r="T29" s="33"/>
      <c r="U29" s="33"/>
      <c r="V29" s="33"/>
      <c r="W29" s="33"/>
    </row>
    <row r="30" spans="1:23">
      <c r="A30" s="270">
        <v>1</v>
      </c>
      <c r="B30" s="182">
        <v>16</v>
      </c>
      <c r="C30" s="271">
        <v>0.59757000000000005</v>
      </c>
      <c r="D30" s="292">
        <v>0.20175737612520969</v>
      </c>
      <c r="E30" s="272">
        <v>0.36188949133658566</v>
      </c>
      <c r="F30" s="185"/>
      <c r="G30" s="140">
        <v>1999</v>
      </c>
      <c r="H30" s="292">
        <v>0.26606614250043864</v>
      </c>
      <c r="J30" s="305">
        <v>0.28967815584032997</v>
      </c>
      <c r="K30" s="308">
        <v>1</v>
      </c>
      <c r="M30" s="184"/>
      <c r="N30" s="178"/>
      <c r="T30" s="186"/>
      <c r="U30" s="33"/>
      <c r="V30" s="187"/>
      <c r="W30" s="185"/>
    </row>
    <row r="31" spans="1:23">
      <c r="A31" s="273">
        <v>2</v>
      </c>
      <c r="B31" s="183">
        <v>35</v>
      </c>
      <c r="C31" s="187">
        <v>1.3264099999999999</v>
      </c>
      <c r="D31" s="293">
        <v>0.24049078607794261</v>
      </c>
      <c r="E31" s="274">
        <v>0.36188949133658566</v>
      </c>
      <c r="F31" s="185"/>
      <c r="G31" s="141">
        <f>G30+1</f>
        <v>2000</v>
      </c>
      <c r="H31" s="293">
        <v>0.3150263293744256</v>
      </c>
      <c r="J31" s="305">
        <v>0.28617984975695981</v>
      </c>
      <c r="K31" s="308">
        <v>1</v>
      </c>
      <c r="M31" s="184"/>
      <c r="N31" s="178"/>
      <c r="T31" s="188"/>
      <c r="U31" s="33"/>
      <c r="V31" s="187"/>
      <c r="W31" s="185"/>
    </row>
    <row r="32" spans="1:23">
      <c r="A32" s="275">
        <v>3</v>
      </c>
      <c r="B32" s="183">
        <v>39</v>
      </c>
      <c r="C32" s="187">
        <v>1.8641700000000001</v>
      </c>
      <c r="D32" s="293">
        <v>0.2382074846045921</v>
      </c>
      <c r="E32" s="274">
        <v>0.36188949133658566</v>
      </c>
      <c r="F32" s="185"/>
      <c r="G32" s="141">
        <f t="shared" ref="G32:G50" si="0">G31+1</f>
        <v>2001</v>
      </c>
      <c r="H32" s="293">
        <v>0.31585841736570447</v>
      </c>
      <c r="J32" s="305">
        <v>0.27857431561469059</v>
      </c>
      <c r="K32" s="308">
        <v>1</v>
      </c>
      <c r="M32" s="184"/>
      <c r="N32" s="178"/>
      <c r="T32" s="189"/>
      <c r="U32" s="33"/>
      <c r="V32" s="187"/>
      <c r="W32" s="185"/>
    </row>
    <row r="33" spans="1:23">
      <c r="A33" s="276">
        <v>4</v>
      </c>
      <c r="B33" s="183">
        <v>34</v>
      </c>
      <c r="C33" s="187">
        <v>3.379</v>
      </c>
      <c r="D33" s="293">
        <v>0.34223892940685213</v>
      </c>
      <c r="E33" s="274">
        <v>0.36188949133658566</v>
      </c>
      <c r="F33" s="185"/>
      <c r="G33" s="141">
        <f t="shared" si="0"/>
        <v>2002</v>
      </c>
      <c r="H33" s="293">
        <v>0.3001339847467499</v>
      </c>
      <c r="J33" s="305">
        <v>0.2639599365626763</v>
      </c>
      <c r="K33" s="308">
        <v>1</v>
      </c>
      <c r="M33" s="184"/>
      <c r="N33" s="178"/>
      <c r="T33" s="190"/>
      <c r="U33" s="33"/>
      <c r="V33" s="187"/>
      <c r="W33" s="185"/>
    </row>
    <row r="34" spans="1:23">
      <c r="A34" s="277">
        <v>5</v>
      </c>
      <c r="B34" s="183">
        <v>28</v>
      </c>
      <c r="C34" s="187">
        <v>1.7540727671232876</v>
      </c>
      <c r="D34" s="293">
        <v>0.28814141239710939</v>
      </c>
      <c r="E34" s="274">
        <v>0.36188949133658566</v>
      </c>
      <c r="F34" s="185"/>
      <c r="G34" s="141">
        <f t="shared" si="0"/>
        <v>2003</v>
      </c>
      <c r="H34" s="293">
        <v>0.28742126257899564</v>
      </c>
      <c r="J34" s="305">
        <v>0.23929362114293612</v>
      </c>
      <c r="K34" s="308">
        <v>1</v>
      </c>
      <c r="M34" s="184"/>
      <c r="N34" s="178"/>
      <c r="T34" s="191"/>
      <c r="U34" s="33"/>
      <c r="V34" s="187"/>
      <c r="W34" s="185"/>
    </row>
    <row r="35" spans="1:23">
      <c r="A35" s="278">
        <v>6</v>
      </c>
      <c r="B35" s="183">
        <v>39</v>
      </c>
      <c r="C35" s="187">
        <v>4.9456500000000005</v>
      </c>
      <c r="D35" s="293">
        <v>0.28729979812063983</v>
      </c>
      <c r="E35" s="274">
        <v>0.36188949133658566</v>
      </c>
      <c r="F35" s="185"/>
      <c r="G35" s="141">
        <f t="shared" si="0"/>
        <v>2004</v>
      </c>
      <c r="H35" s="293">
        <v>0.29929209640120813</v>
      </c>
      <c r="J35" s="305">
        <v>0.23042847706843575</v>
      </c>
      <c r="K35" s="308">
        <v>1</v>
      </c>
      <c r="M35" s="184"/>
      <c r="N35" s="178"/>
      <c r="T35" s="192"/>
      <c r="U35" s="33"/>
      <c r="V35" s="187"/>
      <c r="W35" s="185"/>
    </row>
    <row r="36" spans="1:23">
      <c r="A36" s="279">
        <v>7</v>
      </c>
      <c r="B36" s="183">
        <v>87</v>
      </c>
      <c r="C36" s="187">
        <v>8.2823499999999992</v>
      </c>
      <c r="D36" s="293">
        <v>0.3084809701369417</v>
      </c>
      <c r="E36" s="274">
        <v>0.36188949133658566</v>
      </c>
      <c r="F36" s="185"/>
      <c r="G36" s="141">
        <f t="shared" si="0"/>
        <v>2005</v>
      </c>
      <c r="H36" s="293">
        <v>0.29876577241591246</v>
      </c>
      <c r="J36" s="305">
        <v>0.22659048629368264</v>
      </c>
      <c r="K36" s="308">
        <v>1</v>
      </c>
      <c r="M36" s="184"/>
      <c r="N36" s="178"/>
      <c r="T36" s="193"/>
      <c r="U36" s="33"/>
      <c r="V36" s="187"/>
      <c r="W36" s="185"/>
    </row>
    <row r="37" spans="1:23">
      <c r="A37" s="280">
        <v>8</v>
      </c>
      <c r="B37" s="183">
        <v>101</v>
      </c>
      <c r="C37" s="187">
        <v>8.6942599999999981</v>
      </c>
      <c r="D37" s="293">
        <v>0.28570963544025962</v>
      </c>
      <c r="E37" s="274">
        <v>0.36188949133658566</v>
      </c>
      <c r="F37" s="185"/>
      <c r="G37" s="141">
        <f t="shared" si="0"/>
        <v>2006</v>
      </c>
      <c r="H37" s="293">
        <v>0.3214115141259708</v>
      </c>
      <c r="J37" s="305">
        <v>0.21629293461485247</v>
      </c>
      <c r="K37" s="308">
        <v>1</v>
      </c>
      <c r="M37" s="184"/>
      <c r="N37" s="178"/>
      <c r="T37" s="194"/>
      <c r="U37" s="33"/>
      <c r="V37" s="187"/>
      <c r="W37" s="185"/>
    </row>
    <row r="38" spans="1:23">
      <c r="A38" s="281">
        <v>9</v>
      </c>
      <c r="B38" s="183">
        <v>54</v>
      </c>
      <c r="C38" s="187">
        <v>4.4592999999999998</v>
      </c>
      <c r="D38" s="293">
        <v>0.29623642222446817</v>
      </c>
      <c r="E38" s="274">
        <v>0.36188949133658566</v>
      </c>
      <c r="F38" s="185"/>
      <c r="G38" s="141">
        <f t="shared" si="0"/>
        <v>2007</v>
      </c>
      <c r="H38" s="293">
        <v>0.32373028923905528</v>
      </c>
      <c r="J38" s="305">
        <v>0.18398517636159092</v>
      </c>
      <c r="K38" s="308">
        <v>1</v>
      </c>
      <c r="M38" s="184"/>
      <c r="N38" s="178"/>
      <c r="T38" s="195"/>
      <c r="U38" s="33"/>
      <c r="V38" s="187"/>
      <c r="W38" s="185"/>
    </row>
    <row r="39" spans="1:23">
      <c r="A39" s="282">
        <v>10</v>
      </c>
      <c r="B39" s="183">
        <v>80</v>
      </c>
      <c r="C39" s="187">
        <v>4.8295000000000003</v>
      </c>
      <c r="D39" s="293">
        <v>0.28786351858654075</v>
      </c>
      <c r="E39" s="274">
        <v>0.36188949133658566</v>
      </c>
      <c r="F39" s="185"/>
      <c r="G39" s="141">
        <f t="shared" si="0"/>
        <v>2008</v>
      </c>
      <c r="H39" s="293">
        <v>0.34348628210059762</v>
      </c>
      <c r="J39" s="305">
        <v>0.18136644446072323</v>
      </c>
      <c r="K39" s="308">
        <v>1</v>
      </c>
      <c r="M39" s="184"/>
      <c r="N39" s="178"/>
      <c r="T39" s="196"/>
      <c r="U39" s="33"/>
      <c r="V39" s="187"/>
      <c r="W39" s="185"/>
    </row>
    <row r="40" spans="1:23">
      <c r="A40" s="283">
        <v>11</v>
      </c>
      <c r="B40" s="183">
        <v>138</v>
      </c>
      <c r="C40" s="187">
        <v>12.09951</v>
      </c>
      <c r="D40" s="293">
        <v>0.33342215377233902</v>
      </c>
      <c r="E40" s="274">
        <v>0.36188949133658566</v>
      </c>
      <c r="F40" s="185"/>
      <c r="G40" s="141">
        <f t="shared" si="0"/>
        <v>2009</v>
      </c>
      <c r="H40" s="293">
        <v>0.29782196434874258</v>
      </c>
      <c r="J40" s="305">
        <v>0.17389142567224758</v>
      </c>
      <c r="K40" s="308">
        <v>1</v>
      </c>
      <c r="M40" s="184"/>
      <c r="N40" s="178"/>
      <c r="T40" s="197"/>
      <c r="U40" s="33"/>
      <c r="V40" s="187"/>
      <c r="W40" s="185"/>
    </row>
    <row r="41" spans="1:23">
      <c r="A41" s="284">
        <v>12</v>
      </c>
      <c r="B41" s="183">
        <v>14</v>
      </c>
      <c r="C41" s="187">
        <v>0.99121999999999977</v>
      </c>
      <c r="D41" s="293">
        <v>0.3785166409477036</v>
      </c>
      <c r="E41" s="274">
        <v>0.36188949133658566</v>
      </c>
      <c r="F41" s="185"/>
      <c r="G41" s="141">
        <f t="shared" si="0"/>
        <v>2010</v>
      </c>
      <c r="H41" s="293">
        <v>0.30714620719172564</v>
      </c>
      <c r="J41" s="305">
        <v>0.10982456773345198</v>
      </c>
      <c r="K41" s="308">
        <v>1</v>
      </c>
      <c r="M41" s="184"/>
      <c r="N41" s="178"/>
      <c r="T41" s="198"/>
      <c r="U41" s="33"/>
      <c r="V41" s="187"/>
      <c r="W41" s="185"/>
    </row>
    <row r="42" spans="1:23">
      <c r="A42" s="285">
        <v>13</v>
      </c>
      <c r="B42" s="183">
        <v>40</v>
      </c>
      <c r="C42" s="187">
        <v>5.0877480000000004</v>
      </c>
      <c r="D42" s="293">
        <v>0.4159881138330912</v>
      </c>
      <c r="E42" s="274">
        <v>0.36188949133658566</v>
      </c>
      <c r="F42" s="185"/>
      <c r="G42" s="141">
        <f t="shared" si="0"/>
        <v>2011</v>
      </c>
      <c r="H42" s="293">
        <v>0.33388014266382199</v>
      </c>
      <c r="J42" s="305">
        <v>4.9444300852933568E-2</v>
      </c>
      <c r="K42" s="308">
        <v>1</v>
      </c>
      <c r="M42" s="184"/>
      <c r="N42" s="178"/>
      <c r="T42" s="199"/>
      <c r="U42" s="33"/>
      <c r="V42" s="187"/>
      <c r="W42" s="185"/>
    </row>
    <row r="43" spans="1:23">
      <c r="A43" s="286">
        <v>14</v>
      </c>
      <c r="B43" s="183">
        <v>58</v>
      </c>
      <c r="C43" s="187">
        <v>8.0738099999999999</v>
      </c>
      <c r="D43" s="293">
        <v>0.39297801094161833</v>
      </c>
      <c r="E43" s="274">
        <v>0.36188949133658566</v>
      </c>
      <c r="F43" s="185"/>
      <c r="G43" s="141">
        <f t="shared" si="0"/>
        <v>2012</v>
      </c>
      <c r="H43" s="293">
        <v>0.32481123236059811</v>
      </c>
      <c r="J43" s="305">
        <v>2.9452054794520552E-2</v>
      </c>
      <c r="K43" s="308">
        <v>1</v>
      </c>
      <c r="M43" s="184"/>
      <c r="N43" s="178"/>
      <c r="T43" s="200"/>
      <c r="U43" s="33"/>
      <c r="V43" s="187"/>
      <c r="W43" s="185"/>
    </row>
    <row r="44" spans="1:23">
      <c r="A44" s="287">
        <v>15</v>
      </c>
      <c r="B44" s="183">
        <v>62</v>
      </c>
      <c r="C44" s="187">
        <v>8.1739819999999987</v>
      </c>
      <c r="D44" s="293">
        <v>0.42633590204497718</v>
      </c>
      <c r="E44" s="274">
        <v>0.36188949133658566</v>
      </c>
      <c r="F44" s="185"/>
      <c r="G44" s="141">
        <f t="shared" si="0"/>
        <v>2013</v>
      </c>
      <c r="H44" s="293">
        <v>0.32349937294869319</v>
      </c>
      <c r="J44" s="305">
        <v>2.2000830220008302E-3</v>
      </c>
      <c r="K44" s="308">
        <v>1</v>
      </c>
      <c r="M44" s="184"/>
      <c r="N44" s="178"/>
      <c r="T44" s="201"/>
      <c r="U44" s="33"/>
      <c r="V44" s="187"/>
      <c r="W44" s="185"/>
    </row>
    <row r="45" spans="1:23">
      <c r="A45" s="288">
        <v>16</v>
      </c>
      <c r="B45" s="183">
        <v>67</v>
      </c>
      <c r="C45" s="187">
        <v>7.1596899999999977</v>
      </c>
      <c r="D45" s="293">
        <v>0.40977490664677713</v>
      </c>
      <c r="E45" s="274">
        <v>0.36188949133658566</v>
      </c>
      <c r="F45" s="185"/>
      <c r="G45" s="141">
        <f t="shared" si="0"/>
        <v>2014</v>
      </c>
      <c r="H45" s="293">
        <v>0.33782937679981873</v>
      </c>
      <c r="J45" s="305">
        <v>0.35296762955908806</v>
      </c>
      <c r="K45" s="308">
        <v>2</v>
      </c>
      <c r="M45" s="184"/>
      <c r="N45" s="178"/>
      <c r="T45" s="202"/>
      <c r="U45" s="33"/>
      <c r="V45" s="187"/>
      <c r="W45" s="185"/>
    </row>
    <row r="46" spans="1:23">
      <c r="A46" s="628">
        <v>17</v>
      </c>
      <c r="B46" s="183">
        <v>66</v>
      </c>
      <c r="C46" s="187">
        <v>8.2428049999999988</v>
      </c>
      <c r="D46" s="293">
        <v>0.43924902553523243</v>
      </c>
      <c r="E46" s="274">
        <v>0.36188949133658566</v>
      </c>
      <c r="F46" s="185"/>
      <c r="G46" s="141">
        <f t="shared" si="0"/>
        <v>2015</v>
      </c>
      <c r="H46" s="293">
        <v>0.319720825688244</v>
      </c>
      <c r="J46" s="305">
        <v>0.33136605783866058</v>
      </c>
      <c r="K46" s="308">
        <v>2</v>
      </c>
      <c r="M46" s="184"/>
      <c r="N46" s="178"/>
      <c r="T46" s="203"/>
      <c r="U46" s="33"/>
      <c r="V46" s="187"/>
      <c r="W46" s="185"/>
    </row>
    <row r="47" spans="1:23">
      <c r="A47" s="876">
        <v>18</v>
      </c>
      <c r="B47" s="183">
        <v>45</v>
      </c>
      <c r="C47" s="187">
        <v>7.48881</v>
      </c>
      <c r="D47" s="293">
        <v>0.41034680364107812</v>
      </c>
      <c r="E47" s="274">
        <v>0.36188949133658566</v>
      </c>
      <c r="F47" s="185"/>
      <c r="G47" s="141">
        <f t="shared" si="0"/>
        <v>2016</v>
      </c>
      <c r="H47" s="293">
        <v>0.34261484252147639</v>
      </c>
      <c r="J47" s="305">
        <v>0.32541856925418572</v>
      </c>
      <c r="K47" s="308">
        <v>2</v>
      </c>
      <c r="M47" s="184"/>
      <c r="N47" s="178"/>
    </row>
    <row r="48" spans="1:23">
      <c r="A48" s="1152">
        <v>19</v>
      </c>
      <c r="B48" s="183">
        <v>92</v>
      </c>
      <c r="C48" s="187">
        <v>18.220125000000007</v>
      </c>
      <c r="D48" s="293">
        <v>0.3984430759065497</v>
      </c>
      <c r="E48" s="274">
        <v>0.36188949133658566</v>
      </c>
      <c r="G48" s="141">
        <f t="shared" si="0"/>
        <v>2017</v>
      </c>
      <c r="H48" s="293">
        <v>0.34526940883317064</v>
      </c>
      <c r="J48" s="305">
        <v>0.3094875697615424</v>
      </c>
      <c r="K48" s="308">
        <v>2</v>
      </c>
      <c r="M48" s="184"/>
      <c r="N48" s="178"/>
    </row>
    <row r="49" spans="1:14">
      <c r="A49" s="1153">
        <v>20</v>
      </c>
      <c r="B49" s="291">
        <v>65</v>
      </c>
      <c r="C49" s="289">
        <v>13.035534520547944</v>
      </c>
      <c r="D49" s="294">
        <v>0.36744453795537724</v>
      </c>
      <c r="E49" s="290">
        <v>0.36188949133658566</v>
      </c>
      <c r="G49" s="141">
        <f t="shared" si="0"/>
        <v>2018</v>
      </c>
      <c r="H49" s="293">
        <v>0.34878693928646076</v>
      </c>
      <c r="J49" s="305">
        <v>0.3094875697615424</v>
      </c>
      <c r="K49" s="308">
        <v>2</v>
      </c>
      <c r="M49" s="184"/>
      <c r="N49" s="178"/>
    </row>
    <row r="50" spans="1:14">
      <c r="A50" s="202"/>
      <c r="B50" s="204"/>
      <c r="C50" s="205"/>
      <c r="E50" s="185"/>
      <c r="G50" s="141">
        <f t="shared" si="0"/>
        <v>2019</v>
      </c>
      <c r="H50" s="293">
        <v>0.34753643054229311</v>
      </c>
      <c r="J50" s="305">
        <v>0.3094875697615424</v>
      </c>
      <c r="K50" s="308">
        <v>2</v>
      </c>
      <c r="M50" s="184"/>
      <c r="N50" s="178"/>
    </row>
    <row r="51" spans="1:14">
      <c r="G51" s="141">
        <v>2020</v>
      </c>
      <c r="H51" s="293">
        <v>0.35615526130270309</v>
      </c>
      <c r="J51" s="305">
        <v>0.3094875697615424</v>
      </c>
      <c r="K51" s="308">
        <v>2</v>
      </c>
      <c r="M51" s="184"/>
      <c r="N51" s="178"/>
    </row>
    <row r="52" spans="1:14">
      <c r="G52" s="141">
        <v>2021</v>
      </c>
      <c r="H52" s="293">
        <v>0.34658820425317394</v>
      </c>
      <c r="J52" s="305">
        <v>0.3094875697615424</v>
      </c>
      <c r="K52" s="308">
        <v>2</v>
      </c>
      <c r="M52" s="184"/>
      <c r="N52" s="178"/>
    </row>
    <row r="53" spans="1:14">
      <c r="G53" s="241">
        <v>2022</v>
      </c>
      <c r="H53" s="294">
        <v>0.36188949133658566</v>
      </c>
      <c r="J53" s="305">
        <v>0.3094875697615424</v>
      </c>
      <c r="K53" s="308">
        <v>2</v>
      </c>
      <c r="M53" s="184"/>
      <c r="N53" s="178"/>
    </row>
    <row r="54" spans="1:14">
      <c r="J54" s="305">
        <v>0.3094875697615424</v>
      </c>
      <c r="K54" s="308">
        <v>2</v>
      </c>
      <c r="M54" s="184"/>
      <c r="N54" s="178"/>
    </row>
    <row r="55" spans="1:14">
      <c r="J55" s="305">
        <v>0.30850744891840781</v>
      </c>
      <c r="K55" s="308">
        <v>2</v>
      </c>
      <c r="M55" s="184"/>
      <c r="N55" s="178"/>
    </row>
    <row r="56" spans="1:14">
      <c r="J56" s="305">
        <v>0.30850744891840781</v>
      </c>
      <c r="K56" s="308">
        <v>2</v>
      </c>
      <c r="M56" s="184"/>
      <c r="N56" s="178"/>
    </row>
    <row r="57" spans="1:14">
      <c r="J57" s="305">
        <v>0.30850744891840781</v>
      </c>
      <c r="K57" s="308">
        <v>2</v>
      </c>
      <c r="M57" s="184"/>
      <c r="N57" s="178"/>
    </row>
    <row r="58" spans="1:14">
      <c r="J58" s="305">
        <v>0.30850744891840781</v>
      </c>
      <c r="K58" s="308">
        <v>2</v>
      </c>
      <c r="M58" s="184"/>
      <c r="N58" s="178"/>
    </row>
    <row r="59" spans="1:14">
      <c r="J59" s="305">
        <v>0.30850744891840781</v>
      </c>
      <c r="K59" s="308">
        <v>2</v>
      </c>
      <c r="M59" s="184"/>
      <c r="N59" s="178"/>
    </row>
    <row r="60" spans="1:14">
      <c r="J60" s="305">
        <v>0.30850744891840781</v>
      </c>
      <c r="K60" s="308">
        <v>2</v>
      </c>
      <c r="M60" s="184"/>
      <c r="N60" s="178"/>
    </row>
    <row r="61" spans="1:14">
      <c r="J61" s="305">
        <v>0.30850744891840781</v>
      </c>
      <c r="K61" s="308">
        <v>2</v>
      </c>
      <c r="M61" s="184"/>
      <c r="N61" s="178"/>
    </row>
    <row r="62" spans="1:14">
      <c r="J62" s="305">
        <v>0.28303307043033071</v>
      </c>
      <c r="K62" s="308">
        <v>2</v>
      </c>
      <c r="M62" s="184"/>
      <c r="N62" s="178"/>
    </row>
    <row r="63" spans="1:14">
      <c r="J63" s="305">
        <v>0.27835431945020989</v>
      </c>
      <c r="K63" s="308">
        <v>2</v>
      </c>
      <c r="M63" s="184"/>
      <c r="N63" s="178"/>
    </row>
    <row r="64" spans="1:14">
      <c r="J64" s="305">
        <v>0.25322173312235774</v>
      </c>
      <c r="K64" s="308">
        <v>2</v>
      </c>
      <c r="M64" s="184"/>
      <c r="N64" s="178"/>
    </row>
    <row r="65" spans="10:14">
      <c r="J65" s="305">
        <v>0.2492947593477863</v>
      </c>
      <c r="K65" s="308">
        <v>2</v>
      </c>
      <c r="M65" s="184"/>
      <c r="N65" s="178"/>
    </row>
    <row r="66" spans="10:14">
      <c r="J66" s="305">
        <v>0.24919205990717486</v>
      </c>
      <c r="K66" s="308">
        <v>2</v>
      </c>
      <c r="M66" s="184"/>
      <c r="N66" s="178"/>
    </row>
    <row r="67" spans="10:14">
      <c r="J67" s="305">
        <v>0.24440639269406392</v>
      </c>
      <c r="K67" s="308">
        <v>2</v>
      </c>
      <c r="M67" s="184"/>
      <c r="N67" s="178"/>
    </row>
    <row r="68" spans="10:14">
      <c r="J68" s="305">
        <v>0.23318420122073086</v>
      </c>
      <c r="K68" s="308">
        <v>2</v>
      </c>
      <c r="M68" s="184"/>
      <c r="N68" s="178"/>
    </row>
    <row r="69" spans="10:14">
      <c r="J69" s="305">
        <v>0.22983542261670628</v>
      </c>
      <c r="K69" s="308">
        <v>2</v>
      </c>
      <c r="M69" s="184"/>
      <c r="N69" s="178"/>
    </row>
    <row r="70" spans="10:14">
      <c r="J70" s="305">
        <v>0.21753754216193458</v>
      </c>
      <c r="K70" s="308">
        <v>2</v>
      </c>
      <c r="M70" s="184"/>
      <c r="N70" s="178"/>
    </row>
    <row r="71" spans="10:14">
      <c r="J71" s="305">
        <v>0.21749131057043553</v>
      </c>
      <c r="K71" s="308">
        <v>2</v>
      </c>
      <c r="M71" s="184"/>
      <c r="N71" s="178"/>
    </row>
    <row r="72" spans="10:14">
      <c r="J72" s="305">
        <v>0.16837899543378995</v>
      </c>
      <c r="K72" s="308">
        <v>2</v>
      </c>
      <c r="M72" s="184"/>
      <c r="N72" s="178"/>
    </row>
    <row r="73" spans="10:14">
      <c r="J73" s="305">
        <v>0.1617765410958904</v>
      </c>
      <c r="K73" s="308">
        <v>2</v>
      </c>
      <c r="M73" s="184"/>
      <c r="N73" s="178"/>
    </row>
    <row r="74" spans="10:14">
      <c r="J74" s="305">
        <v>0.15413480405640831</v>
      </c>
      <c r="K74" s="308">
        <v>2</v>
      </c>
      <c r="M74" s="184"/>
      <c r="N74" s="178"/>
    </row>
    <row r="75" spans="10:14">
      <c r="J75" s="305">
        <v>0.11147894469812278</v>
      </c>
      <c r="K75" s="308">
        <v>2</v>
      </c>
      <c r="M75" s="184"/>
      <c r="N75" s="178"/>
    </row>
    <row r="76" spans="10:14">
      <c r="J76" s="305">
        <v>0.10641552511415525</v>
      </c>
      <c r="K76" s="308">
        <v>2</v>
      </c>
      <c r="M76" s="184"/>
      <c r="N76" s="178"/>
    </row>
    <row r="77" spans="10:14">
      <c r="J77" s="305">
        <v>0.10074324457886098</v>
      </c>
      <c r="K77" s="308">
        <v>2</v>
      </c>
      <c r="M77" s="184"/>
      <c r="N77" s="178"/>
    </row>
    <row r="78" spans="10:14">
      <c r="J78" s="305">
        <v>2.3363774733637752E-2</v>
      </c>
      <c r="K78" s="308">
        <v>2</v>
      </c>
      <c r="M78" s="184"/>
      <c r="N78" s="178"/>
    </row>
    <row r="79" spans="10:14">
      <c r="J79" s="305">
        <v>4.3027748507200557E-3</v>
      </c>
      <c r="K79" s="308">
        <v>2</v>
      </c>
      <c r="M79" s="184"/>
      <c r="N79" s="178"/>
    </row>
    <row r="80" spans="10:14">
      <c r="J80" s="305">
        <v>0.43369254185692541</v>
      </c>
      <c r="K80" s="308">
        <v>3</v>
      </c>
      <c r="M80" s="184"/>
      <c r="N80" s="178"/>
    </row>
    <row r="81" spans="10:14">
      <c r="J81" s="305">
        <v>0.38538883251592537</v>
      </c>
      <c r="K81" s="308">
        <v>3</v>
      </c>
      <c r="M81" s="184"/>
      <c r="N81" s="178"/>
    </row>
    <row r="82" spans="10:14">
      <c r="J82" s="305">
        <v>0.36485037341201715</v>
      </c>
      <c r="K82" s="308">
        <v>3</v>
      </c>
      <c r="M82" s="184"/>
      <c r="N82" s="178"/>
    </row>
    <row r="83" spans="10:14">
      <c r="J83" s="305">
        <v>0.36157173756308586</v>
      </c>
      <c r="K83" s="308">
        <v>3</v>
      </c>
      <c r="M83" s="184"/>
      <c r="N83" s="178"/>
    </row>
    <row r="84" spans="10:14">
      <c r="J84" s="305">
        <v>0.3402427301129537</v>
      </c>
      <c r="K84" s="308">
        <v>3</v>
      </c>
      <c r="M84" s="184"/>
      <c r="N84" s="178"/>
    </row>
    <row r="85" spans="10:14">
      <c r="J85" s="305">
        <v>0.33747897140110544</v>
      </c>
      <c r="K85" s="308">
        <v>3</v>
      </c>
      <c r="M85" s="184"/>
      <c r="N85" s="178"/>
    </row>
    <row r="86" spans="10:14">
      <c r="J86" s="305">
        <v>0.33447488584474894</v>
      </c>
      <c r="K86" s="308">
        <v>3</v>
      </c>
      <c r="M86" s="184"/>
      <c r="N86" s="178"/>
    </row>
    <row r="87" spans="10:14">
      <c r="J87" s="305">
        <v>0.3230039618587161</v>
      </c>
      <c r="K87" s="308">
        <v>3</v>
      </c>
      <c r="M87" s="184"/>
      <c r="N87" s="178"/>
    </row>
    <row r="88" spans="10:14">
      <c r="J88" s="305">
        <v>0.32082449032092109</v>
      </c>
      <c r="K88" s="308">
        <v>3</v>
      </c>
      <c r="M88" s="184"/>
      <c r="N88" s="178"/>
    </row>
    <row r="89" spans="10:14">
      <c r="J89" s="305">
        <v>0.2860332377614952</v>
      </c>
      <c r="K89" s="308">
        <v>3</v>
      </c>
      <c r="M89" s="184"/>
      <c r="N89" s="178"/>
    </row>
    <row r="90" spans="10:14">
      <c r="J90" s="305">
        <v>0.28436673876472013</v>
      </c>
      <c r="K90" s="308">
        <v>3</v>
      </c>
      <c r="M90" s="184"/>
      <c r="N90" s="178"/>
    </row>
    <row r="91" spans="10:14">
      <c r="J91" s="305">
        <v>0.28172314347512623</v>
      </c>
      <c r="K91" s="308">
        <v>3</v>
      </c>
      <c r="M91" s="184"/>
      <c r="N91" s="178"/>
    </row>
    <row r="92" spans="10:14">
      <c r="J92" s="305">
        <v>0.28172314347512623</v>
      </c>
      <c r="K92" s="308">
        <v>3</v>
      </c>
      <c r="M92" s="184"/>
      <c r="N92" s="178"/>
    </row>
    <row r="93" spans="10:14">
      <c r="J93" s="305">
        <v>0.27394191584425781</v>
      </c>
      <c r="K93" s="308">
        <v>3</v>
      </c>
      <c r="M93" s="184"/>
      <c r="N93" s="178"/>
    </row>
    <row r="94" spans="10:14">
      <c r="J94" s="305">
        <v>0.27064075435274904</v>
      </c>
      <c r="K94" s="308">
        <v>3</v>
      </c>
      <c r="M94" s="184"/>
      <c r="N94" s="178"/>
    </row>
    <row r="95" spans="10:14">
      <c r="J95" s="305">
        <v>0.27058758244545911</v>
      </c>
      <c r="K95" s="308">
        <v>3</v>
      </c>
      <c r="M95" s="184"/>
      <c r="N95" s="178"/>
    </row>
    <row r="96" spans="10:14">
      <c r="J96" s="305">
        <v>0.26793926370880439</v>
      </c>
      <c r="K96" s="308">
        <v>3</v>
      </c>
      <c r="M96" s="184"/>
      <c r="N96" s="178"/>
    </row>
    <row r="97" spans="10:14">
      <c r="J97" s="305">
        <v>0.256519533231862</v>
      </c>
      <c r="K97" s="308">
        <v>3</v>
      </c>
      <c r="M97" s="184"/>
      <c r="N97" s="178"/>
    </row>
    <row r="98" spans="10:14">
      <c r="J98" s="305">
        <v>0.25340795188773807</v>
      </c>
      <c r="K98" s="308">
        <v>3</v>
      </c>
      <c r="M98" s="184"/>
      <c r="N98" s="178"/>
    </row>
    <row r="99" spans="10:14">
      <c r="J99" s="305">
        <v>0.23820237023916646</v>
      </c>
      <c r="K99" s="308">
        <v>3</v>
      </c>
      <c r="M99" s="184"/>
      <c r="N99" s="178"/>
    </row>
    <row r="100" spans="10:14">
      <c r="J100" s="305">
        <v>0.23133002059271193</v>
      </c>
      <c r="K100" s="308">
        <v>3</v>
      </c>
      <c r="M100" s="184"/>
      <c r="N100" s="178"/>
    </row>
    <row r="101" spans="10:14">
      <c r="J101" s="305">
        <v>0.22847583057786175</v>
      </c>
      <c r="K101" s="308">
        <v>3</v>
      </c>
      <c r="M101" s="184"/>
      <c r="N101" s="178"/>
    </row>
    <row r="102" spans="10:14">
      <c r="J102" s="305">
        <v>0.21660541262946875</v>
      </c>
      <c r="K102" s="308">
        <v>3</v>
      </c>
      <c r="M102" s="184"/>
      <c r="N102" s="178"/>
    </row>
    <row r="103" spans="10:14">
      <c r="J103" s="305">
        <v>0.21485991318563616</v>
      </c>
      <c r="K103" s="308">
        <v>3</v>
      </c>
      <c r="M103" s="184"/>
      <c r="N103" s="178"/>
    </row>
    <row r="104" spans="10:14">
      <c r="J104" s="305">
        <v>0.20390371931467824</v>
      </c>
      <c r="K104" s="308">
        <v>3</v>
      </c>
      <c r="M104" s="184"/>
      <c r="N104" s="178"/>
    </row>
    <row r="105" spans="10:14">
      <c r="J105" s="305">
        <v>0.17977770698382359</v>
      </c>
      <c r="K105" s="308">
        <v>3</v>
      </c>
      <c r="M105" s="184"/>
      <c r="N105" s="178"/>
    </row>
    <row r="106" spans="10:14">
      <c r="J106" s="305">
        <v>0.15265093860984272</v>
      </c>
      <c r="K106" s="308">
        <v>3</v>
      </c>
      <c r="M106" s="184"/>
      <c r="N106" s="178"/>
    </row>
    <row r="107" spans="10:14">
      <c r="J107" s="305">
        <v>0.14910197869101979</v>
      </c>
      <c r="K107" s="308">
        <v>3</v>
      </c>
      <c r="M107" s="184"/>
      <c r="N107" s="178"/>
    </row>
    <row r="108" spans="10:14">
      <c r="J108" s="305">
        <v>0.14688840459388405</v>
      </c>
      <c r="K108" s="308">
        <v>3</v>
      </c>
      <c r="M108" s="184"/>
      <c r="N108" s="178"/>
    </row>
    <row r="109" spans="10:14">
      <c r="J109" s="305">
        <v>0.14089161259312666</v>
      </c>
      <c r="K109" s="308">
        <v>3</v>
      </c>
      <c r="M109" s="184"/>
      <c r="N109" s="178"/>
    </row>
    <row r="110" spans="10:14">
      <c r="J110" s="305">
        <v>0.14083153088199957</v>
      </c>
      <c r="K110" s="308">
        <v>3</v>
      </c>
      <c r="M110" s="184"/>
      <c r="N110" s="178"/>
    </row>
    <row r="111" spans="10:14">
      <c r="J111" s="305">
        <v>0.13706774546716868</v>
      </c>
      <c r="K111" s="308">
        <v>3</v>
      </c>
      <c r="M111" s="184"/>
      <c r="N111" s="178"/>
    </row>
    <row r="112" spans="10:14">
      <c r="J112" s="305">
        <v>0.12542318158756516</v>
      </c>
      <c r="K112" s="308">
        <v>3</v>
      </c>
      <c r="M112" s="184"/>
      <c r="N112" s="178"/>
    </row>
    <row r="113" spans="10:14">
      <c r="J113" s="305">
        <v>0.11685892814227351</v>
      </c>
      <c r="K113" s="308">
        <v>3</v>
      </c>
      <c r="M113" s="184"/>
      <c r="N113" s="178"/>
    </row>
    <row r="114" spans="10:14">
      <c r="J114" s="305">
        <v>8.0986808726534742E-2</v>
      </c>
      <c r="K114" s="308">
        <v>3</v>
      </c>
      <c r="M114" s="184"/>
      <c r="N114" s="178"/>
    </row>
    <row r="115" spans="10:14">
      <c r="J115" s="305">
        <v>7.7682648401826482E-2</v>
      </c>
      <c r="K115" s="308">
        <v>3</v>
      </c>
      <c r="M115" s="184"/>
      <c r="N115" s="178"/>
    </row>
    <row r="116" spans="10:14">
      <c r="J116" s="305">
        <v>3.5699460356994596E-2</v>
      </c>
      <c r="K116" s="308">
        <v>3</v>
      </c>
      <c r="M116" s="184"/>
      <c r="N116" s="178"/>
    </row>
    <row r="117" spans="10:14">
      <c r="J117" s="305">
        <v>2.2379423515981735E-2</v>
      </c>
      <c r="K117" s="308">
        <v>3</v>
      </c>
      <c r="M117" s="184"/>
      <c r="N117" s="178"/>
    </row>
    <row r="118" spans="10:14">
      <c r="J118" s="305">
        <v>1.9602416862690838E-3</v>
      </c>
      <c r="K118" s="308">
        <v>3</v>
      </c>
      <c r="M118" s="184"/>
      <c r="N118" s="178"/>
    </row>
    <row r="119" spans="10:14">
      <c r="J119" s="305">
        <v>0.49087767527102166</v>
      </c>
      <c r="K119" s="308">
        <v>4</v>
      </c>
      <c r="M119" s="184"/>
      <c r="N119" s="178"/>
    </row>
    <row r="120" spans="10:14">
      <c r="J120" s="305">
        <v>0.47454962629773512</v>
      </c>
      <c r="K120" s="308">
        <v>4</v>
      </c>
      <c r="M120" s="184"/>
      <c r="N120" s="178"/>
    </row>
    <row r="121" spans="10:14">
      <c r="J121" s="305">
        <v>0.46700797933674648</v>
      </c>
      <c r="K121" s="308">
        <v>4</v>
      </c>
      <c r="M121" s="184"/>
      <c r="N121" s="178"/>
    </row>
    <row r="122" spans="10:14">
      <c r="J122" s="305">
        <v>0.45082334474885843</v>
      </c>
      <c r="K122" s="308">
        <v>4</v>
      </c>
      <c r="M122" s="184"/>
      <c r="N122" s="178"/>
    </row>
    <row r="123" spans="10:14">
      <c r="J123" s="305">
        <v>0.43887969362680557</v>
      </c>
      <c r="K123" s="308">
        <v>4</v>
      </c>
      <c r="M123" s="184"/>
      <c r="N123" s="178"/>
    </row>
    <row r="124" spans="10:14">
      <c r="J124" s="305">
        <v>0.4283045831219347</v>
      </c>
      <c r="K124" s="308">
        <v>4</v>
      </c>
      <c r="M124" s="184"/>
      <c r="N124" s="178"/>
    </row>
    <row r="125" spans="10:14">
      <c r="J125" s="305">
        <v>0.42560290884491797</v>
      </c>
      <c r="K125" s="308">
        <v>4</v>
      </c>
      <c r="M125" s="184"/>
      <c r="N125" s="178"/>
    </row>
    <row r="126" spans="10:14">
      <c r="J126" s="305">
        <v>0.40885987849458166</v>
      </c>
      <c r="K126" s="308">
        <v>4</v>
      </c>
      <c r="M126" s="184"/>
      <c r="N126" s="178"/>
    </row>
    <row r="127" spans="10:14">
      <c r="J127" s="305">
        <v>0.40307317952415284</v>
      </c>
      <c r="K127" s="308">
        <v>4</v>
      </c>
      <c r="M127" s="184"/>
      <c r="N127" s="178"/>
    </row>
    <row r="128" spans="10:14">
      <c r="J128" s="305">
        <v>0.39298687214611872</v>
      </c>
      <c r="K128" s="308">
        <v>4</v>
      </c>
      <c r="M128" s="184"/>
      <c r="N128" s="178"/>
    </row>
    <row r="129" spans="10:14">
      <c r="J129" s="305">
        <v>0.37875328628753291</v>
      </c>
      <c r="K129" s="308">
        <v>4</v>
      </c>
      <c r="M129" s="184"/>
      <c r="N129" s="178"/>
    </row>
    <row r="130" spans="10:14">
      <c r="J130" s="305">
        <v>0.37322052108514636</v>
      </c>
      <c r="K130" s="308">
        <v>4</v>
      </c>
      <c r="M130" s="184"/>
      <c r="N130" s="178"/>
    </row>
    <row r="131" spans="10:14">
      <c r="J131" s="305">
        <v>0.36467413864674147</v>
      </c>
      <c r="K131" s="308">
        <v>4</v>
      </c>
      <c r="M131" s="184"/>
      <c r="N131" s="178"/>
    </row>
    <row r="132" spans="10:14">
      <c r="J132" s="305">
        <v>0.36259929411545588</v>
      </c>
      <c r="K132" s="308">
        <v>4</v>
      </c>
      <c r="M132" s="184"/>
      <c r="N132" s="178"/>
    </row>
    <row r="133" spans="10:14">
      <c r="J133" s="305">
        <v>0.34804261796042618</v>
      </c>
      <c r="K133" s="308">
        <v>4</v>
      </c>
      <c r="M133" s="184"/>
      <c r="N133" s="178"/>
    </row>
    <row r="134" spans="10:14">
      <c r="J134" s="305">
        <v>0.33394216133942167</v>
      </c>
      <c r="K134" s="308">
        <v>4</v>
      </c>
      <c r="M134" s="184"/>
      <c r="N134" s="178"/>
    </row>
    <row r="135" spans="10:14">
      <c r="J135" s="305">
        <v>0.32920852359208524</v>
      </c>
      <c r="K135" s="308">
        <v>4</v>
      </c>
      <c r="M135" s="184"/>
      <c r="N135" s="178"/>
    </row>
    <row r="136" spans="10:14">
      <c r="J136" s="305">
        <v>0.32627646326276477</v>
      </c>
      <c r="K136" s="308">
        <v>4</v>
      </c>
      <c r="M136" s="184"/>
      <c r="N136" s="178"/>
    </row>
    <row r="137" spans="10:14">
      <c r="J137" s="305">
        <v>0.31790507817905084</v>
      </c>
      <c r="K137" s="308">
        <v>4</v>
      </c>
      <c r="M137" s="184"/>
      <c r="N137" s="178"/>
    </row>
    <row r="138" spans="10:14">
      <c r="J138" s="305">
        <v>0.31150913242009132</v>
      </c>
      <c r="K138" s="308">
        <v>4</v>
      </c>
      <c r="M138" s="184"/>
      <c r="N138" s="178"/>
    </row>
    <row r="139" spans="10:14">
      <c r="J139" s="305">
        <v>0.29389788293897889</v>
      </c>
      <c r="K139" s="308">
        <v>4</v>
      </c>
      <c r="M139" s="184"/>
      <c r="N139" s="178"/>
    </row>
    <row r="140" spans="10:14">
      <c r="J140" s="305">
        <v>0.28349499851456794</v>
      </c>
      <c r="K140" s="308">
        <v>4</v>
      </c>
      <c r="M140" s="184"/>
      <c r="N140" s="178"/>
    </row>
    <row r="141" spans="10:14">
      <c r="J141" s="305">
        <v>0.25828643233867826</v>
      </c>
      <c r="K141" s="308">
        <v>4</v>
      </c>
      <c r="M141" s="184"/>
      <c r="N141" s="178"/>
    </row>
    <row r="142" spans="10:14">
      <c r="J142" s="305">
        <v>0.25409894621436119</v>
      </c>
      <c r="K142" s="308">
        <v>4</v>
      </c>
      <c r="M142" s="184"/>
      <c r="N142" s="178"/>
    </row>
    <row r="143" spans="10:14">
      <c r="J143" s="305">
        <v>0.24191440218837479</v>
      </c>
      <c r="K143" s="308">
        <v>4</v>
      </c>
      <c r="M143" s="184"/>
      <c r="N143" s="178"/>
    </row>
    <row r="144" spans="10:14">
      <c r="J144" s="305">
        <v>0.23890791476407919</v>
      </c>
      <c r="K144" s="308">
        <v>4</v>
      </c>
      <c r="M144" s="184"/>
      <c r="N144" s="178"/>
    </row>
    <row r="145" spans="10:14">
      <c r="J145" s="305">
        <v>0.23324733637747341</v>
      </c>
      <c r="K145" s="308">
        <v>4</v>
      </c>
      <c r="M145" s="184"/>
      <c r="N145" s="178"/>
    </row>
    <row r="146" spans="10:14">
      <c r="J146" s="305">
        <v>0.23049372146118721</v>
      </c>
      <c r="K146" s="308">
        <v>4</v>
      </c>
      <c r="M146" s="184"/>
      <c r="N146" s="178"/>
    </row>
    <row r="147" spans="10:14">
      <c r="J147" s="305">
        <v>0.22388266223882672</v>
      </c>
      <c r="K147" s="308">
        <v>4</v>
      </c>
      <c r="M147" s="184"/>
      <c r="N147" s="178"/>
    </row>
    <row r="148" spans="10:14">
      <c r="J148" s="305">
        <v>0.22014220865303494</v>
      </c>
      <c r="K148" s="308">
        <v>4</v>
      </c>
      <c r="M148" s="184"/>
      <c r="N148" s="178"/>
    </row>
    <row r="149" spans="10:14">
      <c r="J149" s="305">
        <v>0.20866196208661972</v>
      </c>
      <c r="K149" s="308">
        <v>4</v>
      </c>
      <c r="M149" s="184"/>
      <c r="N149" s="178"/>
    </row>
    <row r="150" spans="10:14">
      <c r="J150" s="305">
        <v>0.20746249725497332</v>
      </c>
      <c r="K150" s="308">
        <v>4</v>
      </c>
      <c r="M150" s="184"/>
      <c r="N150" s="178"/>
    </row>
    <row r="151" spans="10:14">
      <c r="J151" s="305">
        <v>0.17123864212905313</v>
      </c>
      <c r="K151" s="308">
        <v>4</v>
      </c>
      <c r="M151" s="184"/>
      <c r="N151" s="178"/>
    </row>
    <row r="152" spans="10:14">
      <c r="J152" s="305">
        <v>0.16590563165905639</v>
      </c>
      <c r="K152" s="308">
        <v>4</v>
      </c>
      <c r="M152" s="184"/>
      <c r="N152" s="178"/>
    </row>
    <row r="153" spans="10:14">
      <c r="J153" s="305">
        <v>0.46042800550399221</v>
      </c>
      <c r="K153" s="308">
        <v>5</v>
      </c>
      <c r="M153" s="184"/>
      <c r="N153" s="178"/>
    </row>
    <row r="154" spans="10:14">
      <c r="J154" s="305">
        <v>0.44763535551206773</v>
      </c>
      <c r="K154" s="308">
        <v>5</v>
      </c>
      <c r="M154" s="184"/>
      <c r="N154" s="178"/>
    </row>
    <row r="155" spans="10:14">
      <c r="J155" s="305">
        <v>0.43843738155828688</v>
      </c>
      <c r="K155" s="308">
        <v>5</v>
      </c>
      <c r="M155" s="184"/>
      <c r="N155" s="178"/>
    </row>
    <row r="156" spans="10:14">
      <c r="J156" s="305">
        <v>0.37387827814083846</v>
      </c>
      <c r="K156" s="308">
        <v>5</v>
      </c>
      <c r="M156" s="184"/>
      <c r="N156" s="178"/>
    </row>
    <row r="157" spans="10:14">
      <c r="J157" s="305">
        <v>0.35914998243765373</v>
      </c>
      <c r="K157" s="308">
        <v>5</v>
      </c>
      <c r="M157" s="184"/>
      <c r="N157" s="178"/>
    </row>
    <row r="158" spans="10:14">
      <c r="J158" s="305">
        <v>0.35418569254185694</v>
      </c>
      <c r="K158" s="308">
        <v>5</v>
      </c>
      <c r="M158" s="184"/>
      <c r="N158" s="178"/>
    </row>
    <row r="159" spans="10:14">
      <c r="J159" s="305">
        <v>0.32004185692541859</v>
      </c>
      <c r="K159" s="308">
        <v>5</v>
      </c>
      <c r="M159" s="184"/>
      <c r="N159" s="178"/>
    </row>
    <row r="160" spans="10:14">
      <c r="J160" s="305">
        <v>0.31730213089802128</v>
      </c>
      <c r="K160" s="308">
        <v>5</v>
      </c>
      <c r="M160" s="184"/>
      <c r="N160" s="178"/>
    </row>
    <row r="161" spans="10:14">
      <c r="J161" s="305">
        <v>0.30544615677321157</v>
      </c>
      <c r="K161" s="308">
        <v>5</v>
      </c>
      <c r="M161" s="184"/>
      <c r="N161" s="178"/>
    </row>
    <row r="162" spans="10:14">
      <c r="J162" s="305">
        <v>0.3034050551173838</v>
      </c>
      <c r="K162" s="308">
        <v>5</v>
      </c>
      <c r="M162" s="184"/>
      <c r="N162" s="178"/>
    </row>
    <row r="163" spans="10:14">
      <c r="J163" s="305">
        <v>0.28783934210227408</v>
      </c>
      <c r="K163" s="308">
        <v>5</v>
      </c>
      <c r="M163" s="184"/>
      <c r="N163" s="178"/>
    </row>
    <row r="164" spans="10:14">
      <c r="J164" s="305">
        <v>0.27999879836577746</v>
      </c>
      <c r="K164" s="308">
        <v>5</v>
      </c>
      <c r="M164" s="184"/>
      <c r="N164" s="178"/>
    </row>
    <row r="165" spans="10:14">
      <c r="J165" s="305">
        <v>0.27757229832572294</v>
      </c>
      <c r="K165" s="308">
        <v>5</v>
      </c>
      <c r="M165" s="184"/>
      <c r="N165" s="178"/>
    </row>
    <row r="166" spans="10:14">
      <c r="J166" s="305">
        <v>0.27651826484018266</v>
      </c>
      <c r="K166" s="308">
        <v>5</v>
      </c>
      <c r="M166" s="184"/>
      <c r="N166" s="178"/>
    </row>
    <row r="167" spans="10:14">
      <c r="J167" s="305">
        <v>0.26654993648504821</v>
      </c>
      <c r="K167" s="308">
        <v>5</v>
      </c>
      <c r="M167" s="184"/>
      <c r="N167" s="178"/>
    </row>
    <row r="168" spans="10:14">
      <c r="J168" s="305">
        <v>0.25159817351598179</v>
      </c>
      <c r="K168" s="308">
        <v>5</v>
      </c>
      <c r="M168" s="184"/>
      <c r="N168" s="178"/>
    </row>
    <row r="169" spans="10:14">
      <c r="J169" s="305">
        <v>0.25159817351598179</v>
      </c>
      <c r="K169" s="308">
        <v>5</v>
      </c>
      <c r="M169" s="184"/>
      <c r="N169" s="178"/>
    </row>
    <row r="170" spans="10:14">
      <c r="J170" s="305">
        <v>0.25159817351598179</v>
      </c>
      <c r="K170" s="308">
        <v>5</v>
      </c>
      <c r="M170" s="184"/>
      <c r="N170" s="178"/>
    </row>
    <row r="171" spans="10:14">
      <c r="J171" s="305">
        <v>0.25159817351598179</v>
      </c>
      <c r="K171" s="308">
        <v>5</v>
      </c>
      <c r="M171" s="184"/>
      <c r="N171" s="178"/>
    </row>
    <row r="172" spans="10:14">
      <c r="J172" s="305">
        <v>0.25159817351598179</v>
      </c>
      <c r="K172" s="308">
        <v>5</v>
      </c>
      <c r="M172" s="184"/>
      <c r="N172" s="178"/>
    </row>
    <row r="173" spans="10:14">
      <c r="J173" s="305">
        <v>0.23601660988217632</v>
      </c>
      <c r="K173" s="308">
        <v>5</v>
      </c>
      <c r="M173" s="184"/>
      <c r="N173" s="178"/>
    </row>
    <row r="174" spans="10:14">
      <c r="J174" s="305">
        <v>0.23092729188619593</v>
      </c>
      <c r="K174" s="308">
        <v>5</v>
      </c>
      <c r="M174" s="184"/>
      <c r="N174" s="178"/>
    </row>
    <row r="175" spans="10:14">
      <c r="J175" s="305">
        <v>0.22007330936256883</v>
      </c>
      <c r="K175" s="308">
        <v>5</v>
      </c>
      <c r="M175" s="184"/>
      <c r="N175" s="178"/>
    </row>
    <row r="176" spans="10:14">
      <c r="J176" s="305">
        <v>0.19399474193994742</v>
      </c>
      <c r="K176" s="308">
        <v>5</v>
      </c>
      <c r="M176" s="184"/>
      <c r="N176" s="178"/>
    </row>
    <row r="177" spans="10:14">
      <c r="J177" s="305">
        <v>0.17540242608735759</v>
      </c>
      <c r="K177" s="308">
        <v>5</v>
      </c>
      <c r="M177" s="184"/>
      <c r="N177" s="178"/>
    </row>
    <row r="178" spans="10:14">
      <c r="J178" s="305">
        <v>0.16477264079147638</v>
      </c>
      <c r="K178" s="308">
        <v>5</v>
      </c>
      <c r="M178" s="184"/>
      <c r="N178" s="178"/>
    </row>
    <row r="179" spans="10:14">
      <c r="J179" s="305">
        <v>0.1447869101978691</v>
      </c>
      <c r="K179" s="308">
        <v>5</v>
      </c>
      <c r="M179" s="184"/>
      <c r="N179" s="178"/>
    </row>
    <row r="180" spans="10:14">
      <c r="J180" s="305">
        <v>1.8892694063926942E-2</v>
      </c>
      <c r="K180" s="308">
        <v>5</v>
      </c>
      <c r="M180" s="184"/>
      <c r="N180" s="178"/>
    </row>
    <row r="181" spans="10:14">
      <c r="J181" s="305">
        <v>0.57858230050010873</v>
      </c>
      <c r="K181" s="308">
        <v>6</v>
      </c>
      <c r="M181" s="184"/>
      <c r="N181" s="178"/>
    </row>
    <row r="182" spans="10:14">
      <c r="J182" s="305">
        <v>0.50635702054794518</v>
      </c>
      <c r="K182" s="308">
        <v>6</v>
      </c>
      <c r="M182" s="184"/>
      <c r="N182" s="178"/>
    </row>
    <row r="183" spans="10:14">
      <c r="J183" s="305">
        <v>0.49899716779376913</v>
      </c>
      <c r="K183" s="308">
        <v>6</v>
      </c>
      <c r="M183" s="184"/>
      <c r="N183" s="178"/>
    </row>
    <row r="184" spans="10:14">
      <c r="J184" s="305">
        <v>0.48901982472560207</v>
      </c>
      <c r="K184" s="308">
        <v>6</v>
      </c>
      <c r="M184" s="184"/>
      <c r="N184" s="178"/>
    </row>
    <row r="185" spans="10:14">
      <c r="J185" s="305">
        <v>0.43093521474920177</v>
      </c>
      <c r="K185" s="308">
        <v>6</v>
      </c>
      <c r="M185" s="184"/>
      <c r="N185" s="178"/>
    </row>
    <row r="186" spans="10:14">
      <c r="J186" s="305">
        <v>0.38562131533162297</v>
      </c>
      <c r="K186" s="308">
        <v>6</v>
      </c>
      <c r="M186" s="184"/>
      <c r="N186" s="178"/>
    </row>
    <row r="187" spans="10:14">
      <c r="J187" s="305">
        <v>0.35833876929767339</v>
      </c>
      <c r="K187" s="308">
        <v>6</v>
      </c>
      <c r="M187" s="184"/>
      <c r="N187" s="178"/>
    </row>
    <row r="188" spans="10:14">
      <c r="J188" s="305">
        <v>0.35507175472928904</v>
      </c>
      <c r="K188" s="308">
        <v>6</v>
      </c>
      <c r="M188" s="184"/>
      <c r="N188" s="178"/>
    </row>
    <row r="189" spans="10:14">
      <c r="J189" s="305">
        <v>0.35297899082145656</v>
      </c>
      <c r="K189" s="308">
        <v>6</v>
      </c>
      <c r="M189" s="184"/>
      <c r="N189" s="178"/>
    </row>
    <row r="190" spans="10:14">
      <c r="J190" s="305">
        <v>0.35232739267879237</v>
      </c>
      <c r="K190" s="308">
        <v>6</v>
      </c>
      <c r="M190" s="184"/>
      <c r="N190" s="178"/>
    </row>
    <row r="191" spans="10:14">
      <c r="J191" s="305">
        <v>0.34838914256722475</v>
      </c>
      <c r="K191" s="308">
        <v>6</v>
      </c>
      <c r="M191" s="184"/>
      <c r="N191" s="178"/>
    </row>
    <row r="192" spans="10:14">
      <c r="J192" s="305">
        <v>0.34578386605783867</v>
      </c>
      <c r="K192" s="308">
        <v>6</v>
      </c>
      <c r="M192" s="184"/>
      <c r="N192" s="178"/>
    </row>
    <row r="193" spans="10:14">
      <c r="J193" s="305">
        <v>0.34405936073059368</v>
      </c>
      <c r="K193" s="308">
        <v>6</v>
      </c>
      <c r="M193" s="184"/>
      <c r="N193" s="178"/>
    </row>
    <row r="194" spans="10:14">
      <c r="J194" s="305">
        <v>0.33365884309068672</v>
      </c>
      <c r="K194" s="308">
        <v>6</v>
      </c>
      <c r="M194" s="184"/>
      <c r="N194" s="178"/>
    </row>
    <row r="195" spans="10:14">
      <c r="J195" s="305">
        <v>0.3187961553638875</v>
      </c>
      <c r="K195" s="308">
        <v>6</v>
      </c>
      <c r="M195" s="184"/>
      <c r="N195" s="178"/>
    </row>
    <row r="196" spans="10:14">
      <c r="J196" s="305">
        <v>0.31755993150684936</v>
      </c>
      <c r="K196" s="308">
        <v>6</v>
      </c>
      <c r="M196" s="184"/>
      <c r="N196" s="178"/>
    </row>
    <row r="197" spans="10:14">
      <c r="J197" s="305">
        <v>0.31473363774733631</v>
      </c>
      <c r="K197" s="308">
        <v>6</v>
      </c>
      <c r="M197" s="184"/>
      <c r="N197" s="178"/>
    </row>
    <row r="198" spans="10:14">
      <c r="J198" s="305">
        <v>0.30151876116736154</v>
      </c>
      <c r="K198" s="308">
        <v>6</v>
      </c>
      <c r="M198" s="184"/>
      <c r="N198" s="178"/>
    </row>
    <row r="199" spans="10:14">
      <c r="J199" s="305">
        <v>0.30091945453980684</v>
      </c>
      <c r="K199" s="308">
        <v>6</v>
      </c>
      <c r="M199" s="184"/>
      <c r="N199" s="178"/>
    </row>
    <row r="200" spans="10:14">
      <c r="J200" s="305">
        <v>0.29036463503408116</v>
      </c>
      <c r="K200" s="308">
        <v>6</v>
      </c>
      <c r="M200" s="184"/>
      <c r="N200" s="178"/>
    </row>
    <row r="201" spans="10:14">
      <c r="J201" s="305">
        <v>0.28874865322456528</v>
      </c>
      <c r="K201" s="308">
        <v>6</v>
      </c>
      <c r="M201" s="184"/>
      <c r="N201" s="178"/>
    </row>
    <row r="202" spans="10:14">
      <c r="J202" s="305">
        <v>0.28742803668138162</v>
      </c>
      <c r="K202" s="308">
        <v>6</v>
      </c>
      <c r="M202" s="184"/>
      <c r="N202" s="178"/>
    </row>
    <row r="203" spans="10:14">
      <c r="J203" s="305">
        <v>0.28373287671232877</v>
      </c>
      <c r="K203" s="308">
        <v>6</v>
      </c>
      <c r="M203" s="184"/>
      <c r="N203" s="178"/>
    </row>
    <row r="204" spans="10:14">
      <c r="J204" s="305">
        <v>0.27926940639269404</v>
      </c>
      <c r="K204" s="308">
        <v>6</v>
      </c>
      <c r="M204" s="184"/>
      <c r="N204" s="178"/>
    </row>
    <row r="205" spans="10:14">
      <c r="J205" s="305">
        <v>0.26939574175427061</v>
      </c>
      <c r="K205" s="308">
        <v>6</v>
      </c>
      <c r="M205" s="184"/>
      <c r="N205" s="178"/>
    </row>
    <row r="206" spans="10:14">
      <c r="J206" s="305">
        <v>0.26710787671232877</v>
      </c>
      <c r="K206" s="308">
        <v>6</v>
      </c>
      <c r="M206" s="184"/>
      <c r="N206" s="178"/>
    </row>
    <row r="207" spans="10:14">
      <c r="J207" s="305">
        <v>0.26159556100774667</v>
      </c>
      <c r="K207" s="308">
        <v>6</v>
      </c>
      <c r="M207" s="184"/>
      <c r="N207" s="178"/>
    </row>
    <row r="208" spans="10:14">
      <c r="J208" s="305">
        <v>0.25384132420091327</v>
      </c>
      <c r="K208" s="308">
        <v>6</v>
      </c>
      <c r="M208" s="184"/>
      <c r="N208" s="178"/>
    </row>
    <row r="209" spans="10:14">
      <c r="J209" s="305">
        <v>0.24486016456590615</v>
      </c>
      <c r="K209" s="308">
        <v>6</v>
      </c>
      <c r="M209" s="184"/>
      <c r="N209" s="178"/>
    </row>
    <row r="210" spans="10:14">
      <c r="J210" s="305">
        <v>0.24324329765730066</v>
      </c>
      <c r="K210" s="308">
        <v>6</v>
      </c>
      <c r="M210" s="184"/>
      <c r="N210" s="178"/>
    </row>
    <row r="211" spans="10:14">
      <c r="J211" s="305">
        <v>0.23837601747071668</v>
      </c>
      <c r="K211" s="308">
        <v>6</v>
      </c>
      <c r="M211" s="184"/>
      <c r="N211" s="178"/>
    </row>
    <row r="212" spans="10:14">
      <c r="J212" s="305">
        <v>0.22009632370096324</v>
      </c>
      <c r="K212" s="308">
        <v>6</v>
      </c>
      <c r="M212" s="184"/>
      <c r="N212" s="178"/>
    </row>
    <row r="213" spans="10:14">
      <c r="J213" s="305">
        <v>0.21933728721636137</v>
      </c>
      <c r="K213" s="308">
        <v>6</v>
      </c>
      <c r="M213" s="184"/>
      <c r="N213" s="178"/>
    </row>
    <row r="214" spans="10:14">
      <c r="J214" s="305">
        <v>0.21472222222222223</v>
      </c>
      <c r="K214" s="308">
        <v>6</v>
      </c>
      <c r="M214" s="184"/>
      <c r="N214" s="178"/>
    </row>
    <row r="215" spans="10:14">
      <c r="J215" s="305">
        <v>0.19846123631364462</v>
      </c>
      <c r="K215" s="308">
        <v>6</v>
      </c>
      <c r="M215" s="184"/>
      <c r="N215" s="178"/>
    </row>
    <row r="216" spans="10:14">
      <c r="J216" s="305">
        <v>0.1943038128920041</v>
      </c>
      <c r="K216" s="308">
        <v>6</v>
      </c>
      <c r="M216" s="184"/>
      <c r="N216" s="178"/>
    </row>
    <row r="217" spans="10:14">
      <c r="J217" s="305">
        <v>0.11640694837041871</v>
      </c>
      <c r="K217" s="308">
        <v>6</v>
      </c>
      <c r="M217" s="184"/>
      <c r="N217" s="178"/>
    </row>
    <row r="218" spans="10:14">
      <c r="J218" s="305">
        <v>3.9908675799086753E-2</v>
      </c>
      <c r="K218" s="308">
        <v>6</v>
      </c>
      <c r="M218" s="184"/>
      <c r="N218" s="178"/>
    </row>
    <row r="219" spans="10:14">
      <c r="J219" s="305">
        <v>2.2338914256722481E-2</v>
      </c>
      <c r="K219" s="308">
        <v>6</v>
      </c>
      <c r="M219" s="184"/>
      <c r="N219" s="178"/>
    </row>
    <row r="220" spans="10:14">
      <c r="J220" s="305">
        <v>0.52295507074806924</v>
      </c>
      <c r="K220" s="308">
        <v>7</v>
      </c>
      <c r="M220" s="184"/>
      <c r="N220" s="178"/>
    </row>
    <row r="221" spans="10:14">
      <c r="J221" s="305">
        <v>0.50228767123287676</v>
      </c>
      <c r="K221" s="308">
        <v>7</v>
      </c>
      <c r="M221" s="184"/>
      <c r="N221" s="178"/>
    </row>
    <row r="222" spans="10:14">
      <c r="J222" s="305">
        <v>0.50170810079485872</v>
      </c>
      <c r="K222" s="308">
        <v>7</v>
      </c>
      <c r="M222" s="184"/>
      <c r="N222" s="178"/>
    </row>
    <row r="223" spans="10:14">
      <c r="J223" s="305">
        <v>0.49743607305936072</v>
      </c>
      <c r="K223" s="308">
        <v>7</v>
      </c>
      <c r="M223" s="184"/>
      <c r="N223" s="178"/>
    </row>
    <row r="224" spans="10:14">
      <c r="J224" s="305">
        <v>0.48600989345509893</v>
      </c>
      <c r="K224" s="308">
        <v>7</v>
      </c>
      <c r="M224" s="184"/>
      <c r="N224" s="178"/>
    </row>
    <row r="225" spans="10:14">
      <c r="J225" s="305">
        <v>0.48505251141552513</v>
      </c>
      <c r="K225" s="308">
        <v>7</v>
      </c>
      <c r="M225" s="184"/>
      <c r="N225" s="178"/>
    </row>
    <row r="226" spans="10:14">
      <c r="J226" s="305">
        <v>0.48159451284126159</v>
      </c>
      <c r="K226" s="308">
        <v>7</v>
      </c>
      <c r="M226" s="184"/>
      <c r="N226" s="178"/>
    </row>
    <row r="227" spans="10:14">
      <c r="J227" s="305">
        <v>0.47789269406392693</v>
      </c>
      <c r="K227" s="308">
        <v>7</v>
      </c>
      <c r="M227" s="184"/>
      <c r="N227" s="178"/>
    </row>
    <row r="228" spans="10:14">
      <c r="J228" s="305">
        <v>0.47346897663174858</v>
      </c>
      <c r="K228" s="308">
        <v>7</v>
      </c>
      <c r="M228" s="184"/>
      <c r="N228" s="178"/>
    </row>
    <row r="229" spans="10:14">
      <c r="J229" s="305">
        <v>0.47285007610350077</v>
      </c>
      <c r="K229" s="308">
        <v>7</v>
      </c>
      <c r="M229" s="184"/>
      <c r="N229" s="178"/>
    </row>
    <row r="230" spans="10:14">
      <c r="J230" s="305">
        <v>0.46791628614916286</v>
      </c>
      <c r="K230" s="308">
        <v>7</v>
      </c>
      <c r="M230" s="184"/>
      <c r="N230" s="178"/>
    </row>
    <row r="231" spans="10:14">
      <c r="J231" s="305">
        <v>0.45873972602739727</v>
      </c>
      <c r="K231" s="308">
        <v>7</v>
      </c>
      <c r="M231" s="184"/>
      <c r="N231" s="178"/>
    </row>
    <row r="232" spans="10:14">
      <c r="J232" s="305">
        <v>0.42693342946407115</v>
      </c>
      <c r="K232" s="308">
        <v>7</v>
      </c>
      <c r="M232" s="184"/>
      <c r="N232" s="178"/>
    </row>
    <row r="233" spans="10:14">
      <c r="J233" s="305">
        <v>0.41427546008025473</v>
      </c>
      <c r="K233" s="308">
        <v>7</v>
      </c>
      <c r="M233" s="184"/>
      <c r="N233" s="178"/>
    </row>
    <row r="234" spans="10:14">
      <c r="J234" s="305">
        <v>0.41225164890918325</v>
      </c>
      <c r="K234" s="308">
        <v>7</v>
      </c>
      <c r="M234" s="184"/>
      <c r="N234" s="178"/>
    </row>
    <row r="235" spans="10:14">
      <c r="J235" s="305">
        <v>0.40355593607305945</v>
      </c>
      <c r="K235" s="308">
        <v>7</v>
      </c>
      <c r="M235" s="184"/>
      <c r="N235" s="178"/>
    </row>
    <row r="236" spans="10:14">
      <c r="J236" s="305">
        <v>0.40201018212355011</v>
      </c>
      <c r="K236" s="308">
        <v>7</v>
      </c>
      <c r="M236" s="184"/>
      <c r="N236" s="178"/>
    </row>
    <row r="237" spans="10:14">
      <c r="J237" s="305">
        <v>0.38865890578219331</v>
      </c>
      <c r="K237" s="308">
        <v>7</v>
      </c>
      <c r="M237" s="184"/>
      <c r="N237" s="178"/>
    </row>
    <row r="238" spans="10:14">
      <c r="J238" s="305">
        <v>0.3885239791580043</v>
      </c>
      <c r="K238" s="308">
        <v>7</v>
      </c>
      <c r="M238" s="184"/>
      <c r="N238" s="178"/>
    </row>
    <row r="239" spans="10:14">
      <c r="J239" s="305">
        <v>0.38731022016028749</v>
      </c>
      <c r="K239" s="308">
        <v>7</v>
      </c>
      <c r="M239" s="184"/>
      <c r="N239" s="178"/>
    </row>
    <row r="240" spans="10:14">
      <c r="J240" s="305">
        <v>0.38437905180675347</v>
      </c>
      <c r="K240" s="308">
        <v>7</v>
      </c>
      <c r="M240" s="184"/>
      <c r="N240" s="178"/>
    </row>
    <row r="241" spans="10:14">
      <c r="J241" s="305">
        <v>0.37704672293713393</v>
      </c>
      <c r="K241" s="308">
        <v>7</v>
      </c>
      <c r="M241" s="184"/>
      <c r="N241" s="178"/>
    </row>
    <row r="242" spans="10:14">
      <c r="J242" s="305">
        <v>0.37361690159486477</v>
      </c>
      <c r="K242" s="308">
        <v>7</v>
      </c>
      <c r="M242" s="184"/>
      <c r="N242" s="178"/>
    </row>
    <row r="243" spans="10:14">
      <c r="J243" s="305">
        <v>0.36960857811399622</v>
      </c>
      <c r="K243" s="308">
        <v>7</v>
      </c>
      <c r="M243" s="184"/>
      <c r="N243" s="178"/>
    </row>
    <row r="244" spans="10:14">
      <c r="J244" s="305">
        <v>0.36191065086613028</v>
      </c>
      <c r="K244" s="308">
        <v>7</v>
      </c>
      <c r="M244" s="184"/>
      <c r="N244" s="178"/>
    </row>
    <row r="245" spans="10:14">
      <c r="J245" s="305">
        <v>0.35795825179386809</v>
      </c>
      <c r="K245" s="308">
        <v>7</v>
      </c>
      <c r="M245" s="184"/>
      <c r="N245" s="178"/>
    </row>
    <row r="246" spans="10:14">
      <c r="J246" s="305">
        <v>0.34643740487062397</v>
      </c>
      <c r="K246" s="308">
        <v>7</v>
      </c>
      <c r="M246" s="184"/>
      <c r="N246" s="178"/>
    </row>
    <row r="247" spans="10:14">
      <c r="J247" s="305">
        <v>0.33558523592085238</v>
      </c>
      <c r="K247" s="308">
        <v>7</v>
      </c>
      <c r="M247" s="184"/>
      <c r="N247" s="178"/>
    </row>
    <row r="248" spans="10:14">
      <c r="J248" s="305">
        <v>0.33509433962264151</v>
      </c>
      <c r="K248" s="308">
        <v>7</v>
      </c>
      <c r="M248" s="184"/>
      <c r="N248" s="178"/>
    </row>
    <row r="249" spans="10:14">
      <c r="J249" s="305">
        <v>0.32389649923896502</v>
      </c>
      <c r="K249" s="308">
        <v>7</v>
      </c>
      <c r="M249" s="184"/>
      <c r="N249" s="178"/>
    </row>
    <row r="250" spans="10:14">
      <c r="J250" s="305">
        <v>0.3229623329857208</v>
      </c>
      <c r="K250" s="308">
        <v>7</v>
      </c>
      <c r="M250" s="184"/>
      <c r="N250" s="178"/>
    </row>
    <row r="251" spans="10:14">
      <c r="J251" s="305">
        <v>0.32279704653648117</v>
      </c>
      <c r="K251" s="308">
        <v>7</v>
      </c>
      <c r="M251" s="184"/>
      <c r="N251" s="178"/>
    </row>
    <row r="252" spans="10:14">
      <c r="J252" s="305">
        <v>0.3225030178974439</v>
      </c>
      <c r="K252" s="308">
        <v>7</v>
      </c>
      <c r="M252" s="184"/>
      <c r="N252" s="178"/>
    </row>
    <row r="253" spans="10:14">
      <c r="J253" s="305">
        <v>0.31708269913749371</v>
      </c>
      <c r="K253" s="308">
        <v>7</v>
      </c>
      <c r="M253" s="184"/>
      <c r="N253" s="178"/>
    </row>
    <row r="254" spans="10:14">
      <c r="J254" s="305">
        <v>0.30849822425164891</v>
      </c>
      <c r="K254" s="308">
        <v>7</v>
      </c>
      <c r="M254" s="184"/>
      <c r="N254" s="178"/>
    </row>
    <row r="255" spans="10:14">
      <c r="J255" s="305">
        <v>0.29846841704718419</v>
      </c>
      <c r="K255" s="308">
        <v>7</v>
      </c>
      <c r="M255" s="184"/>
      <c r="N255" s="178"/>
    </row>
    <row r="256" spans="10:14">
      <c r="J256" s="305">
        <v>0.29466525178468067</v>
      </c>
      <c r="K256" s="308">
        <v>7</v>
      </c>
      <c r="M256" s="184"/>
      <c r="N256" s="178"/>
    </row>
    <row r="257" spans="10:14">
      <c r="J257" s="305">
        <v>0.28578072527844223</v>
      </c>
      <c r="K257" s="308">
        <v>7</v>
      </c>
      <c r="M257" s="184"/>
      <c r="N257" s="178"/>
    </row>
    <row r="258" spans="10:14">
      <c r="J258" s="305">
        <v>0.28387214611872141</v>
      </c>
      <c r="K258" s="308">
        <v>7</v>
      </c>
      <c r="M258" s="184"/>
      <c r="N258" s="178"/>
    </row>
    <row r="259" spans="10:14">
      <c r="J259" s="305">
        <v>0.28259711468466681</v>
      </c>
      <c r="K259" s="308">
        <v>7</v>
      </c>
      <c r="M259" s="184"/>
      <c r="N259" s="178"/>
    </row>
    <row r="260" spans="10:14">
      <c r="J260" s="305">
        <v>0.27681095269157896</v>
      </c>
      <c r="K260" s="308">
        <v>7</v>
      </c>
      <c r="M260" s="184"/>
      <c r="N260" s="178"/>
    </row>
    <row r="261" spans="10:14">
      <c r="J261" s="305">
        <v>0.27194317605276508</v>
      </c>
      <c r="K261" s="308">
        <v>7</v>
      </c>
      <c r="M261" s="184"/>
      <c r="N261" s="178"/>
    </row>
    <row r="262" spans="10:14">
      <c r="J262" s="305">
        <v>0.27009583626617578</v>
      </c>
      <c r="K262" s="308">
        <v>7</v>
      </c>
      <c r="M262" s="184"/>
      <c r="N262" s="178"/>
    </row>
    <row r="263" spans="10:14">
      <c r="J263" s="305">
        <v>0.26749299501867996</v>
      </c>
      <c r="K263" s="308">
        <v>7</v>
      </c>
      <c r="M263" s="184"/>
      <c r="N263" s="178"/>
    </row>
    <row r="264" spans="10:14">
      <c r="J264" s="305">
        <v>0.26177759328444261</v>
      </c>
      <c r="K264" s="308">
        <v>7</v>
      </c>
      <c r="M264" s="184"/>
      <c r="N264" s="178"/>
    </row>
    <row r="265" spans="10:14">
      <c r="J265" s="305">
        <v>0.25830570051460461</v>
      </c>
      <c r="K265" s="308">
        <v>7</v>
      </c>
      <c r="M265" s="184"/>
      <c r="N265" s="178"/>
    </row>
    <row r="266" spans="10:14">
      <c r="J266" s="305">
        <v>0.25685363913103637</v>
      </c>
      <c r="K266" s="308">
        <v>7</v>
      </c>
      <c r="M266" s="184"/>
      <c r="N266" s="178"/>
    </row>
    <row r="267" spans="10:14">
      <c r="J267" s="305">
        <v>0.25440917107583777</v>
      </c>
      <c r="K267" s="308">
        <v>7</v>
      </c>
      <c r="M267" s="184"/>
      <c r="N267" s="178"/>
    </row>
    <row r="268" spans="10:14">
      <c r="J268" s="305">
        <v>0.25176442342538236</v>
      </c>
      <c r="K268" s="308">
        <v>7</v>
      </c>
      <c r="M268" s="184"/>
      <c r="N268" s="178"/>
    </row>
    <row r="269" spans="10:14">
      <c r="J269" s="305">
        <v>0.25091905983873608</v>
      </c>
      <c r="K269" s="308">
        <v>7</v>
      </c>
      <c r="M269" s="184"/>
      <c r="N269" s="178"/>
    </row>
    <row r="270" spans="10:14">
      <c r="J270" s="305">
        <v>0.24947488584474886</v>
      </c>
      <c r="K270" s="308">
        <v>7</v>
      </c>
      <c r="M270" s="184"/>
      <c r="N270" s="178"/>
    </row>
    <row r="271" spans="10:14">
      <c r="J271" s="305">
        <v>0.24671232876712329</v>
      </c>
      <c r="K271" s="308">
        <v>7</v>
      </c>
      <c r="M271" s="184"/>
      <c r="N271" s="178"/>
    </row>
    <row r="272" spans="10:14">
      <c r="J272" s="305">
        <v>0.24611489807957004</v>
      </c>
      <c r="K272" s="308">
        <v>7</v>
      </c>
      <c r="M272" s="184"/>
      <c r="N272" s="178"/>
    </row>
    <row r="273" spans="10:14">
      <c r="J273" s="305">
        <v>0.2325285388127854</v>
      </c>
      <c r="K273" s="308">
        <v>7</v>
      </c>
      <c r="M273" s="184"/>
      <c r="N273" s="178"/>
    </row>
    <row r="274" spans="10:14">
      <c r="J274" s="305">
        <v>0.22993114839079704</v>
      </c>
      <c r="K274" s="308">
        <v>7</v>
      </c>
      <c r="M274" s="184"/>
      <c r="N274" s="178"/>
    </row>
    <row r="275" spans="10:14">
      <c r="J275" s="305">
        <v>0.22062690258751905</v>
      </c>
      <c r="K275" s="308">
        <v>7</v>
      </c>
      <c r="M275" s="184"/>
      <c r="N275" s="178"/>
    </row>
    <row r="276" spans="10:14">
      <c r="J276" s="305">
        <v>0.21947681682909653</v>
      </c>
      <c r="K276" s="308">
        <v>7</v>
      </c>
      <c r="M276" s="184"/>
      <c r="N276" s="178"/>
    </row>
    <row r="277" spans="10:14">
      <c r="J277" s="305">
        <v>0.21370883643737981</v>
      </c>
      <c r="K277" s="308">
        <v>7</v>
      </c>
      <c r="M277" s="184"/>
      <c r="N277" s="178"/>
    </row>
    <row r="278" spans="10:14">
      <c r="J278" s="305">
        <v>0.2120142508856292</v>
      </c>
      <c r="K278" s="308">
        <v>7</v>
      </c>
      <c r="M278" s="184"/>
      <c r="N278" s="178"/>
    </row>
    <row r="279" spans="10:14">
      <c r="J279" s="305">
        <v>0.211385826187029</v>
      </c>
      <c r="K279" s="308">
        <v>7</v>
      </c>
      <c r="M279" s="184"/>
      <c r="N279" s="178"/>
    </row>
    <row r="280" spans="10:14">
      <c r="J280" s="305">
        <v>0.21084552542478183</v>
      </c>
      <c r="K280" s="308">
        <v>7</v>
      </c>
      <c r="M280" s="184"/>
      <c r="N280" s="178"/>
    </row>
    <row r="281" spans="10:14">
      <c r="J281" s="305">
        <v>0.20640928806033354</v>
      </c>
      <c r="K281" s="308">
        <v>7</v>
      </c>
      <c r="M281" s="184"/>
      <c r="N281" s="178"/>
    </row>
    <row r="282" spans="10:14">
      <c r="J282" s="305">
        <v>0.20343464611872147</v>
      </c>
      <c r="K282" s="308">
        <v>7</v>
      </c>
      <c r="M282" s="184"/>
      <c r="N282" s="178"/>
    </row>
    <row r="283" spans="10:14">
      <c r="J283" s="305">
        <v>0.19464046861307135</v>
      </c>
      <c r="K283" s="308">
        <v>7</v>
      </c>
      <c r="M283" s="184"/>
      <c r="N283" s="178"/>
    </row>
    <row r="284" spans="10:14">
      <c r="J284" s="305">
        <v>0.19085993378727151</v>
      </c>
      <c r="K284" s="308">
        <v>7</v>
      </c>
      <c r="M284" s="184"/>
      <c r="N284" s="178"/>
    </row>
    <row r="285" spans="10:14">
      <c r="J285" s="305">
        <v>0.18230593607305937</v>
      </c>
      <c r="K285" s="308">
        <v>7</v>
      </c>
      <c r="M285" s="184"/>
      <c r="N285" s="178"/>
    </row>
    <row r="286" spans="10:14">
      <c r="J286" s="305">
        <v>0.18225429441182855</v>
      </c>
      <c r="K286" s="308">
        <v>7</v>
      </c>
      <c r="M286" s="184"/>
      <c r="N286" s="178"/>
    </row>
    <row r="287" spans="10:14">
      <c r="J287" s="305">
        <v>0.17849272336580965</v>
      </c>
      <c r="K287" s="308">
        <v>7</v>
      </c>
      <c r="M287" s="184"/>
      <c r="N287" s="178"/>
    </row>
    <row r="288" spans="10:14">
      <c r="J288" s="305">
        <v>0.17065223518800382</v>
      </c>
      <c r="K288" s="308">
        <v>7</v>
      </c>
      <c r="M288" s="184"/>
      <c r="N288" s="178"/>
    </row>
    <row r="289" spans="10:14">
      <c r="J289" s="305">
        <v>0.16987388562731021</v>
      </c>
      <c r="K289" s="308">
        <v>7</v>
      </c>
      <c r="M289" s="184"/>
      <c r="N289" s="178"/>
    </row>
    <row r="290" spans="10:14">
      <c r="J290" s="305">
        <v>0.16987388562731021</v>
      </c>
      <c r="K290" s="308">
        <v>7</v>
      </c>
      <c r="M290" s="184"/>
      <c r="N290" s="178"/>
    </row>
    <row r="291" spans="10:14">
      <c r="J291" s="305">
        <v>0.16987388562731021</v>
      </c>
      <c r="K291" s="308">
        <v>7</v>
      </c>
      <c r="M291" s="184"/>
      <c r="N291" s="178"/>
    </row>
    <row r="292" spans="10:14">
      <c r="J292" s="305">
        <v>0.16984670580560982</v>
      </c>
      <c r="K292" s="308">
        <v>7</v>
      </c>
      <c r="M292" s="184"/>
      <c r="N292" s="178"/>
    </row>
    <row r="293" spans="10:14">
      <c r="J293" s="305">
        <v>0.16984670580560982</v>
      </c>
      <c r="K293" s="308">
        <v>7</v>
      </c>
      <c r="M293" s="184"/>
      <c r="N293" s="178"/>
    </row>
    <row r="294" spans="10:14">
      <c r="J294" s="305">
        <v>0.16984670580560982</v>
      </c>
      <c r="K294" s="308">
        <v>7</v>
      </c>
      <c r="M294" s="184"/>
      <c r="N294" s="178"/>
    </row>
    <row r="295" spans="10:14">
      <c r="J295" s="305">
        <v>0.16709189497716898</v>
      </c>
      <c r="K295" s="308">
        <v>7</v>
      </c>
      <c r="M295" s="184"/>
      <c r="N295" s="178"/>
    </row>
    <row r="296" spans="10:14">
      <c r="J296" s="305">
        <v>0.16497716894977171</v>
      </c>
      <c r="K296" s="308">
        <v>7</v>
      </c>
      <c r="M296" s="184"/>
      <c r="N296" s="178"/>
    </row>
    <row r="297" spans="10:14">
      <c r="J297" s="305">
        <v>0.15674905172622072</v>
      </c>
      <c r="K297" s="308">
        <v>7</v>
      </c>
      <c r="M297" s="184"/>
      <c r="N297" s="178"/>
    </row>
    <row r="298" spans="10:14">
      <c r="J298" s="305">
        <v>0.14769985687998366</v>
      </c>
      <c r="K298" s="308">
        <v>7</v>
      </c>
      <c r="M298" s="184"/>
      <c r="N298" s="178"/>
    </row>
    <row r="299" spans="10:14">
      <c r="J299" s="305">
        <v>0.1324315953417578</v>
      </c>
      <c r="K299" s="308">
        <v>7</v>
      </c>
      <c r="M299" s="184"/>
      <c r="N299" s="178"/>
    </row>
    <row r="300" spans="10:14">
      <c r="J300" s="305">
        <v>0.12853881278538812</v>
      </c>
      <c r="K300" s="308">
        <v>7</v>
      </c>
      <c r="M300" s="184"/>
      <c r="N300" s="178"/>
    </row>
    <row r="301" spans="10:14">
      <c r="J301" s="305">
        <v>0.12253004384470341</v>
      </c>
      <c r="K301" s="308">
        <v>7</v>
      </c>
      <c r="M301" s="184"/>
      <c r="N301" s="178"/>
    </row>
    <row r="302" spans="10:14">
      <c r="J302" s="305">
        <v>0.11213026382546931</v>
      </c>
      <c r="K302" s="308">
        <v>7</v>
      </c>
      <c r="M302" s="184"/>
      <c r="N302" s="178"/>
    </row>
    <row r="303" spans="10:14">
      <c r="J303" s="305">
        <v>7.3858447488584472E-2</v>
      </c>
      <c r="K303" s="308">
        <v>7</v>
      </c>
      <c r="M303" s="184"/>
      <c r="N303" s="178"/>
    </row>
    <row r="304" spans="10:14">
      <c r="J304" s="305">
        <v>5.9383561643835604E-2</v>
      </c>
      <c r="K304" s="308">
        <v>7</v>
      </c>
      <c r="M304" s="184"/>
      <c r="N304" s="178"/>
    </row>
    <row r="305" spans="10:14">
      <c r="J305" s="305">
        <v>2.1363339856490547E-2</v>
      </c>
      <c r="K305" s="308">
        <v>7</v>
      </c>
      <c r="M305" s="184"/>
      <c r="N305" s="178"/>
    </row>
    <row r="306" spans="10:14">
      <c r="J306" s="305">
        <v>2.2374429223744291E-3</v>
      </c>
      <c r="K306" s="308">
        <v>7</v>
      </c>
      <c r="M306" s="184"/>
      <c r="N306" s="178"/>
    </row>
    <row r="307" spans="10:14">
      <c r="J307" s="305">
        <v>0.56167741069030352</v>
      </c>
      <c r="K307" s="308">
        <v>8</v>
      </c>
      <c r="M307" s="184"/>
      <c r="N307" s="178"/>
    </row>
    <row r="308" spans="10:14">
      <c r="J308" s="305">
        <v>0.51676718072427563</v>
      </c>
      <c r="K308" s="308">
        <v>8</v>
      </c>
      <c r="M308" s="184"/>
      <c r="N308" s="178"/>
    </row>
    <row r="309" spans="10:14">
      <c r="J309" s="305">
        <v>0.49747244130805773</v>
      </c>
      <c r="K309" s="308">
        <v>8</v>
      </c>
      <c r="M309" s="184"/>
      <c r="N309" s="178"/>
    </row>
    <row r="310" spans="10:14">
      <c r="J310" s="305">
        <v>0.46349435231915403</v>
      </c>
      <c r="K310" s="308">
        <v>8</v>
      </c>
      <c r="M310" s="184"/>
      <c r="N310" s="178"/>
    </row>
    <row r="311" spans="10:14">
      <c r="J311" s="305">
        <v>0.46044792346162211</v>
      </c>
      <c r="K311" s="308">
        <v>8</v>
      </c>
      <c r="M311" s="184"/>
      <c r="N311" s="178"/>
    </row>
    <row r="312" spans="10:14">
      <c r="J312" s="305">
        <v>0.45434481804344817</v>
      </c>
      <c r="K312" s="308">
        <v>8</v>
      </c>
      <c r="M312" s="184"/>
      <c r="N312" s="178"/>
    </row>
    <row r="313" spans="10:14">
      <c r="J313" s="305">
        <v>0.44637964774951078</v>
      </c>
      <c r="K313" s="308">
        <v>8</v>
      </c>
      <c r="M313" s="184"/>
      <c r="N313" s="178"/>
    </row>
    <row r="314" spans="10:14">
      <c r="J314" s="305">
        <v>0.44274364651076981</v>
      </c>
      <c r="K314" s="308">
        <v>8</v>
      </c>
      <c r="M314" s="184"/>
      <c r="N314" s="178"/>
    </row>
    <row r="315" spans="10:14">
      <c r="J315" s="305">
        <v>0.43232115677321159</v>
      </c>
      <c r="K315" s="308">
        <v>8</v>
      </c>
      <c r="M315" s="184"/>
      <c r="N315" s="178"/>
    </row>
    <row r="316" spans="10:14">
      <c r="J316" s="305">
        <v>0.41926686960933535</v>
      </c>
      <c r="K316" s="308">
        <v>8</v>
      </c>
      <c r="M316" s="184"/>
      <c r="N316" s="178"/>
    </row>
    <row r="317" spans="10:14">
      <c r="J317" s="305">
        <v>0.4189360730593607</v>
      </c>
      <c r="K317" s="308">
        <v>8</v>
      </c>
      <c r="M317" s="184"/>
      <c r="N317" s="178"/>
    </row>
    <row r="318" spans="10:14">
      <c r="J318" s="305">
        <v>0.41583743501551723</v>
      </c>
      <c r="K318" s="308">
        <v>8</v>
      </c>
      <c r="M318" s="184"/>
      <c r="N318" s="178"/>
    </row>
    <row r="319" spans="10:14">
      <c r="J319" s="305">
        <v>0.40702227757022286</v>
      </c>
      <c r="K319" s="308">
        <v>8</v>
      </c>
      <c r="M319" s="184"/>
      <c r="N319" s="178"/>
    </row>
    <row r="320" spans="10:14">
      <c r="J320" s="305">
        <v>0.39142831866838151</v>
      </c>
      <c r="K320" s="308">
        <v>8</v>
      </c>
      <c r="M320" s="184"/>
      <c r="N320" s="178"/>
    </row>
    <row r="321" spans="10:14">
      <c r="J321" s="305">
        <v>0.38810502283105025</v>
      </c>
      <c r="K321" s="308">
        <v>8</v>
      </c>
      <c r="M321" s="184"/>
      <c r="N321" s="178"/>
    </row>
    <row r="322" spans="10:14">
      <c r="J322" s="305">
        <v>0.38690494935180814</v>
      </c>
      <c r="K322" s="308">
        <v>8</v>
      </c>
      <c r="M322" s="184"/>
      <c r="N322" s="178"/>
    </row>
    <row r="323" spans="10:14">
      <c r="J323" s="305">
        <v>0.37592509634100651</v>
      </c>
      <c r="K323" s="308">
        <v>8</v>
      </c>
      <c r="M323" s="184"/>
      <c r="N323" s="178"/>
    </row>
    <row r="324" spans="10:14">
      <c r="J324" s="305">
        <v>0.36776440201097738</v>
      </c>
      <c r="K324" s="308">
        <v>8</v>
      </c>
      <c r="M324" s="184"/>
      <c r="N324" s="178"/>
    </row>
    <row r="325" spans="10:14">
      <c r="J325" s="305">
        <v>0.36636455883031227</v>
      </c>
      <c r="K325" s="308">
        <v>8</v>
      </c>
      <c r="M325" s="184"/>
      <c r="N325" s="178"/>
    </row>
    <row r="326" spans="10:14">
      <c r="J326" s="305">
        <v>0.36473871131405378</v>
      </c>
      <c r="K326" s="308">
        <v>8</v>
      </c>
      <c r="M326" s="184"/>
      <c r="N326" s="178"/>
    </row>
    <row r="327" spans="10:14">
      <c r="J327" s="305">
        <v>0.36309246575342463</v>
      </c>
      <c r="K327" s="308">
        <v>8</v>
      </c>
      <c r="M327" s="184"/>
      <c r="N327" s="178"/>
    </row>
    <row r="328" spans="10:14">
      <c r="J328" s="305">
        <v>0.36158961187214606</v>
      </c>
      <c r="K328" s="308">
        <v>8</v>
      </c>
      <c r="M328" s="184"/>
      <c r="N328" s="178"/>
    </row>
    <row r="329" spans="10:14">
      <c r="J329" s="305">
        <v>0.3540890410958904</v>
      </c>
      <c r="K329" s="308">
        <v>8</v>
      </c>
      <c r="M329" s="184"/>
      <c r="N329" s="178"/>
    </row>
    <row r="330" spans="10:14">
      <c r="J330" s="305">
        <v>0.34025875190258759</v>
      </c>
      <c r="K330" s="308">
        <v>8</v>
      </c>
      <c r="M330" s="184"/>
      <c r="N330" s="178"/>
    </row>
    <row r="331" spans="10:14">
      <c r="J331" s="305">
        <v>0.33581756903674714</v>
      </c>
      <c r="K331" s="308">
        <v>8</v>
      </c>
      <c r="M331" s="184"/>
      <c r="N331" s="178"/>
    </row>
    <row r="332" spans="10:14">
      <c r="J332" s="305">
        <v>0.33570061344033947</v>
      </c>
      <c r="K332" s="308">
        <v>8</v>
      </c>
      <c r="M332" s="184"/>
      <c r="N332" s="178"/>
    </row>
    <row r="333" spans="10:14">
      <c r="J333" s="305">
        <v>0.33405777462156949</v>
      </c>
      <c r="K333" s="308">
        <v>8</v>
      </c>
      <c r="M333" s="184"/>
      <c r="N333" s="178"/>
    </row>
    <row r="334" spans="10:14">
      <c r="J334" s="305">
        <v>0.33019233430192335</v>
      </c>
      <c r="K334" s="308">
        <v>8</v>
      </c>
      <c r="M334" s="184"/>
      <c r="N334" s="178"/>
    </row>
    <row r="335" spans="10:14">
      <c r="J335" s="305">
        <v>0.3288625366319089</v>
      </c>
      <c r="K335" s="308">
        <v>8</v>
      </c>
      <c r="M335" s="184"/>
      <c r="N335" s="178"/>
    </row>
    <row r="336" spans="10:14">
      <c r="J336" s="305">
        <v>0.32879162340864077</v>
      </c>
      <c r="K336" s="308">
        <v>8</v>
      </c>
      <c r="M336" s="184"/>
      <c r="N336" s="178"/>
    </row>
    <row r="337" spans="10:14">
      <c r="J337" s="305">
        <v>0.32832153177596896</v>
      </c>
      <c r="K337" s="308">
        <v>8</v>
      </c>
      <c r="M337" s="184"/>
      <c r="N337" s="178"/>
    </row>
    <row r="338" spans="10:14">
      <c r="J338" s="305">
        <v>0.32467021816336883</v>
      </c>
      <c r="K338" s="308">
        <v>8</v>
      </c>
      <c r="M338" s="184"/>
      <c r="N338" s="178"/>
    </row>
    <row r="339" spans="10:14">
      <c r="J339" s="305">
        <v>0.31932633576469188</v>
      </c>
      <c r="K339" s="308">
        <v>8</v>
      </c>
      <c r="M339" s="184"/>
      <c r="N339" s="178"/>
    </row>
    <row r="340" spans="10:14">
      <c r="J340" s="305">
        <v>0.31852964735960837</v>
      </c>
      <c r="K340" s="308">
        <v>8</v>
      </c>
      <c r="M340" s="184"/>
      <c r="N340" s="178"/>
    </row>
    <row r="341" spans="10:14">
      <c r="J341" s="305">
        <v>0.31737621989435044</v>
      </c>
      <c r="K341" s="308">
        <v>8</v>
      </c>
      <c r="M341" s="184"/>
      <c r="N341" s="178"/>
    </row>
    <row r="342" spans="10:14">
      <c r="J342" s="305">
        <v>0.31712328767123293</v>
      </c>
      <c r="K342" s="308">
        <v>8</v>
      </c>
      <c r="M342" s="184"/>
      <c r="N342" s="178"/>
    </row>
    <row r="343" spans="10:14">
      <c r="J343" s="305">
        <v>0.31332041879987088</v>
      </c>
      <c r="K343" s="308">
        <v>8</v>
      </c>
      <c r="M343" s="184"/>
      <c r="N343" s="178"/>
    </row>
    <row r="344" spans="10:14">
      <c r="J344" s="305">
        <v>0.31263997807149507</v>
      </c>
      <c r="K344" s="308">
        <v>8</v>
      </c>
      <c r="M344" s="184"/>
      <c r="N344" s="178"/>
    </row>
    <row r="345" spans="10:14">
      <c r="J345" s="305">
        <v>0.30680365296803663</v>
      </c>
      <c r="K345" s="308">
        <v>8</v>
      </c>
      <c r="M345" s="184"/>
      <c r="N345" s="178"/>
    </row>
    <row r="346" spans="10:14">
      <c r="J346" s="305">
        <v>0.30285104159567461</v>
      </c>
      <c r="K346" s="308">
        <v>8</v>
      </c>
      <c r="M346" s="184"/>
      <c r="N346" s="178"/>
    </row>
    <row r="347" spans="10:14">
      <c r="J347" s="305">
        <v>0.29895726845225923</v>
      </c>
      <c r="K347" s="308">
        <v>8</v>
      </c>
      <c r="M347" s="184"/>
      <c r="N347" s="178"/>
    </row>
    <row r="348" spans="10:14">
      <c r="J348" s="305">
        <v>0.29724940204392258</v>
      </c>
      <c r="K348" s="308">
        <v>8</v>
      </c>
      <c r="M348" s="184"/>
      <c r="N348" s="178"/>
    </row>
    <row r="349" spans="10:14">
      <c r="J349" s="305">
        <v>0.29365310339848755</v>
      </c>
      <c r="K349" s="308">
        <v>8</v>
      </c>
      <c r="M349" s="184"/>
      <c r="N349" s="178"/>
    </row>
    <row r="350" spans="10:14">
      <c r="J350" s="305">
        <v>0.28592910454603804</v>
      </c>
      <c r="K350" s="308">
        <v>8</v>
      </c>
      <c r="M350" s="184"/>
      <c r="N350" s="178"/>
    </row>
    <row r="351" spans="10:14">
      <c r="J351" s="305">
        <v>0.28402257258550873</v>
      </c>
      <c r="K351" s="308">
        <v>8</v>
      </c>
      <c r="M351" s="184"/>
      <c r="N351" s="178"/>
    </row>
    <row r="352" spans="10:14">
      <c r="J352" s="305">
        <v>0.2821537290715373</v>
      </c>
      <c r="K352" s="308">
        <v>8</v>
      </c>
      <c r="M352" s="184"/>
      <c r="N352" s="178"/>
    </row>
    <row r="353" spans="10:14">
      <c r="J353" s="305">
        <v>0.28175718977809822</v>
      </c>
      <c r="K353" s="308">
        <v>8</v>
      </c>
      <c r="M353" s="184"/>
      <c r="N353" s="178"/>
    </row>
    <row r="354" spans="10:14">
      <c r="J354" s="305">
        <v>0.27721266139340817</v>
      </c>
      <c r="K354" s="308">
        <v>8</v>
      </c>
      <c r="M354" s="184"/>
      <c r="N354" s="178"/>
    </row>
    <row r="355" spans="10:14">
      <c r="J355" s="305">
        <v>0.27563560516376345</v>
      </c>
      <c r="K355" s="308">
        <v>8</v>
      </c>
      <c r="M355" s="184"/>
      <c r="N355" s="178"/>
    </row>
    <row r="356" spans="10:14">
      <c r="J356" s="305">
        <v>0.27553358931783589</v>
      </c>
      <c r="K356" s="308">
        <v>8</v>
      </c>
      <c r="M356" s="184"/>
      <c r="N356" s="178"/>
    </row>
    <row r="357" spans="10:14">
      <c r="J357" s="305">
        <v>0.27465253995433792</v>
      </c>
      <c r="K357" s="308">
        <v>8</v>
      </c>
      <c r="M357" s="184"/>
      <c r="N357" s="178"/>
    </row>
    <row r="358" spans="10:14">
      <c r="J358" s="305">
        <v>0.2708769062426416</v>
      </c>
      <c r="K358" s="308">
        <v>8</v>
      </c>
      <c r="M358" s="184"/>
      <c r="N358" s="178"/>
    </row>
    <row r="359" spans="10:14">
      <c r="J359" s="305">
        <v>0.26341302759280799</v>
      </c>
      <c r="K359" s="308">
        <v>8</v>
      </c>
      <c r="M359" s="184"/>
      <c r="N359" s="178"/>
    </row>
    <row r="360" spans="10:14">
      <c r="J360" s="305">
        <v>0.25423765153095518</v>
      </c>
      <c r="K360" s="308">
        <v>8</v>
      </c>
      <c r="M360" s="184"/>
      <c r="N360" s="178"/>
    </row>
    <row r="361" spans="10:14">
      <c r="J361" s="305">
        <v>0.25153424657534246</v>
      </c>
      <c r="K361" s="308">
        <v>8</v>
      </c>
      <c r="M361" s="184"/>
      <c r="N361" s="178"/>
    </row>
    <row r="362" spans="10:14">
      <c r="J362" s="305">
        <v>0.24716061462636804</v>
      </c>
      <c r="K362" s="308">
        <v>8</v>
      </c>
      <c r="M362" s="184"/>
      <c r="N362" s="178"/>
    </row>
    <row r="363" spans="10:14">
      <c r="J363" s="305">
        <v>0.24367548198883821</v>
      </c>
      <c r="K363" s="308">
        <v>8</v>
      </c>
      <c r="M363" s="184"/>
      <c r="N363" s="178"/>
    </row>
    <row r="364" spans="10:14">
      <c r="J364" s="305">
        <v>0.24265280207557774</v>
      </c>
      <c r="K364" s="308">
        <v>8</v>
      </c>
      <c r="M364" s="184"/>
      <c r="N364" s="178"/>
    </row>
    <row r="365" spans="10:14">
      <c r="J365" s="305">
        <v>0.24195839675291725</v>
      </c>
      <c r="K365" s="308">
        <v>8</v>
      </c>
      <c r="M365" s="184"/>
      <c r="N365" s="178"/>
    </row>
    <row r="366" spans="10:14">
      <c r="J366" s="305">
        <v>0.24190766108574327</v>
      </c>
      <c r="K366" s="308">
        <v>8</v>
      </c>
      <c r="M366" s="184"/>
      <c r="N366" s="178"/>
    </row>
    <row r="367" spans="10:14">
      <c r="J367" s="305">
        <v>0.2372526636225267</v>
      </c>
      <c r="K367" s="308">
        <v>8</v>
      </c>
      <c r="M367" s="184"/>
      <c r="N367" s="178"/>
    </row>
    <row r="368" spans="10:14">
      <c r="J368" s="305">
        <v>0.2306630235126455</v>
      </c>
      <c r="K368" s="308">
        <v>8</v>
      </c>
      <c r="M368" s="184"/>
      <c r="N368" s="178"/>
    </row>
    <row r="369" spans="10:14">
      <c r="J369" s="305">
        <v>0.23056338973945745</v>
      </c>
      <c r="K369" s="308">
        <v>8</v>
      </c>
      <c r="M369" s="184"/>
      <c r="N369" s="178"/>
    </row>
    <row r="370" spans="10:14">
      <c r="J370" s="305">
        <v>0.23008625063419577</v>
      </c>
      <c r="K370" s="308">
        <v>8</v>
      </c>
      <c r="M370" s="184"/>
      <c r="N370" s="178"/>
    </row>
    <row r="371" spans="10:14">
      <c r="J371" s="305">
        <v>0.22826674277016745</v>
      </c>
      <c r="K371" s="308">
        <v>8</v>
      </c>
      <c r="M371" s="184"/>
      <c r="N371" s="178"/>
    </row>
    <row r="372" spans="10:14">
      <c r="J372" s="305">
        <v>0.2280914164475808</v>
      </c>
      <c r="K372" s="308">
        <v>8</v>
      </c>
      <c r="M372" s="184"/>
      <c r="N372" s="178"/>
    </row>
    <row r="373" spans="10:14">
      <c r="J373" s="305">
        <v>0.22728974897924673</v>
      </c>
      <c r="K373" s="308">
        <v>8</v>
      </c>
      <c r="M373" s="184"/>
      <c r="N373" s="178"/>
    </row>
    <row r="374" spans="10:14">
      <c r="J374" s="305">
        <v>0.22692196791362967</v>
      </c>
      <c r="K374" s="308">
        <v>8</v>
      </c>
      <c r="M374" s="184"/>
      <c r="N374" s="178"/>
    </row>
    <row r="375" spans="10:14">
      <c r="J375" s="305">
        <v>0.2268264840182648</v>
      </c>
      <c r="K375" s="308">
        <v>8</v>
      </c>
      <c r="M375" s="184"/>
      <c r="N375" s="178"/>
    </row>
    <row r="376" spans="10:14">
      <c r="J376" s="305">
        <v>0.22580648892219862</v>
      </c>
      <c r="K376" s="308">
        <v>8</v>
      </c>
      <c r="M376" s="184"/>
      <c r="N376" s="178"/>
    </row>
    <row r="377" spans="10:14">
      <c r="J377" s="305">
        <v>0.22350445090171114</v>
      </c>
      <c r="K377" s="308">
        <v>8</v>
      </c>
      <c r="M377" s="184"/>
      <c r="N377" s="178"/>
    </row>
    <row r="378" spans="10:14">
      <c r="J378" s="305">
        <v>0.2230662792306628</v>
      </c>
      <c r="K378" s="308">
        <v>8</v>
      </c>
      <c r="M378" s="184"/>
      <c r="N378" s="178"/>
    </row>
    <row r="379" spans="10:14">
      <c r="J379" s="305">
        <v>0.22029930568586978</v>
      </c>
      <c r="K379" s="308">
        <v>8</v>
      </c>
      <c r="M379" s="184"/>
      <c r="N379" s="178"/>
    </row>
    <row r="380" spans="10:14">
      <c r="J380" s="305">
        <v>0.21909817351598174</v>
      </c>
      <c r="K380" s="308">
        <v>8</v>
      </c>
      <c r="M380" s="184"/>
      <c r="N380" s="178"/>
    </row>
    <row r="381" spans="10:14">
      <c r="J381" s="305">
        <v>0.21567270882339365</v>
      </c>
      <c r="K381" s="308">
        <v>8</v>
      </c>
      <c r="M381" s="184"/>
      <c r="N381" s="178"/>
    </row>
    <row r="382" spans="10:14">
      <c r="J382" s="305">
        <v>0.21455918510713032</v>
      </c>
      <c r="K382" s="308">
        <v>8</v>
      </c>
      <c r="M382" s="184"/>
      <c r="N382" s="178"/>
    </row>
    <row r="383" spans="10:14">
      <c r="J383" s="305">
        <v>0.21247146118721461</v>
      </c>
      <c r="K383" s="308">
        <v>8</v>
      </c>
      <c r="M383" s="184"/>
      <c r="N383" s="178"/>
    </row>
    <row r="384" spans="10:14">
      <c r="J384" s="305">
        <v>0.20930365296803652</v>
      </c>
      <c r="K384" s="308">
        <v>8</v>
      </c>
      <c r="M384" s="184"/>
      <c r="N384" s="178"/>
    </row>
    <row r="385" spans="10:14">
      <c r="J385" s="305">
        <v>0.2060844748858448</v>
      </c>
      <c r="K385" s="308">
        <v>8</v>
      </c>
      <c r="M385" s="184"/>
      <c r="N385" s="178"/>
    </row>
    <row r="386" spans="10:14">
      <c r="J386" s="305">
        <v>0.20584411466260782</v>
      </c>
      <c r="K386" s="308">
        <v>8</v>
      </c>
      <c r="M386" s="184"/>
      <c r="N386" s="178"/>
    </row>
    <row r="387" spans="10:14">
      <c r="J387" s="305">
        <v>0.20196057113865334</v>
      </c>
      <c r="K387" s="308">
        <v>8</v>
      </c>
      <c r="M387" s="184"/>
      <c r="N387" s="178"/>
    </row>
    <row r="388" spans="10:14">
      <c r="J388" s="305">
        <v>0.19995741827933608</v>
      </c>
      <c r="K388" s="308">
        <v>8</v>
      </c>
      <c r="M388" s="184"/>
      <c r="N388" s="178"/>
    </row>
    <row r="389" spans="10:14">
      <c r="J389" s="305">
        <v>0.19830085378030585</v>
      </c>
      <c r="K389" s="308">
        <v>8</v>
      </c>
      <c r="M389" s="184"/>
      <c r="N389" s="178"/>
    </row>
    <row r="390" spans="10:14">
      <c r="J390" s="305">
        <v>0.19703196347031962</v>
      </c>
      <c r="K390" s="308">
        <v>8</v>
      </c>
      <c r="M390" s="184"/>
      <c r="N390" s="178"/>
    </row>
    <row r="391" spans="10:14">
      <c r="J391" s="305">
        <v>0.1952212716804736</v>
      </c>
      <c r="K391" s="308">
        <v>8</v>
      </c>
      <c r="M391" s="184"/>
      <c r="N391" s="178"/>
    </row>
    <row r="392" spans="10:14">
      <c r="J392" s="305">
        <v>0.19483855185909982</v>
      </c>
      <c r="K392" s="308">
        <v>8</v>
      </c>
      <c r="M392" s="184"/>
      <c r="N392" s="178"/>
    </row>
    <row r="393" spans="10:14">
      <c r="J393" s="305">
        <v>0.19094368340943682</v>
      </c>
      <c r="K393" s="308">
        <v>8</v>
      </c>
      <c r="M393" s="184"/>
      <c r="N393" s="178"/>
    </row>
    <row r="394" spans="10:14">
      <c r="J394" s="305">
        <v>0.18040334855403348</v>
      </c>
      <c r="K394" s="308">
        <v>8</v>
      </c>
      <c r="M394" s="184"/>
      <c r="N394" s="178"/>
    </row>
    <row r="395" spans="10:14">
      <c r="J395" s="305">
        <v>0.18015197638485309</v>
      </c>
      <c r="K395" s="308">
        <v>8</v>
      </c>
      <c r="M395" s="184"/>
      <c r="N395" s="178"/>
    </row>
    <row r="396" spans="10:14">
      <c r="J396" s="305">
        <v>0.17870732767993042</v>
      </c>
      <c r="K396" s="308">
        <v>8</v>
      </c>
      <c r="M396" s="184"/>
      <c r="N396" s="178"/>
    </row>
    <row r="397" spans="10:14">
      <c r="J397" s="305">
        <v>0.17567858954845256</v>
      </c>
      <c r="K397" s="308">
        <v>8</v>
      </c>
      <c r="M397" s="184"/>
      <c r="N397" s="178"/>
    </row>
    <row r="398" spans="10:14">
      <c r="J398" s="305">
        <v>0.16183936307223978</v>
      </c>
      <c r="K398" s="308">
        <v>8</v>
      </c>
      <c r="M398" s="184"/>
      <c r="N398" s="178"/>
    </row>
    <row r="399" spans="10:14">
      <c r="J399" s="305">
        <v>0.15795335176967437</v>
      </c>
      <c r="K399" s="308">
        <v>8</v>
      </c>
      <c r="M399" s="184"/>
      <c r="N399" s="178"/>
    </row>
    <row r="400" spans="10:14">
      <c r="J400" s="305">
        <v>0.14660638468316911</v>
      </c>
      <c r="K400" s="308">
        <v>8</v>
      </c>
      <c r="M400" s="184"/>
      <c r="N400" s="178"/>
    </row>
    <row r="401" spans="10:14">
      <c r="J401" s="305">
        <v>0.1170633561643836</v>
      </c>
      <c r="K401" s="308">
        <v>8</v>
      </c>
      <c r="M401" s="184"/>
      <c r="N401" s="178"/>
    </row>
    <row r="402" spans="10:14">
      <c r="J402" s="305">
        <v>0.1041645526805344</v>
      </c>
      <c r="K402" s="308">
        <v>8</v>
      </c>
      <c r="M402" s="184"/>
      <c r="N402" s="178"/>
    </row>
    <row r="403" spans="10:14">
      <c r="J403" s="305">
        <v>9.6976615469766159E-2</v>
      </c>
      <c r="K403" s="308">
        <v>8</v>
      </c>
      <c r="M403" s="184"/>
      <c r="N403" s="178"/>
    </row>
    <row r="404" spans="10:14">
      <c r="J404" s="305">
        <v>9.3150684931506855E-2</v>
      </c>
      <c r="K404" s="308">
        <v>8</v>
      </c>
      <c r="M404" s="184"/>
      <c r="N404" s="178"/>
    </row>
    <row r="405" spans="10:14">
      <c r="J405" s="305">
        <v>5.6598173515981745E-2</v>
      </c>
      <c r="K405" s="308">
        <v>8</v>
      </c>
      <c r="M405" s="184"/>
      <c r="N405" s="178"/>
    </row>
    <row r="406" spans="10:14">
      <c r="J406" s="305">
        <v>5.526255707762557E-2</v>
      </c>
      <c r="K406" s="308">
        <v>8</v>
      </c>
      <c r="M406" s="184"/>
      <c r="N406" s="178"/>
    </row>
    <row r="407" spans="10:14">
      <c r="J407" s="305">
        <v>4.2077625570776253E-2</v>
      </c>
      <c r="K407" s="308">
        <v>8</v>
      </c>
      <c r="M407" s="184"/>
      <c r="N407" s="178"/>
    </row>
    <row r="408" spans="10:14">
      <c r="J408" s="305">
        <v>0.51217540703842068</v>
      </c>
      <c r="K408" s="308">
        <v>9</v>
      </c>
      <c r="M408" s="184"/>
      <c r="N408" s="178"/>
    </row>
    <row r="409" spans="10:14">
      <c r="J409" s="305">
        <v>0.48323768974453907</v>
      </c>
      <c r="K409" s="308">
        <v>9</v>
      </c>
      <c r="M409" s="184"/>
      <c r="N409" s="178"/>
    </row>
    <row r="410" spans="10:14">
      <c r="J410" s="305">
        <v>0.47078116081620991</v>
      </c>
      <c r="K410" s="308">
        <v>9</v>
      </c>
      <c r="M410" s="184"/>
      <c r="N410" s="178"/>
    </row>
    <row r="411" spans="10:14">
      <c r="J411" s="305">
        <v>0.43907914764079148</v>
      </c>
      <c r="K411" s="308">
        <v>9</v>
      </c>
      <c r="M411" s="184"/>
      <c r="N411" s="178"/>
    </row>
    <row r="412" spans="10:14">
      <c r="J412" s="305">
        <v>0.41032483613197818</v>
      </c>
      <c r="K412" s="308">
        <v>9</v>
      </c>
      <c r="M412" s="184"/>
      <c r="N412" s="178"/>
    </row>
    <row r="413" spans="10:14">
      <c r="J413" s="305">
        <v>0.4069386539606909</v>
      </c>
      <c r="K413" s="308">
        <v>9</v>
      </c>
      <c r="M413" s="184"/>
      <c r="N413" s="178"/>
    </row>
    <row r="414" spans="10:14">
      <c r="J414" s="305">
        <v>0.40098934550989346</v>
      </c>
      <c r="K414" s="308">
        <v>9</v>
      </c>
      <c r="M414" s="184"/>
      <c r="N414" s="178"/>
    </row>
    <row r="415" spans="10:14">
      <c r="J415" s="305">
        <v>0.39798997224460558</v>
      </c>
      <c r="K415" s="308">
        <v>9</v>
      </c>
      <c r="M415" s="184"/>
      <c r="N415" s="178"/>
    </row>
    <row r="416" spans="10:14">
      <c r="J416" s="305">
        <v>0.38885047125629324</v>
      </c>
      <c r="K416" s="308">
        <v>9</v>
      </c>
      <c r="M416" s="184"/>
      <c r="N416" s="178"/>
    </row>
    <row r="417" spans="10:14">
      <c r="J417" s="305">
        <v>0.37713382507903054</v>
      </c>
      <c r="K417" s="308">
        <v>9</v>
      </c>
      <c r="M417" s="184"/>
      <c r="N417" s="178"/>
    </row>
    <row r="418" spans="10:14">
      <c r="J418" s="305">
        <v>0.36659056316590566</v>
      </c>
      <c r="K418" s="308">
        <v>9</v>
      </c>
      <c r="M418" s="184"/>
      <c r="N418" s="178"/>
    </row>
    <row r="419" spans="10:14">
      <c r="J419" s="305">
        <v>0.36252511415525113</v>
      </c>
      <c r="K419" s="308">
        <v>9</v>
      </c>
      <c r="M419" s="184"/>
      <c r="N419" s="178"/>
    </row>
    <row r="420" spans="10:14">
      <c r="J420" s="305">
        <v>0.36126712328767124</v>
      </c>
      <c r="K420" s="308">
        <v>9</v>
      </c>
      <c r="M420" s="184"/>
      <c r="N420" s="178"/>
    </row>
    <row r="421" spans="10:14">
      <c r="J421" s="305">
        <v>0.35137214611872147</v>
      </c>
      <c r="K421" s="308">
        <v>9</v>
      </c>
      <c r="M421" s="184"/>
      <c r="N421" s="178"/>
    </row>
    <row r="422" spans="10:14">
      <c r="J422" s="305">
        <v>0.33991438356164383</v>
      </c>
      <c r="K422" s="308">
        <v>9</v>
      </c>
      <c r="M422" s="184"/>
      <c r="N422" s="178"/>
    </row>
    <row r="423" spans="10:14">
      <c r="J423" s="305">
        <v>0.33263209393346377</v>
      </c>
      <c r="K423" s="308">
        <v>9</v>
      </c>
      <c r="M423" s="184"/>
      <c r="N423" s="178"/>
    </row>
    <row r="424" spans="10:14">
      <c r="J424" s="305">
        <v>0.32655320326553211</v>
      </c>
      <c r="K424" s="308">
        <v>9</v>
      </c>
      <c r="M424" s="184"/>
      <c r="N424" s="178"/>
    </row>
    <row r="425" spans="10:14">
      <c r="J425" s="305">
        <v>0.32622169180388361</v>
      </c>
      <c r="K425" s="308">
        <v>9</v>
      </c>
      <c r="M425" s="184"/>
      <c r="N425" s="178"/>
    </row>
    <row r="426" spans="10:14">
      <c r="J426" s="305">
        <v>0.32587519025875189</v>
      </c>
      <c r="K426" s="308">
        <v>9</v>
      </c>
      <c r="M426" s="184"/>
      <c r="N426" s="178"/>
    </row>
    <row r="427" spans="10:14">
      <c r="J427" s="305">
        <v>0.32402333840689995</v>
      </c>
      <c r="K427" s="308">
        <v>9</v>
      </c>
      <c r="M427" s="184"/>
      <c r="N427" s="178"/>
    </row>
    <row r="428" spans="10:14">
      <c r="J428" s="305">
        <v>0.32310284844531417</v>
      </c>
      <c r="K428" s="308">
        <v>9</v>
      </c>
      <c r="M428" s="184"/>
      <c r="N428" s="178"/>
    </row>
    <row r="429" spans="10:14">
      <c r="J429" s="305">
        <v>0.32070830615351159</v>
      </c>
      <c r="K429" s="308">
        <v>9</v>
      </c>
      <c r="M429" s="184"/>
      <c r="N429" s="178"/>
    </row>
    <row r="430" spans="10:14">
      <c r="J430" s="305">
        <v>0.31369817374417813</v>
      </c>
      <c r="K430" s="308">
        <v>9</v>
      </c>
      <c r="M430" s="184"/>
      <c r="N430" s="178"/>
    </row>
    <row r="431" spans="10:14">
      <c r="J431" s="305">
        <v>0.31150734564224736</v>
      </c>
      <c r="K431" s="308">
        <v>9</v>
      </c>
      <c r="M431" s="184"/>
      <c r="N431" s="178"/>
    </row>
    <row r="432" spans="10:14">
      <c r="J432" s="305">
        <v>0.30794844313449671</v>
      </c>
      <c r="K432" s="308">
        <v>9</v>
      </c>
      <c r="M432" s="184"/>
      <c r="N432" s="178"/>
    </row>
    <row r="433" spans="10:14">
      <c r="J433" s="305">
        <v>0.30746476077029977</v>
      </c>
      <c r="K433" s="308">
        <v>9</v>
      </c>
      <c r="M433" s="184"/>
      <c r="N433" s="178"/>
    </row>
    <row r="434" spans="10:14">
      <c r="J434" s="305">
        <v>0.30583485540334854</v>
      </c>
      <c r="K434" s="308">
        <v>9</v>
      </c>
      <c r="M434" s="184"/>
      <c r="N434" s="178"/>
    </row>
    <row r="435" spans="10:14">
      <c r="J435" s="305">
        <v>0.30560882800608824</v>
      </c>
      <c r="K435" s="308">
        <v>9</v>
      </c>
      <c r="M435" s="184"/>
      <c r="N435" s="178"/>
    </row>
    <row r="436" spans="10:14">
      <c r="J436" s="305">
        <v>0.29196136092912456</v>
      </c>
      <c r="K436" s="308">
        <v>9</v>
      </c>
      <c r="M436" s="184"/>
      <c r="N436" s="178"/>
    </row>
    <row r="437" spans="10:14">
      <c r="J437" s="305">
        <v>0.2871590563165905</v>
      </c>
      <c r="K437" s="308">
        <v>9</v>
      </c>
      <c r="M437" s="184"/>
      <c r="N437" s="178"/>
    </row>
    <row r="438" spans="10:14">
      <c r="J438" s="305">
        <v>0.2861502953540625</v>
      </c>
      <c r="K438" s="308">
        <v>9</v>
      </c>
      <c r="M438" s="184"/>
      <c r="N438" s="178"/>
    </row>
    <row r="439" spans="10:14">
      <c r="J439" s="305">
        <v>0.28360776716941105</v>
      </c>
      <c r="K439" s="308">
        <v>9</v>
      </c>
      <c r="M439" s="184"/>
      <c r="N439" s="178"/>
    </row>
    <row r="440" spans="10:14">
      <c r="J440" s="305">
        <v>0.27685999227606262</v>
      </c>
      <c r="K440" s="308">
        <v>9</v>
      </c>
      <c r="M440" s="184"/>
      <c r="N440" s="178"/>
    </row>
    <row r="441" spans="10:14">
      <c r="J441" s="305">
        <v>0.27620515329419437</v>
      </c>
      <c r="K441" s="308">
        <v>9</v>
      </c>
      <c r="M441" s="184"/>
      <c r="N441" s="178"/>
    </row>
    <row r="442" spans="10:14">
      <c r="J442" s="305">
        <v>0.27220547945205475</v>
      </c>
      <c r="K442" s="308">
        <v>9</v>
      </c>
      <c r="M442" s="184"/>
      <c r="N442" s="178"/>
    </row>
    <row r="443" spans="10:14">
      <c r="J443" s="305">
        <v>0.26472826573551794</v>
      </c>
      <c r="K443" s="308">
        <v>9</v>
      </c>
      <c r="M443" s="184"/>
      <c r="N443" s="178"/>
    </row>
    <row r="444" spans="10:14">
      <c r="J444" s="305">
        <v>0.26241476407914766</v>
      </c>
      <c r="K444" s="308">
        <v>9</v>
      </c>
      <c r="M444" s="184"/>
      <c r="N444" s="178"/>
    </row>
    <row r="445" spans="10:14">
      <c r="J445" s="305">
        <v>0.25473957445196005</v>
      </c>
      <c r="K445" s="308">
        <v>9</v>
      </c>
      <c r="M445" s="184"/>
      <c r="N445" s="178"/>
    </row>
    <row r="446" spans="10:14">
      <c r="J446" s="305">
        <v>0.25219634703196347</v>
      </c>
      <c r="K446" s="308">
        <v>9</v>
      </c>
      <c r="M446" s="184"/>
      <c r="N446" s="178"/>
    </row>
    <row r="447" spans="10:14">
      <c r="J447" s="305">
        <v>0.24982876712328766</v>
      </c>
      <c r="K447" s="308">
        <v>9</v>
      </c>
      <c r="M447" s="184"/>
      <c r="N447" s="178"/>
    </row>
    <row r="448" spans="10:14">
      <c r="J448" s="305">
        <v>0.23401479507571027</v>
      </c>
      <c r="K448" s="308">
        <v>9</v>
      </c>
      <c r="M448" s="184"/>
      <c r="N448" s="178"/>
    </row>
    <row r="449" spans="10:14">
      <c r="J449" s="305">
        <v>0.230492110629097</v>
      </c>
      <c r="K449" s="308">
        <v>9</v>
      </c>
      <c r="M449" s="184"/>
      <c r="N449" s="178"/>
    </row>
    <row r="450" spans="10:14">
      <c r="J450" s="305">
        <v>0.22625061877466424</v>
      </c>
      <c r="K450" s="308">
        <v>9</v>
      </c>
      <c r="M450" s="184"/>
      <c r="N450" s="178"/>
    </row>
    <row r="451" spans="10:14">
      <c r="J451" s="305">
        <v>0.2239660050572003</v>
      </c>
      <c r="K451" s="308">
        <v>9</v>
      </c>
      <c r="M451" s="184"/>
      <c r="N451" s="178"/>
    </row>
    <row r="452" spans="10:14">
      <c r="J452" s="305">
        <v>0.21540674764319792</v>
      </c>
      <c r="K452" s="308">
        <v>9</v>
      </c>
      <c r="M452" s="184"/>
      <c r="N452" s="178"/>
    </row>
    <row r="453" spans="10:14">
      <c r="J453" s="305">
        <v>0.21326073772831045</v>
      </c>
      <c r="K453" s="308">
        <v>9</v>
      </c>
      <c r="M453" s="184"/>
      <c r="N453" s="178"/>
    </row>
    <row r="454" spans="10:14">
      <c r="J454" s="305">
        <v>0.20440584909762985</v>
      </c>
      <c r="K454" s="308">
        <v>9</v>
      </c>
      <c r="M454" s="184"/>
      <c r="N454" s="178"/>
    </row>
    <row r="455" spans="10:14">
      <c r="J455" s="305">
        <v>0.19634878550035426</v>
      </c>
      <c r="K455" s="308">
        <v>9</v>
      </c>
      <c r="M455" s="184"/>
      <c r="N455" s="178"/>
    </row>
    <row r="456" spans="10:14">
      <c r="J456" s="305">
        <v>0.19221135029354208</v>
      </c>
      <c r="K456" s="308">
        <v>9</v>
      </c>
      <c r="M456" s="184"/>
      <c r="N456" s="178"/>
    </row>
    <row r="457" spans="10:14">
      <c r="J457" s="305">
        <v>0.18713850837138507</v>
      </c>
      <c r="K457" s="308">
        <v>9</v>
      </c>
      <c r="M457" s="184"/>
      <c r="N457" s="178"/>
    </row>
    <row r="458" spans="10:14">
      <c r="J458" s="305">
        <v>0.1580042309922447</v>
      </c>
      <c r="K458" s="308">
        <v>9</v>
      </c>
      <c r="M458" s="184"/>
      <c r="N458" s="178"/>
    </row>
    <row r="459" spans="10:14">
      <c r="J459" s="305">
        <v>0.14288432267884324</v>
      </c>
      <c r="K459" s="308">
        <v>9</v>
      </c>
      <c r="M459" s="184"/>
      <c r="N459" s="178"/>
    </row>
    <row r="460" spans="10:14">
      <c r="J460" s="305">
        <v>0.13942161339421613</v>
      </c>
      <c r="K460" s="308">
        <v>9</v>
      </c>
      <c r="M460" s="184"/>
      <c r="N460" s="178"/>
    </row>
    <row r="461" spans="10:14">
      <c r="J461" s="305">
        <v>0.10395433789954338</v>
      </c>
      <c r="K461" s="308">
        <v>9</v>
      </c>
      <c r="M461" s="184"/>
      <c r="N461" s="178"/>
    </row>
    <row r="462" spans="10:14">
      <c r="J462" s="305">
        <v>0.50827555104571842</v>
      </c>
      <c r="K462" s="308">
        <v>10</v>
      </c>
      <c r="M462" s="184"/>
      <c r="N462" s="178"/>
    </row>
    <row r="463" spans="10:14">
      <c r="J463" s="305">
        <v>0.4609741248097412</v>
      </c>
      <c r="K463" s="308">
        <v>10</v>
      </c>
      <c r="M463" s="184"/>
      <c r="N463" s="178"/>
    </row>
    <row r="464" spans="10:14">
      <c r="J464" s="305">
        <v>0.4506849315068493</v>
      </c>
      <c r="K464" s="308">
        <v>10</v>
      </c>
      <c r="M464" s="184"/>
      <c r="N464" s="178"/>
    </row>
    <row r="465" spans="10:14">
      <c r="J465" s="305">
        <v>0.44423262303399291</v>
      </c>
      <c r="K465" s="308">
        <v>10</v>
      </c>
      <c r="M465" s="184"/>
      <c r="N465" s="178"/>
    </row>
    <row r="466" spans="10:14">
      <c r="J466" s="305">
        <v>0.44307458143074574</v>
      </c>
      <c r="K466" s="308">
        <v>10</v>
      </c>
      <c r="M466" s="184"/>
      <c r="N466" s="178"/>
    </row>
    <row r="467" spans="10:14">
      <c r="J467" s="305">
        <v>0.43127853881278538</v>
      </c>
      <c r="K467" s="308">
        <v>10</v>
      </c>
      <c r="M467" s="184"/>
      <c r="N467" s="178"/>
    </row>
    <row r="468" spans="10:14">
      <c r="J468" s="305">
        <v>0.43084351474762422</v>
      </c>
      <c r="K468" s="308">
        <v>10</v>
      </c>
      <c r="M468" s="184"/>
      <c r="N468" s="178"/>
    </row>
    <row r="469" spans="10:14">
      <c r="J469" s="305">
        <v>0.42715525114155251</v>
      </c>
      <c r="K469" s="308">
        <v>10</v>
      </c>
      <c r="M469" s="184"/>
      <c r="N469" s="178"/>
    </row>
    <row r="470" spans="10:14">
      <c r="J470" s="305">
        <v>0.42608447488584456</v>
      </c>
      <c r="K470" s="308">
        <v>10</v>
      </c>
      <c r="M470" s="184"/>
      <c r="N470" s="178"/>
    </row>
    <row r="471" spans="10:14">
      <c r="J471" s="305">
        <v>0.41860864893902766</v>
      </c>
      <c r="K471" s="308">
        <v>10</v>
      </c>
      <c r="M471" s="184"/>
      <c r="N471" s="178"/>
    </row>
    <row r="472" spans="10:14">
      <c r="J472" s="305">
        <v>0.40968590009685901</v>
      </c>
      <c r="K472" s="308">
        <v>10</v>
      </c>
      <c r="M472" s="184"/>
      <c r="N472" s="178"/>
    </row>
    <row r="473" spans="10:14">
      <c r="J473" s="305">
        <v>0.3860407730270744</v>
      </c>
      <c r="K473" s="308">
        <v>10</v>
      </c>
      <c r="M473" s="184"/>
      <c r="N473" s="178"/>
    </row>
    <row r="474" spans="10:14">
      <c r="J474" s="305">
        <v>0.38279656076945484</v>
      </c>
      <c r="K474" s="308">
        <v>10</v>
      </c>
      <c r="M474" s="184"/>
      <c r="N474" s="178"/>
    </row>
    <row r="475" spans="10:14">
      <c r="J475" s="305">
        <v>0.37742579908675788</v>
      </c>
      <c r="K475" s="308">
        <v>10</v>
      </c>
      <c r="M475" s="184"/>
      <c r="N475" s="178"/>
    </row>
    <row r="476" spans="10:14">
      <c r="J476" s="305">
        <v>0.37259351505926858</v>
      </c>
      <c r="K476" s="308">
        <v>10</v>
      </c>
      <c r="M476" s="184"/>
      <c r="N476" s="178"/>
    </row>
    <row r="477" spans="10:14">
      <c r="J477" s="305">
        <v>0.36293900445346405</v>
      </c>
      <c r="K477" s="308">
        <v>10</v>
      </c>
      <c r="M477" s="184"/>
      <c r="N477" s="178"/>
    </row>
    <row r="478" spans="10:14">
      <c r="J478" s="305">
        <v>0.3514208523592085</v>
      </c>
      <c r="K478" s="308">
        <v>10</v>
      </c>
      <c r="M478" s="184"/>
      <c r="N478" s="178"/>
    </row>
    <row r="479" spans="10:14">
      <c r="J479" s="305">
        <v>0.34257990867579907</v>
      </c>
      <c r="K479" s="308">
        <v>10</v>
      </c>
      <c r="M479" s="184"/>
      <c r="N479" s="178"/>
    </row>
    <row r="480" spans="10:14">
      <c r="J480" s="305">
        <v>0.34084583605131552</v>
      </c>
      <c r="K480" s="308">
        <v>10</v>
      </c>
      <c r="M480" s="184"/>
      <c r="N480" s="178"/>
    </row>
    <row r="481" spans="10:14">
      <c r="J481" s="305">
        <v>0.33793269452516017</v>
      </c>
      <c r="K481" s="308">
        <v>10</v>
      </c>
      <c r="M481" s="184"/>
      <c r="N481" s="178"/>
    </row>
    <row r="482" spans="10:14">
      <c r="J482" s="305">
        <v>0.33374267792076001</v>
      </c>
      <c r="K482" s="308">
        <v>10</v>
      </c>
      <c r="M482" s="184"/>
      <c r="N482" s="178"/>
    </row>
    <row r="483" spans="10:14">
      <c r="J483" s="305">
        <v>0.33092729188619602</v>
      </c>
      <c r="K483" s="308">
        <v>10</v>
      </c>
      <c r="M483" s="184"/>
      <c r="N483" s="178"/>
    </row>
    <row r="484" spans="10:14">
      <c r="J484" s="305">
        <v>0.32471037849326734</v>
      </c>
      <c r="K484" s="308">
        <v>10</v>
      </c>
      <c r="M484" s="184"/>
      <c r="N484" s="178"/>
    </row>
    <row r="485" spans="10:14">
      <c r="J485" s="305">
        <v>0.31187758208306154</v>
      </c>
      <c r="K485" s="308">
        <v>10</v>
      </c>
      <c r="M485" s="184"/>
      <c r="N485" s="178"/>
    </row>
    <row r="486" spans="10:14">
      <c r="J486" s="305">
        <v>0.31129791061297901</v>
      </c>
      <c r="K486" s="308">
        <v>10</v>
      </c>
      <c r="M486" s="184"/>
      <c r="N486" s="178"/>
    </row>
    <row r="487" spans="10:14">
      <c r="J487" s="305">
        <v>0.30828836308288377</v>
      </c>
      <c r="K487" s="308">
        <v>10</v>
      </c>
      <c r="M487" s="184"/>
      <c r="N487" s="178"/>
    </row>
    <row r="488" spans="10:14">
      <c r="J488" s="305">
        <v>0.30779299847792996</v>
      </c>
      <c r="K488" s="308">
        <v>10</v>
      </c>
      <c r="M488" s="184"/>
      <c r="N488" s="178"/>
    </row>
    <row r="489" spans="10:14">
      <c r="J489" s="305">
        <v>0.30778260385343581</v>
      </c>
      <c r="K489" s="308">
        <v>10</v>
      </c>
      <c r="M489" s="184"/>
      <c r="N489" s="178"/>
    </row>
    <row r="490" spans="10:14">
      <c r="J490" s="305">
        <v>0.30744727114590131</v>
      </c>
      <c r="K490" s="308">
        <v>10</v>
      </c>
      <c r="M490" s="184"/>
      <c r="N490" s="178"/>
    </row>
    <row r="491" spans="10:14">
      <c r="J491" s="305">
        <v>0.30060882800608829</v>
      </c>
      <c r="K491" s="308">
        <v>10</v>
      </c>
      <c r="M491" s="184"/>
      <c r="N491" s="178"/>
    </row>
    <row r="492" spans="10:14">
      <c r="J492" s="305">
        <v>0.29802511415525113</v>
      </c>
      <c r="K492" s="308">
        <v>10</v>
      </c>
      <c r="M492" s="184"/>
      <c r="N492" s="178"/>
    </row>
    <row r="493" spans="10:14">
      <c r="J493" s="305">
        <v>0.29774173431422285</v>
      </c>
      <c r="K493" s="308">
        <v>10</v>
      </c>
      <c r="M493" s="184"/>
      <c r="N493" s="178"/>
    </row>
    <row r="494" spans="10:14">
      <c r="J494" s="305">
        <v>0.29361228890338481</v>
      </c>
      <c r="K494" s="308">
        <v>10</v>
      </c>
      <c r="M494" s="184"/>
      <c r="N494" s="178"/>
    </row>
    <row r="495" spans="10:14">
      <c r="J495" s="305">
        <v>0.29305766954168777</v>
      </c>
      <c r="K495" s="308">
        <v>10</v>
      </c>
      <c r="M495" s="184"/>
      <c r="N495" s="178"/>
    </row>
    <row r="496" spans="10:14">
      <c r="J496" s="305">
        <v>0.29255517503805173</v>
      </c>
      <c r="K496" s="308">
        <v>10</v>
      </c>
      <c r="M496" s="184"/>
      <c r="N496" s="178"/>
    </row>
    <row r="497" spans="10:14">
      <c r="J497" s="305">
        <v>0.28910062239100626</v>
      </c>
      <c r="K497" s="308">
        <v>10</v>
      </c>
      <c r="M497" s="184"/>
      <c r="N497" s="178"/>
    </row>
    <row r="498" spans="10:14">
      <c r="J498" s="305">
        <v>0.28785303568408593</v>
      </c>
      <c r="K498" s="308">
        <v>10</v>
      </c>
      <c r="M498" s="184"/>
      <c r="N498" s="178"/>
    </row>
    <row r="499" spans="10:14">
      <c r="J499" s="305">
        <v>0.28719558599695588</v>
      </c>
      <c r="K499" s="308">
        <v>10</v>
      </c>
      <c r="M499" s="184"/>
      <c r="N499" s="178"/>
    </row>
    <row r="500" spans="10:14">
      <c r="J500" s="305">
        <v>0.28666666666666663</v>
      </c>
      <c r="K500" s="308">
        <v>10</v>
      </c>
      <c r="M500" s="184"/>
      <c r="N500" s="178"/>
    </row>
    <row r="501" spans="10:14">
      <c r="J501" s="305">
        <v>0.28559103808289232</v>
      </c>
      <c r="K501" s="308">
        <v>10</v>
      </c>
      <c r="M501" s="184"/>
      <c r="N501" s="178"/>
    </row>
    <row r="502" spans="10:14">
      <c r="J502" s="305">
        <v>0.28524543378995432</v>
      </c>
      <c r="K502" s="308">
        <v>10</v>
      </c>
      <c r="M502" s="184"/>
      <c r="N502" s="178"/>
    </row>
    <row r="503" spans="10:14">
      <c r="J503" s="305">
        <v>0.2826153568853641</v>
      </c>
      <c r="K503" s="308">
        <v>10</v>
      </c>
      <c r="M503" s="184"/>
      <c r="N503" s="178"/>
    </row>
    <row r="504" spans="10:14">
      <c r="J504" s="305">
        <v>0.28186420488385949</v>
      </c>
      <c r="K504" s="308">
        <v>10</v>
      </c>
      <c r="M504" s="184"/>
      <c r="N504" s="178"/>
    </row>
    <row r="505" spans="10:14">
      <c r="J505" s="305">
        <v>0.28000031214326476</v>
      </c>
      <c r="K505" s="308">
        <v>10</v>
      </c>
      <c r="M505" s="184"/>
      <c r="N505" s="178"/>
    </row>
    <row r="506" spans="10:14">
      <c r="J506" s="305">
        <v>0.27759005580923379</v>
      </c>
      <c r="K506" s="308">
        <v>10</v>
      </c>
      <c r="M506" s="184"/>
      <c r="N506" s="178"/>
    </row>
    <row r="507" spans="10:14">
      <c r="J507" s="305">
        <v>0.27237867968522289</v>
      </c>
      <c r="K507" s="308">
        <v>10</v>
      </c>
      <c r="M507" s="184"/>
      <c r="N507" s="178"/>
    </row>
    <row r="508" spans="10:14">
      <c r="J508" s="305">
        <v>0.27115677321156773</v>
      </c>
      <c r="K508" s="308">
        <v>10</v>
      </c>
      <c r="M508" s="184"/>
      <c r="N508" s="178"/>
    </row>
    <row r="509" spans="10:14">
      <c r="J509" s="305">
        <v>0.26896211279772925</v>
      </c>
      <c r="K509" s="308">
        <v>10</v>
      </c>
      <c r="M509" s="184"/>
      <c r="N509" s="178"/>
    </row>
    <row r="510" spans="10:14">
      <c r="J510" s="305">
        <v>0.2681849315068493</v>
      </c>
      <c r="K510" s="308">
        <v>10</v>
      </c>
      <c r="M510" s="184"/>
      <c r="N510" s="178"/>
    </row>
    <row r="511" spans="10:14">
      <c r="J511" s="305">
        <v>0.2681849315068493</v>
      </c>
      <c r="K511" s="308">
        <v>10</v>
      </c>
      <c r="M511" s="184"/>
      <c r="N511" s="178"/>
    </row>
    <row r="512" spans="10:14">
      <c r="J512" s="305">
        <v>0.26748002283105027</v>
      </c>
      <c r="K512" s="308">
        <v>10</v>
      </c>
      <c r="M512" s="184"/>
      <c r="N512" s="178"/>
    </row>
    <row r="513" spans="10:14">
      <c r="J513" s="305">
        <v>0.26733732876712318</v>
      </c>
      <c r="K513" s="308">
        <v>10</v>
      </c>
      <c r="M513" s="184"/>
      <c r="N513" s="178"/>
    </row>
    <row r="514" spans="10:14">
      <c r="J514" s="305">
        <v>0.26279452054794522</v>
      </c>
      <c r="K514" s="308">
        <v>10</v>
      </c>
      <c r="M514" s="184"/>
      <c r="N514" s="178"/>
    </row>
    <row r="515" spans="10:14">
      <c r="J515" s="305">
        <v>0.26207762557077624</v>
      </c>
      <c r="K515" s="308">
        <v>10</v>
      </c>
      <c r="M515" s="184"/>
      <c r="N515" s="178"/>
    </row>
    <row r="516" spans="10:14">
      <c r="J516" s="305">
        <v>0.25691453043799767</v>
      </c>
      <c r="K516" s="308">
        <v>10</v>
      </c>
      <c r="M516" s="184"/>
      <c r="N516" s="178"/>
    </row>
    <row r="517" spans="10:14">
      <c r="J517" s="305">
        <v>0.25075175409288342</v>
      </c>
      <c r="K517" s="308">
        <v>10</v>
      </c>
      <c r="M517" s="184"/>
      <c r="N517" s="178"/>
    </row>
    <row r="518" spans="10:14">
      <c r="J518" s="305">
        <v>0.24612687540769729</v>
      </c>
      <c r="K518" s="308">
        <v>10</v>
      </c>
      <c r="M518" s="184"/>
      <c r="N518" s="178"/>
    </row>
    <row r="519" spans="10:14">
      <c r="J519" s="305">
        <v>0.23627470586274707</v>
      </c>
      <c r="K519" s="308">
        <v>10</v>
      </c>
      <c r="M519" s="184"/>
      <c r="N519" s="178"/>
    </row>
    <row r="520" spans="10:14">
      <c r="J520" s="305">
        <v>0.23013698630136986</v>
      </c>
      <c r="K520" s="308">
        <v>10</v>
      </c>
      <c r="M520" s="184"/>
      <c r="N520" s="178"/>
    </row>
    <row r="521" spans="10:14">
      <c r="J521" s="305">
        <v>0.22572809332442725</v>
      </c>
      <c r="K521" s="308">
        <v>10</v>
      </c>
      <c r="M521" s="184"/>
      <c r="N521" s="178"/>
    </row>
    <row r="522" spans="10:14">
      <c r="J522" s="305">
        <v>0.22404870624048709</v>
      </c>
      <c r="K522" s="308">
        <v>10</v>
      </c>
      <c r="M522" s="184"/>
      <c r="N522" s="178"/>
    </row>
    <row r="523" spans="10:14">
      <c r="J523" s="305">
        <v>0.22235812133072411</v>
      </c>
      <c r="K523" s="308">
        <v>10</v>
      </c>
      <c r="M523" s="184"/>
      <c r="N523" s="178"/>
    </row>
    <row r="524" spans="10:14">
      <c r="J524" s="305">
        <v>0.21929082811883427</v>
      </c>
      <c r="K524" s="308">
        <v>10</v>
      </c>
      <c r="M524" s="184"/>
      <c r="N524" s="178"/>
    </row>
    <row r="525" spans="10:14">
      <c r="J525" s="305">
        <v>0.21863013698630138</v>
      </c>
      <c r="K525" s="308">
        <v>10</v>
      </c>
      <c r="M525" s="184"/>
      <c r="N525" s="178"/>
    </row>
    <row r="526" spans="10:14">
      <c r="J526" s="305">
        <v>0.20989345509893456</v>
      </c>
      <c r="K526" s="308">
        <v>10</v>
      </c>
      <c r="M526" s="184"/>
      <c r="N526" s="178"/>
    </row>
    <row r="527" spans="10:14">
      <c r="J527" s="305">
        <v>0.20933219178082182</v>
      </c>
      <c r="K527" s="308">
        <v>10</v>
      </c>
      <c r="M527" s="184"/>
      <c r="N527" s="178"/>
    </row>
    <row r="528" spans="10:14">
      <c r="J528" s="305">
        <v>0.20886605783866058</v>
      </c>
      <c r="K528" s="308">
        <v>10</v>
      </c>
      <c r="M528" s="184"/>
      <c r="N528" s="178"/>
    </row>
    <row r="529" spans="10:14">
      <c r="J529" s="305">
        <v>0.19647797475154447</v>
      </c>
      <c r="K529" s="308">
        <v>10</v>
      </c>
      <c r="M529" s="184"/>
      <c r="N529" s="178"/>
    </row>
    <row r="530" spans="10:14">
      <c r="J530" s="305">
        <v>0.19124327266901164</v>
      </c>
      <c r="K530" s="308">
        <v>10</v>
      </c>
      <c r="M530" s="184"/>
      <c r="N530" s="178"/>
    </row>
    <row r="531" spans="10:14">
      <c r="J531" s="305">
        <v>0.19044229563971707</v>
      </c>
      <c r="K531" s="308">
        <v>10</v>
      </c>
      <c r="M531" s="184"/>
      <c r="N531" s="178"/>
    </row>
    <row r="532" spans="10:14">
      <c r="J532" s="305">
        <v>0.18696509219751972</v>
      </c>
      <c r="K532" s="308">
        <v>10</v>
      </c>
      <c r="M532" s="184"/>
      <c r="N532" s="178"/>
    </row>
    <row r="533" spans="10:14">
      <c r="J533" s="305">
        <v>0.18604316155686018</v>
      </c>
      <c r="K533" s="308">
        <v>10</v>
      </c>
      <c r="M533" s="184"/>
      <c r="N533" s="178"/>
    </row>
    <row r="534" spans="10:14">
      <c r="J534" s="305">
        <v>0.17835616438356169</v>
      </c>
      <c r="K534" s="308">
        <v>10</v>
      </c>
      <c r="M534" s="184"/>
      <c r="N534" s="178"/>
    </row>
    <row r="535" spans="10:14">
      <c r="J535" s="305">
        <v>0.17601312785388123</v>
      </c>
      <c r="K535" s="308">
        <v>10</v>
      </c>
      <c r="M535" s="184"/>
      <c r="N535" s="178"/>
    </row>
    <row r="536" spans="10:14">
      <c r="J536" s="305">
        <v>0.13998858447488585</v>
      </c>
      <c r="K536" s="308">
        <v>10</v>
      </c>
      <c r="M536" s="184"/>
      <c r="N536" s="178"/>
    </row>
    <row r="537" spans="10:14">
      <c r="J537" s="305">
        <v>0.13668188736681888</v>
      </c>
      <c r="K537" s="308">
        <v>10</v>
      </c>
      <c r="M537" s="184"/>
      <c r="N537" s="178"/>
    </row>
    <row r="538" spans="10:14">
      <c r="J538" s="305">
        <v>0.1291324200913242</v>
      </c>
      <c r="K538" s="308">
        <v>10</v>
      </c>
      <c r="M538" s="184"/>
      <c r="N538" s="178"/>
    </row>
    <row r="539" spans="10:14">
      <c r="J539" s="305">
        <v>0.12602739726027398</v>
      </c>
      <c r="K539" s="308">
        <v>10</v>
      </c>
      <c r="M539" s="184"/>
      <c r="N539" s="178"/>
    </row>
    <row r="540" spans="10:14">
      <c r="J540" s="305">
        <v>0.11697108066971079</v>
      </c>
      <c r="K540" s="308">
        <v>10</v>
      </c>
      <c r="M540" s="184"/>
      <c r="N540" s="178"/>
    </row>
    <row r="541" spans="10:14">
      <c r="J541" s="305">
        <v>5.610903556109037E-2</v>
      </c>
      <c r="K541" s="308">
        <v>10</v>
      </c>
      <c r="M541" s="184"/>
      <c r="N541" s="178"/>
    </row>
    <row r="542" spans="10:14">
      <c r="J542" s="305">
        <v>0.56591109510552129</v>
      </c>
      <c r="K542" s="308">
        <v>11</v>
      </c>
      <c r="M542" s="184"/>
      <c r="N542" s="178"/>
    </row>
    <row r="543" spans="10:14">
      <c r="J543" s="305">
        <v>0.54383482093137958</v>
      </c>
      <c r="K543" s="308">
        <v>11</v>
      </c>
      <c r="M543" s="184"/>
      <c r="N543" s="178"/>
    </row>
    <row r="544" spans="10:14">
      <c r="J544" s="305">
        <v>0.51628771830720721</v>
      </c>
      <c r="K544" s="308">
        <v>11</v>
      </c>
      <c r="M544" s="184"/>
      <c r="N544" s="178"/>
    </row>
    <row r="545" spans="10:14">
      <c r="J545" s="305">
        <v>0.50921613394216148</v>
      </c>
      <c r="K545" s="308">
        <v>11</v>
      </c>
      <c r="M545" s="184"/>
      <c r="N545" s="178"/>
    </row>
    <row r="546" spans="10:14">
      <c r="J546" s="305">
        <v>0.48310244305136368</v>
      </c>
      <c r="K546" s="308">
        <v>11</v>
      </c>
      <c r="M546" s="184"/>
      <c r="N546" s="178"/>
    </row>
    <row r="547" spans="10:14">
      <c r="J547" s="305">
        <v>0.47978448492147124</v>
      </c>
      <c r="K547" s="308">
        <v>11</v>
      </c>
      <c r="M547" s="184"/>
      <c r="N547" s="178"/>
    </row>
    <row r="548" spans="10:14">
      <c r="J548" s="305">
        <v>0.47907962328767123</v>
      </c>
      <c r="K548" s="308">
        <v>11</v>
      </c>
      <c r="M548" s="184"/>
      <c r="N548" s="178"/>
    </row>
    <row r="549" spans="10:14">
      <c r="J549" s="305">
        <v>0.46282819634703182</v>
      </c>
      <c r="K549" s="308">
        <v>11</v>
      </c>
      <c r="M549" s="184"/>
      <c r="N549" s="178"/>
    </row>
    <row r="550" spans="10:14">
      <c r="J550" s="305">
        <v>0.45803435529462933</v>
      </c>
      <c r="K550" s="308">
        <v>11</v>
      </c>
      <c r="M550" s="184"/>
      <c r="N550" s="178"/>
    </row>
    <row r="551" spans="10:14">
      <c r="J551" s="305">
        <v>0.45796054509132422</v>
      </c>
      <c r="K551" s="308">
        <v>11</v>
      </c>
      <c r="M551" s="184"/>
      <c r="N551" s="178"/>
    </row>
    <row r="552" spans="10:14">
      <c r="J552" s="305">
        <v>0.45146727549467269</v>
      </c>
      <c r="K552" s="308">
        <v>11</v>
      </c>
      <c r="M552" s="184"/>
      <c r="N552" s="178"/>
    </row>
    <row r="553" spans="10:14">
      <c r="J553" s="305">
        <v>0.44815801341676531</v>
      </c>
      <c r="K553" s="308">
        <v>11</v>
      </c>
      <c r="M553" s="184"/>
      <c r="N553" s="178"/>
    </row>
    <row r="554" spans="10:14">
      <c r="J554" s="305">
        <v>0.44095764594687475</v>
      </c>
      <c r="K554" s="308">
        <v>11</v>
      </c>
      <c r="M554" s="184"/>
      <c r="N554" s="178"/>
    </row>
    <row r="555" spans="10:14">
      <c r="J555" s="305">
        <v>0.43226788432267893</v>
      </c>
      <c r="K555" s="308">
        <v>11</v>
      </c>
      <c r="M555" s="184"/>
      <c r="N555" s="178"/>
    </row>
    <row r="556" spans="10:14">
      <c r="J556" s="305">
        <v>0.43054196564470543</v>
      </c>
      <c r="K556" s="308">
        <v>11</v>
      </c>
      <c r="M556" s="184"/>
      <c r="N556" s="178"/>
    </row>
    <row r="557" spans="10:14">
      <c r="J557" s="305">
        <v>0.42820627357554097</v>
      </c>
      <c r="K557" s="308">
        <v>11</v>
      </c>
      <c r="M557" s="184"/>
      <c r="N557" s="178"/>
    </row>
    <row r="558" spans="10:14">
      <c r="J558" s="305">
        <v>0.42758579860099083</v>
      </c>
      <c r="K558" s="308">
        <v>11</v>
      </c>
      <c r="M558" s="184"/>
      <c r="N558" s="178"/>
    </row>
    <row r="559" spans="10:14">
      <c r="J559" s="305">
        <v>0.42630844172508003</v>
      </c>
      <c r="K559" s="308">
        <v>11</v>
      </c>
      <c r="M559" s="184"/>
      <c r="N559" s="178"/>
    </row>
    <row r="560" spans="10:14">
      <c r="J560" s="305">
        <v>0.42566736916051984</v>
      </c>
      <c r="K560" s="308">
        <v>11</v>
      </c>
      <c r="M560" s="184"/>
      <c r="N560" s="178"/>
    </row>
    <row r="561" spans="10:14">
      <c r="J561" s="305">
        <v>0.42353642370190092</v>
      </c>
      <c r="K561" s="308">
        <v>11</v>
      </c>
      <c r="M561" s="184"/>
      <c r="N561" s="178"/>
    </row>
    <row r="562" spans="10:14">
      <c r="J562" s="305">
        <v>0.42319848744292238</v>
      </c>
      <c r="K562" s="308">
        <v>11</v>
      </c>
      <c r="M562" s="184"/>
      <c r="N562" s="178"/>
    </row>
    <row r="563" spans="10:14">
      <c r="J563" s="305">
        <v>0.42145834753174766</v>
      </c>
      <c r="K563" s="308">
        <v>11</v>
      </c>
      <c r="M563" s="184"/>
      <c r="N563" s="178"/>
    </row>
    <row r="564" spans="10:14">
      <c r="J564" s="305">
        <v>0.42116945712836124</v>
      </c>
      <c r="K564" s="308">
        <v>11</v>
      </c>
      <c r="M564" s="184"/>
      <c r="N564" s="178"/>
    </row>
    <row r="565" spans="10:14">
      <c r="J565" s="305">
        <v>0.41904642313546425</v>
      </c>
      <c r="K565" s="308">
        <v>11</v>
      </c>
      <c r="M565" s="184"/>
      <c r="N565" s="178"/>
    </row>
    <row r="566" spans="10:14">
      <c r="J566" s="305">
        <v>0.41666666666666657</v>
      </c>
      <c r="K566" s="308">
        <v>11</v>
      </c>
      <c r="M566" s="184"/>
      <c r="N566" s="178"/>
    </row>
    <row r="567" spans="10:14">
      <c r="J567" s="305">
        <v>0.41607914764079146</v>
      </c>
      <c r="K567" s="308">
        <v>11</v>
      </c>
      <c r="M567" s="184"/>
      <c r="N567" s="178"/>
    </row>
    <row r="568" spans="10:14">
      <c r="J568" s="305">
        <v>0.41576914168486545</v>
      </c>
      <c r="K568" s="308">
        <v>11</v>
      </c>
      <c r="M568" s="184"/>
      <c r="N568" s="178"/>
    </row>
    <row r="569" spans="10:14">
      <c r="J569" s="305">
        <v>0.41354025914018583</v>
      </c>
      <c r="K569" s="308">
        <v>11</v>
      </c>
      <c r="M569" s="184"/>
      <c r="N569" s="178"/>
    </row>
    <row r="570" spans="10:14">
      <c r="J570" s="305">
        <v>0.41189840182648402</v>
      </c>
      <c r="K570" s="308">
        <v>11</v>
      </c>
      <c r="M570" s="184"/>
      <c r="N570" s="178"/>
    </row>
    <row r="571" spans="10:14">
      <c r="J571" s="305">
        <v>0.41163839965209831</v>
      </c>
      <c r="K571" s="308">
        <v>11</v>
      </c>
      <c r="M571" s="184"/>
      <c r="N571" s="178"/>
    </row>
    <row r="572" spans="10:14">
      <c r="J572" s="305">
        <v>0.41022031963470318</v>
      </c>
      <c r="K572" s="308">
        <v>11</v>
      </c>
      <c r="M572" s="184"/>
      <c r="N572" s="178"/>
    </row>
    <row r="573" spans="10:14">
      <c r="J573" s="305">
        <v>0.40800234350462661</v>
      </c>
      <c r="K573" s="308">
        <v>11</v>
      </c>
      <c r="M573" s="184"/>
      <c r="N573" s="178"/>
    </row>
    <row r="574" spans="10:14">
      <c r="J574" s="305">
        <v>0.40550799086757988</v>
      </c>
      <c r="K574" s="308">
        <v>11</v>
      </c>
      <c r="M574" s="184"/>
      <c r="N574" s="178"/>
    </row>
    <row r="575" spans="10:14">
      <c r="J575" s="305">
        <v>0.40460865973704147</v>
      </c>
      <c r="K575" s="308">
        <v>11</v>
      </c>
      <c r="M575" s="184"/>
      <c r="N575" s="178"/>
    </row>
    <row r="576" spans="10:14">
      <c r="J576" s="305">
        <v>0.4030393835616437</v>
      </c>
      <c r="K576" s="308">
        <v>11</v>
      </c>
      <c r="M576" s="184"/>
      <c r="N576" s="178"/>
    </row>
    <row r="577" spans="10:14">
      <c r="J577" s="305">
        <v>0.39932933789954328</v>
      </c>
      <c r="K577" s="308">
        <v>11</v>
      </c>
      <c r="M577" s="184"/>
      <c r="N577" s="178"/>
    </row>
    <row r="578" spans="10:14">
      <c r="J578" s="305">
        <v>0.39846364969401882</v>
      </c>
      <c r="K578" s="308">
        <v>11</v>
      </c>
      <c r="M578" s="184"/>
      <c r="N578" s="178"/>
    </row>
    <row r="579" spans="10:14">
      <c r="J579" s="305">
        <v>0.39811163384222747</v>
      </c>
      <c r="K579" s="308">
        <v>11</v>
      </c>
      <c r="M579" s="184"/>
      <c r="N579" s="178"/>
    </row>
    <row r="580" spans="10:14">
      <c r="J580" s="305">
        <v>0.39781506849315068</v>
      </c>
      <c r="K580" s="308">
        <v>11</v>
      </c>
      <c r="M580" s="184"/>
      <c r="N580" s="178"/>
    </row>
    <row r="581" spans="10:14">
      <c r="J581" s="305">
        <v>0.39398858447488583</v>
      </c>
      <c r="K581" s="308">
        <v>11</v>
      </c>
      <c r="M581" s="184"/>
      <c r="N581" s="178"/>
    </row>
    <row r="582" spans="10:14">
      <c r="J582" s="305">
        <v>0.3910530821917807</v>
      </c>
      <c r="K582" s="308">
        <v>11</v>
      </c>
      <c r="M582" s="184"/>
      <c r="N582" s="178"/>
    </row>
    <row r="583" spans="10:14">
      <c r="J583" s="305">
        <v>0.38436073059360731</v>
      </c>
      <c r="K583" s="308">
        <v>11</v>
      </c>
      <c r="M583" s="184"/>
      <c r="N583" s="178"/>
    </row>
    <row r="584" spans="10:14">
      <c r="J584" s="305">
        <v>0.38422581984225829</v>
      </c>
      <c r="K584" s="308">
        <v>11</v>
      </c>
      <c r="M584" s="184"/>
      <c r="N584" s="178"/>
    </row>
    <row r="585" spans="10:14">
      <c r="J585" s="305">
        <v>0.37759950793352925</v>
      </c>
      <c r="K585" s="308">
        <v>11</v>
      </c>
      <c r="M585" s="184"/>
      <c r="N585" s="178"/>
    </row>
    <row r="586" spans="10:14">
      <c r="J586" s="305">
        <v>0.37529614188339622</v>
      </c>
      <c r="K586" s="308">
        <v>11</v>
      </c>
      <c r="M586" s="184"/>
      <c r="N586" s="178"/>
    </row>
    <row r="587" spans="10:14">
      <c r="J587" s="305">
        <v>0.37512556971345667</v>
      </c>
      <c r="K587" s="308">
        <v>11</v>
      </c>
      <c r="M587" s="184"/>
      <c r="N587" s="178"/>
    </row>
    <row r="588" spans="10:14">
      <c r="J588" s="305">
        <v>0.37287214611872149</v>
      </c>
      <c r="K588" s="308">
        <v>11</v>
      </c>
      <c r="M588" s="184"/>
      <c r="N588" s="178"/>
    </row>
    <row r="589" spans="10:14">
      <c r="J589" s="305">
        <v>0.36605308219178084</v>
      </c>
      <c r="K589" s="308">
        <v>11</v>
      </c>
      <c r="M589" s="184"/>
      <c r="N589" s="178"/>
    </row>
    <row r="590" spans="10:14">
      <c r="J590" s="305">
        <v>0.36514611872146113</v>
      </c>
      <c r="K590" s="308">
        <v>11</v>
      </c>
      <c r="M590" s="184"/>
      <c r="N590" s="178"/>
    </row>
    <row r="591" spans="10:14">
      <c r="J591" s="305">
        <v>0.36168442559030439</v>
      </c>
      <c r="K591" s="308">
        <v>11</v>
      </c>
      <c r="M591" s="184"/>
      <c r="N591" s="178"/>
    </row>
    <row r="592" spans="10:14">
      <c r="J592" s="305">
        <v>0.356494165398275</v>
      </c>
      <c r="K592" s="308">
        <v>11</v>
      </c>
      <c r="M592" s="184"/>
      <c r="N592" s="178"/>
    </row>
    <row r="593" spans="10:14">
      <c r="J593" s="305">
        <v>0.35312240556247398</v>
      </c>
      <c r="K593" s="308">
        <v>11</v>
      </c>
      <c r="M593" s="184"/>
      <c r="N593" s="178"/>
    </row>
    <row r="594" spans="10:14">
      <c r="J594" s="305">
        <v>0.35207327679930417</v>
      </c>
      <c r="K594" s="308">
        <v>11</v>
      </c>
      <c r="M594" s="184"/>
      <c r="N594" s="178"/>
    </row>
    <row r="595" spans="10:14">
      <c r="J595" s="305">
        <v>0.3519875994563309</v>
      </c>
      <c r="K595" s="308">
        <v>11</v>
      </c>
      <c r="M595" s="184"/>
      <c r="N595" s="178"/>
    </row>
    <row r="596" spans="10:14">
      <c r="J596" s="305">
        <v>0.35061643835616441</v>
      </c>
      <c r="K596" s="308">
        <v>11</v>
      </c>
      <c r="M596" s="184"/>
      <c r="N596" s="178"/>
    </row>
    <row r="597" spans="10:14">
      <c r="J597" s="305">
        <v>0.34869771907065783</v>
      </c>
      <c r="K597" s="308">
        <v>11</v>
      </c>
      <c r="M597" s="184"/>
      <c r="N597" s="178"/>
    </row>
    <row r="598" spans="10:14">
      <c r="J598" s="305">
        <v>0.34824418351815617</v>
      </c>
      <c r="K598" s="308">
        <v>11</v>
      </c>
      <c r="M598" s="184"/>
      <c r="N598" s="178"/>
    </row>
    <row r="599" spans="10:14">
      <c r="J599" s="305">
        <v>0.34704695355380288</v>
      </c>
      <c r="K599" s="308">
        <v>11</v>
      </c>
      <c r="M599" s="184"/>
      <c r="N599" s="178"/>
    </row>
    <row r="600" spans="10:14">
      <c r="J600" s="305">
        <v>0.34567636986301381</v>
      </c>
      <c r="K600" s="308">
        <v>11</v>
      </c>
      <c r="M600" s="184"/>
      <c r="N600" s="178"/>
    </row>
    <row r="601" spans="10:14">
      <c r="J601" s="305">
        <v>0.34517408675799088</v>
      </c>
      <c r="K601" s="308">
        <v>11</v>
      </c>
      <c r="M601" s="184"/>
      <c r="N601" s="178"/>
    </row>
    <row r="602" spans="10:14">
      <c r="J602" s="305">
        <v>0.34488225826204089</v>
      </c>
      <c r="K602" s="308">
        <v>11</v>
      </c>
      <c r="M602" s="184"/>
      <c r="N602" s="178"/>
    </row>
    <row r="603" spans="10:14">
      <c r="J603" s="305">
        <v>0.34287271689497717</v>
      </c>
      <c r="K603" s="308">
        <v>11</v>
      </c>
      <c r="M603" s="184"/>
      <c r="N603" s="178"/>
    </row>
    <row r="604" spans="10:14">
      <c r="J604" s="305">
        <v>0.34057584982242517</v>
      </c>
      <c r="K604" s="308">
        <v>11</v>
      </c>
      <c r="M604" s="184"/>
      <c r="N604" s="178"/>
    </row>
    <row r="605" spans="10:14">
      <c r="J605" s="305">
        <v>0.33129856604982777</v>
      </c>
      <c r="K605" s="308">
        <v>11</v>
      </c>
      <c r="M605" s="184"/>
      <c r="N605" s="178"/>
    </row>
    <row r="606" spans="10:14">
      <c r="J606" s="305">
        <v>0.33079473798651882</v>
      </c>
      <c r="K606" s="308">
        <v>11</v>
      </c>
      <c r="M606" s="184"/>
      <c r="N606" s="178"/>
    </row>
    <row r="607" spans="10:14">
      <c r="J607" s="305">
        <v>0.33013029588372056</v>
      </c>
      <c r="K607" s="308">
        <v>11</v>
      </c>
      <c r="M607" s="184"/>
      <c r="N607" s="178"/>
    </row>
    <row r="608" spans="10:14">
      <c r="J608" s="305">
        <v>0.32865296803652966</v>
      </c>
      <c r="K608" s="308">
        <v>11</v>
      </c>
      <c r="M608" s="184"/>
      <c r="N608" s="178"/>
    </row>
    <row r="609" spans="10:14">
      <c r="J609" s="305">
        <v>0.32793690327936914</v>
      </c>
      <c r="K609" s="308">
        <v>11</v>
      </c>
      <c r="M609" s="184"/>
      <c r="N609" s="178"/>
    </row>
    <row r="610" spans="10:14">
      <c r="J610" s="305">
        <v>0.32579675705898797</v>
      </c>
      <c r="K610" s="308">
        <v>11</v>
      </c>
      <c r="M610" s="184"/>
      <c r="N610" s="178"/>
    </row>
    <row r="611" spans="10:14">
      <c r="J611" s="305">
        <v>0.32484784759209384</v>
      </c>
      <c r="K611" s="308">
        <v>11</v>
      </c>
      <c r="M611" s="184"/>
      <c r="N611" s="178"/>
    </row>
    <row r="612" spans="10:14">
      <c r="J612" s="305">
        <v>0.32276345830329251</v>
      </c>
      <c r="K612" s="308">
        <v>11</v>
      </c>
      <c r="M612" s="184"/>
      <c r="N612" s="178"/>
    </row>
    <row r="613" spans="10:14">
      <c r="J613" s="305">
        <v>0.32255002219685436</v>
      </c>
      <c r="K613" s="308">
        <v>11</v>
      </c>
      <c r="M613" s="184"/>
      <c r="N613" s="178"/>
    </row>
    <row r="614" spans="10:14">
      <c r="J614" s="305">
        <v>0.32039907607679774</v>
      </c>
      <c r="K614" s="308">
        <v>11</v>
      </c>
      <c r="M614" s="184"/>
      <c r="N614" s="178"/>
    </row>
    <row r="615" spans="10:14">
      <c r="J615" s="305">
        <v>0.320109143557189</v>
      </c>
      <c r="K615" s="308">
        <v>11</v>
      </c>
      <c r="M615" s="184"/>
      <c r="N615" s="178"/>
    </row>
    <row r="616" spans="10:14">
      <c r="J616" s="305">
        <v>0.31642869222777903</v>
      </c>
      <c r="K616" s="308">
        <v>11</v>
      </c>
      <c r="M616" s="184"/>
      <c r="N616" s="178"/>
    </row>
    <row r="617" spans="10:14">
      <c r="J617" s="305">
        <v>0.31612491568078033</v>
      </c>
      <c r="K617" s="308">
        <v>11</v>
      </c>
      <c r="M617" s="184"/>
      <c r="N617" s="178"/>
    </row>
    <row r="618" spans="10:14">
      <c r="J618" s="305">
        <v>0.31050608828006093</v>
      </c>
      <c r="K618" s="308">
        <v>11</v>
      </c>
      <c r="M618" s="184"/>
      <c r="N618" s="178"/>
    </row>
    <row r="619" spans="10:14">
      <c r="J619" s="305">
        <v>0.30841478938210176</v>
      </c>
      <c r="K619" s="308">
        <v>11</v>
      </c>
      <c r="M619" s="184"/>
      <c r="N619" s="178"/>
    </row>
    <row r="620" spans="10:14">
      <c r="J620" s="305">
        <v>0.30404898477750281</v>
      </c>
      <c r="K620" s="308">
        <v>11</v>
      </c>
      <c r="M620" s="184"/>
      <c r="N620" s="178"/>
    </row>
    <row r="621" spans="10:14">
      <c r="J621" s="305">
        <v>0.30401763064434295</v>
      </c>
      <c r="K621" s="308">
        <v>11</v>
      </c>
      <c r="M621" s="184"/>
      <c r="N621" s="178"/>
    </row>
    <row r="622" spans="10:14">
      <c r="J622" s="305">
        <v>0.30302828513444957</v>
      </c>
      <c r="K622" s="308">
        <v>11</v>
      </c>
      <c r="M622" s="184"/>
      <c r="N622" s="178"/>
    </row>
    <row r="623" spans="10:14">
      <c r="J623" s="305">
        <v>0.2943302891933029</v>
      </c>
      <c r="K623" s="308">
        <v>11</v>
      </c>
      <c r="M623" s="184"/>
      <c r="N623" s="178"/>
    </row>
    <row r="624" spans="10:14">
      <c r="J624" s="305">
        <v>0.29225870713582242</v>
      </c>
      <c r="K624" s="308">
        <v>11</v>
      </c>
      <c r="M624" s="184"/>
      <c r="N624" s="178"/>
    </row>
    <row r="625" spans="10:14">
      <c r="J625" s="305">
        <v>0.29117003536574454</v>
      </c>
      <c r="K625" s="308">
        <v>11</v>
      </c>
      <c r="M625" s="184"/>
      <c r="N625" s="178"/>
    </row>
    <row r="626" spans="10:14">
      <c r="J626" s="305">
        <v>0.28574822734528715</v>
      </c>
      <c r="K626" s="308">
        <v>11</v>
      </c>
      <c r="M626" s="184"/>
      <c r="N626" s="178"/>
    </row>
    <row r="627" spans="10:14">
      <c r="J627" s="305">
        <v>0.2833396752917301</v>
      </c>
      <c r="K627" s="308">
        <v>11</v>
      </c>
      <c r="M627" s="184"/>
      <c r="N627" s="178"/>
    </row>
    <row r="628" spans="10:14">
      <c r="J628" s="305">
        <v>0.28224885844748854</v>
      </c>
      <c r="K628" s="308">
        <v>11</v>
      </c>
      <c r="M628" s="184"/>
      <c r="N628" s="178"/>
    </row>
    <row r="629" spans="10:14">
      <c r="J629" s="305">
        <v>0.28006338620523913</v>
      </c>
      <c r="K629" s="308">
        <v>11</v>
      </c>
      <c r="M629" s="184"/>
      <c r="N629" s="178"/>
    </row>
    <row r="630" spans="10:14">
      <c r="J630" s="305">
        <v>0.27758586460194562</v>
      </c>
      <c r="K630" s="308">
        <v>11</v>
      </c>
      <c r="M630" s="184"/>
      <c r="N630" s="178"/>
    </row>
    <row r="631" spans="10:14">
      <c r="J631" s="305">
        <v>0.27541585127201573</v>
      </c>
      <c r="K631" s="308">
        <v>11</v>
      </c>
      <c r="M631" s="184"/>
      <c r="N631" s="178"/>
    </row>
    <row r="632" spans="10:14">
      <c r="J632" s="305">
        <v>0.27505650108389823</v>
      </c>
      <c r="K632" s="308">
        <v>11</v>
      </c>
      <c r="M632" s="184"/>
      <c r="N632" s="178"/>
    </row>
    <row r="633" spans="10:14">
      <c r="J633" s="305">
        <v>0.27494344689730416</v>
      </c>
      <c r="K633" s="308">
        <v>11</v>
      </c>
      <c r="M633" s="184"/>
      <c r="N633" s="178"/>
    </row>
    <row r="634" spans="10:14">
      <c r="J634" s="305">
        <v>0.27440937065713716</v>
      </c>
      <c r="K634" s="308">
        <v>11</v>
      </c>
      <c r="M634" s="184"/>
      <c r="N634" s="178"/>
    </row>
    <row r="635" spans="10:14">
      <c r="J635" s="305">
        <v>0.27397260273972601</v>
      </c>
      <c r="K635" s="308">
        <v>11</v>
      </c>
      <c r="M635" s="184"/>
      <c r="N635" s="178"/>
    </row>
    <row r="636" spans="10:14">
      <c r="J636" s="305">
        <v>0.27229832572298324</v>
      </c>
      <c r="K636" s="308">
        <v>11</v>
      </c>
      <c r="M636" s="184"/>
      <c r="N636" s="178"/>
    </row>
    <row r="637" spans="10:14">
      <c r="J637" s="305">
        <v>0.26990271987294023</v>
      </c>
      <c r="K637" s="308">
        <v>11</v>
      </c>
      <c r="M637" s="184"/>
      <c r="N637" s="178"/>
    </row>
    <row r="638" spans="10:14">
      <c r="J638" s="305">
        <v>0.26787274171133613</v>
      </c>
      <c r="K638" s="308">
        <v>11</v>
      </c>
      <c r="M638" s="184"/>
      <c r="N638" s="178"/>
    </row>
    <row r="639" spans="10:14">
      <c r="J639" s="305">
        <v>0.26457144216133943</v>
      </c>
      <c r="K639" s="308">
        <v>11</v>
      </c>
      <c r="M639" s="184"/>
      <c r="N639" s="178"/>
    </row>
    <row r="640" spans="10:14">
      <c r="J640" s="305">
        <v>0.26342922374429223</v>
      </c>
      <c r="K640" s="308">
        <v>11</v>
      </c>
      <c r="M640" s="184"/>
      <c r="N640" s="178"/>
    </row>
    <row r="641" spans="10:14">
      <c r="J641" s="305">
        <v>0.26274733637747338</v>
      </c>
      <c r="K641" s="308">
        <v>11</v>
      </c>
      <c r="M641" s="184"/>
      <c r="N641" s="178"/>
    </row>
    <row r="642" spans="10:14">
      <c r="J642" s="305">
        <v>0.25840753424657531</v>
      </c>
      <c r="K642" s="308">
        <v>11</v>
      </c>
      <c r="M642" s="184"/>
      <c r="N642" s="178"/>
    </row>
    <row r="643" spans="10:14">
      <c r="J643" s="305">
        <v>0.25422870756402621</v>
      </c>
      <c r="K643" s="308">
        <v>11</v>
      </c>
      <c r="M643" s="184"/>
      <c r="N643" s="178"/>
    </row>
    <row r="644" spans="10:14">
      <c r="J644" s="305">
        <v>0.25345863429414289</v>
      </c>
      <c r="K644" s="308">
        <v>11</v>
      </c>
      <c r="M644" s="184"/>
      <c r="N644" s="178"/>
    </row>
    <row r="645" spans="10:14">
      <c r="J645" s="305">
        <v>0.25216893064700352</v>
      </c>
      <c r="K645" s="308">
        <v>11</v>
      </c>
      <c r="M645" s="184"/>
      <c r="N645" s="178"/>
    </row>
    <row r="646" spans="10:14">
      <c r="J646" s="305">
        <v>0.2481536628945801</v>
      </c>
      <c r="K646" s="308">
        <v>11</v>
      </c>
      <c r="M646" s="184"/>
      <c r="N646" s="178"/>
    </row>
    <row r="647" spans="10:14">
      <c r="J647" s="305">
        <v>0.24675038051750381</v>
      </c>
      <c r="K647" s="308">
        <v>11</v>
      </c>
      <c r="M647" s="184"/>
      <c r="N647" s="178"/>
    </row>
    <row r="648" spans="10:14">
      <c r="J648" s="305">
        <v>0.24490271987294021</v>
      </c>
      <c r="K648" s="308">
        <v>11</v>
      </c>
      <c r="M648" s="184"/>
      <c r="N648" s="178"/>
    </row>
    <row r="649" spans="10:14">
      <c r="J649" s="305">
        <v>0.24136355685667993</v>
      </c>
      <c r="K649" s="308">
        <v>11</v>
      </c>
      <c r="M649" s="184"/>
      <c r="N649" s="178"/>
    </row>
    <row r="650" spans="10:14">
      <c r="J650" s="305">
        <v>0.24078082191780822</v>
      </c>
      <c r="K650" s="308">
        <v>11</v>
      </c>
      <c r="M650" s="184"/>
      <c r="N650" s="178"/>
    </row>
    <row r="651" spans="10:14">
      <c r="J651" s="305">
        <v>0.23797564687975648</v>
      </c>
      <c r="K651" s="308">
        <v>11</v>
      </c>
      <c r="M651" s="184"/>
      <c r="N651" s="178"/>
    </row>
    <row r="652" spans="10:14">
      <c r="J652" s="305">
        <v>0.23729778427515172</v>
      </c>
      <c r="K652" s="308">
        <v>11</v>
      </c>
      <c r="M652" s="184"/>
      <c r="N652" s="178"/>
    </row>
    <row r="653" spans="10:14">
      <c r="J653" s="305">
        <v>0.23461335988372767</v>
      </c>
      <c r="K653" s="308">
        <v>11</v>
      </c>
      <c r="M653" s="184"/>
      <c r="N653" s="178"/>
    </row>
    <row r="654" spans="10:14">
      <c r="J654" s="305">
        <v>0.23408535259520893</v>
      </c>
      <c r="K654" s="308">
        <v>11</v>
      </c>
      <c r="M654" s="184"/>
      <c r="N654" s="178"/>
    </row>
    <row r="655" spans="10:14">
      <c r="J655" s="305">
        <v>0.2239342657438404</v>
      </c>
      <c r="K655" s="308">
        <v>11</v>
      </c>
      <c r="M655" s="184"/>
      <c r="N655" s="178"/>
    </row>
    <row r="656" spans="10:14">
      <c r="J656" s="305">
        <v>0.22330344878791247</v>
      </c>
      <c r="K656" s="308">
        <v>11</v>
      </c>
      <c r="M656" s="184"/>
      <c r="N656" s="178"/>
    </row>
    <row r="657" spans="10:14">
      <c r="J657" s="305">
        <v>0.21780821917808219</v>
      </c>
      <c r="K657" s="308">
        <v>11</v>
      </c>
      <c r="M657" s="184"/>
      <c r="N657" s="178"/>
    </row>
    <row r="658" spans="10:14">
      <c r="J658" s="305">
        <v>0.21540867579908676</v>
      </c>
      <c r="K658" s="308">
        <v>11</v>
      </c>
      <c r="M658" s="184"/>
      <c r="N658" s="178"/>
    </row>
    <row r="659" spans="10:14">
      <c r="J659" s="305">
        <v>0.21324200913242011</v>
      </c>
      <c r="K659" s="308">
        <v>11</v>
      </c>
      <c r="M659" s="184"/>
      <c r="N659" s="178"/>
    </row>
    <row r="660" spans="10:14">
      <c r="J660" s="305">
        <v>0.2093607305936073</v>
      </c>
      <c r="K660" s="308">
        <v>11</v>
      </c>
      <c r="M660" s="184"/>
      <c r="N660" s="178"/>
    </row>
    <row r="661" spans="10:14">
      <c r="J661" s="305">
        <v>0.20065163622526636</v>
      </c>
      <c r="K661" s="308">
        <v>11</v>
      </c>
      <c r="M661" s="184"/>
      <c r="N661" s="178"/>
    </row>
    <row r="662" spans="10:14">
      <c r="J662" s="305">
        <v>0.19635559360730595</v>
      </c>
      <c r="K662" s="308">
        <v>11</v>
      </c>
      <c r="M662" s="184"/>
      <c r="N662" s="178"/>
    </row>
    <row r="663" spans="10:14">
      <c r="J663" s="305">
        <v>0.19033485540334852</v>
      </c>
      <c r="K663" s="308">
        <v>11</v>
      </c>
      <c r="M663" s="184"/>
      <c r="N663" s="178"/>
    </row>
    <row r="664" spans="10:14">
      <c r="J664" s="305">
        <v>0.18870641344956413</v>
      </c>
      <c r="K664" s="308">
        <v>11</v>
      </c>
      <c r="M664" s="184"/>
      <c r="N664" s="178"/>
    </row>
    <row r="665" spans="10:14">
      <c r="J665" s="305">
        <v>0.18654172311706557</v>
      </c>
      <c r="K665" s="308">
        <v>11</v>
      </c>
      <c r="M665" s="184"/>
      <c r="N665" s="178"/>
    </row>
    <row r="666" spans="10:14">
      <c r="J666" s="305">
        <v>0.18592085235920852</v>
      </c>
      <c r="K666" s="308">
        <v>11</v>
      </c>
      <c r="M666" s="184"/>
      <c r="N666" s="178"/>
    </row>
    <row r="667" spans="10:14">
      <c r="J667" s="305">
        <v>0.1820049813200498</v>
      </c>
      <c r="K667" s="308">
        <v>11</v>
      </c>
      <c r="M667" s="184"/>
      <c r="N667" s="178"/>
    </row>
    <row r="668" spans="10:14">
      <c r="J668" s="305">
        <v>0.17612997154390841</v>
      </c>
      <c r="K668" s="308">
        <v>11</v>
      </c>
      <c r="M668" s="184"/>
      <c r="N668" s="178"/>
    </row>
    <row r="669" spans="10:14">
      <c r="J669" s="305">
        <v>0.16950152207001523</v>
      </c>
      <c r="K669" s="308">
        <v>11</v>
      </c>
      <c r="M669" s="184"/>
      <c r="N669" s="178"/>
    </row>
    <row r="670" spans="10:14">
      <c r="J670" s="305">
        <v>0.15606077339322524</v>
      </c>
      <c r="K670" s="308">
        <v>11</v>
      </c>
      <c r="M670" s="184"/>
      <c r="N670" s="178"/>
    </row>
    <row r="671" spans="10:14">
      <c r="J671" s="305">
        <v>0.14844292237442921</v>
      </c>
      <c r="K671" s="308">
        <v>11</v>
      </c>
      <c r="M671" s="184"/>
      <c r="N671" s="178"/>
    </row>
    <row r="672" spans="10:14">
      <c r="J672" s="305">
        <v>0.14322678843226788</v>
      </c>
      <c r="K672" s="308">
        <v>11</v>
      </c>
      <c r="M672" s="184"/>
      <c r="N672" s="178"/>
    </row>
    <row r="673" spans="10:14">
      <c r="J673" s="305">
        <v>0.13938356164383561</v>
      </c>
      <c r="K673" s="308">
        <v>11</v>
      </c>
      <c r="M673" s="184"/>
      <c r="N673" s="178"/>
    </row>
    <row r="674" spans="10:14">
      <c r="J674" s="305">
        <v>0.13805175038051751</v>
      </c>
      <c r="K674" s="308">
        <v>11</v>
      </c>
      <c r="M674" s="184"/>
      <c r="N674" s="178"/>
    </row>
    <row r="675" spans="10:14">
      <c r="J675" s="305">
        <v>0.12553272450532724</v>
      </c>
      <c r="K675" s="308">
        <v>11</v>
      </c>
      <c r="M675" s="184"/>
      <c r="N675" s="178"/>
    </row>
    <row r="676" spans="10:14">
      <c r="J676" s="305">
        <v>0.12237442922374429</v>
      </c>
      <c r="K676" s="308">
        <v>11</v>
      </c>
      <c r="M676" s="184"/>
      <c r="N676" s="178"/>
    </row>
    <row r="677" spans="10:14">
      <c r="J677" s="305">
        <v>0.10138413242009131</v>
      </c>
      <c r="K677" s="308">
        <v>11</v>
      </c>
      <c r="M677" s="184"/>
      <c r="N677" s="178"/>
    </row>
    <row r="678" spans="10:14">
      <c r="J678" s="305">
        <v>4.7525859658932065E-2</v>
      </c>
      <c r="K678" s="308">
        <v>11</v>
      </c>
      <c r="M678" s="184"/>
      <c r="N678" s="178"/>
    </row>
    <row r="679" spans="10:14">
      <c r="J679" s="305">
        <v>1.6138356164383558E-2</v>
      </c>
      <c r="K679" s="308">
        <v>11</v>
      </c>
      <c r="M679" s="184"/>
      <c r="N679" s="178"/>
    </row>
    <row r="680" spans="10:14">
      <c r="J680" s="305">
        <v>0.51648841354723729</v>
      </c>
      <c r="K680" s="308">
        <v>12</v>
      </c>
      <c r="M680" s="184"/>
      <c r="N680" s="178"/>
    </row>
    <row r="681" spans="10:14">
      <c r="J681" s="305">
        <v>0.45262557077625576</v>
      </c>
      <c r="K681" s="308">
        <v>12</v>
      </c>
      <c r="M681" s="184"/>
      <c r="N681" s="178"/>
    </row>
    <row r="682" spans="10:14">
      <c r="J682" s="305">
        <v>0.44245204108217806</v>
      </c>
      <c r="K682" s="308">
        <v>12</v>
      </c>
      <c r="M682" s="184"/>
      <c r="N682" s="178"/>
    </row>
    <row r="683" spans="10:14">
      <c r="J683" s="305">
        <v>0.39981350572607638</v>
      </c>
      <c r="K683" s="308">
        <v>12</v>
      </c>
      <c r="M683" s="184"/>
      <c r="N683" s="178"/>
    </row>
    <row r="684" spans="10:14">
      <c r="J684" s="305">
        <v>0.38112182500906505</v>
      </c>
      <c r="K684" s="308">
        <v>12</v>
      </c>
      <c r="M684" s="184"/>
      <c r="N684" s="178"/>
    </row>
    <row r="685" spans="10:14">
      <c r="J685" s="305">
        <v>0.34987844685122715</v>
      </c>
      <c r="K685" s="308">
        <v>12</v>
      </c>
      <c r="M685" s="184"/>
      <c r="N685" s="178"/>
    </row>
    <row r="686" spans="10:14">
      <c r="J686" s="305">
        <v>0.32952476271242548</v>
      </c>
      <c r="K686" s="308">
        <v>12</v>
      </c>
      <c r="M686" s="184"/>
      <c r="N686" s="178"/>
    </row>
    <row r="687" spans="10:14">
      <c r="J687" s="305">
        <v>0.31121658789286755</v>
      </c>
      <c r="K687" s="308">
        <v>12</v>
      </c>
      <c r="M687" s="184"/>
      <c r="N687" s="178"/>
    </row>
    <row r="688" spans="10:14">
      <c r="J688" s="305">
        <v>0.28519981299727282</v>
      </c>
      <c r="K688" s="308">
        <v>12</v>
      </c>
      <c r="M688" s="184"/>
      <c r="N688" s="178"/>
    </row>
    <row r="689" spans="10:14">
      <c r="J689" s="305">
        <v>0.28015601217656011</v>
      </c>
      <c r="K689" s="308">
        <v>12</v>
      </c>
      <c r="M689" s="184"/>
      <c r="N689" s="178"/>
    </row>
    <row r="690" spans="10:14">
      <c r="J690" s="305">
        <v>0.2257420091324201</v>
      </c>
      <c r="K690" s="308">
        <v>12</v>
      </c>
      <c r="M690" s="184"/>
      <c r="N690" s="178"/>
    </row>
    <row r="691" spans="10:14">
      <c r="J691" s="305">
        <v>0.2010139672307279</v>
      </c>
      <c r="K691" s="308">
        <v>12</v>
      </c>
      <c r="M691" s="184"/>
      <c r="N691" s="178"/>
    </row>
    <row r="692" spans="10:14">
      <c r="J692" s="305">
        <v>0.17498573059360731</v>
      </c>
      <c r="K692" s="308">
        <v>12</v>
      </c>
      <c r="M692" s="184"/>
      <c r="N692" s="178"/>
    </row>
    <row r="693" spans="10:14">
      <c r="J693" s="305">
        <v>0.12423896499238964</v>
      </c>
      <c r="K693" s="308">
        <v>12</v>
      </c>
      <c r="M693" s="184"/>
      <c r="N693" s="178"/>
    </row>
    <row r="694" spans="10:14">
      <c r="J694" s="305">
        <v>0.52520748257510574</v>
      </c>
      <c r="K694" s="308">
        <v>13</v>
      </c>
      <c r="M694" s="184"/>
      <c r="N694" s="178"/>
    </row>
    <row r="695" spans="10:14">
      <c r="J695" s="305">
        <v>0.4908578516891865</v>
      </c>
      <c r="K695" s="308">
        <v>13</v>
      </c>
      <c r="M695" s="184"/>
      <c r="N695" s="178"/>
    </row>
    <row r="696" spans="10:14">
      <c r="J696" s="305">
        <v>0.47559208523592084</v>
      </c>
      <c r="K696" s="308">
        <v>13</v>
      </c>
      <c r="M696" s="184"/>
      <c r="N696" s="178"/>
    </row>
    <row r="697" spans="10:14">
      <c r="J697" s="305">
        <v>0.4722979813632513</v>
      </c>
      <c r="K697" s="308">
        <v>13</v>
      </c>
      <c r="M697" s="184"/>
      <c r="N697" s="178"/>
    </row>
    <row r="698" spans="10:14">
      <c r="J698" s="305">
        <v>0.46850338308839518</v>
      </c>
      <c r="K698" s="308">
        <v>13</v>
      </c>
      <c r="M698" s="184"/>
      <c r="N698" s="178"/>
    </row>
    <row r="699" spans="10:14">
      <c r="J699" s="305">
        <v>0.46689120759543945</v>
      </c>
      <c r="K699" s="308">
        <v>13</v>
      </c>
      <c r="M699" s="184"/>
      <c r="N699" s="178"/>
    </row>
    <row r="700" spans="10:14">
      <c r="J700" s="305">
        <v>0.46210562414266104</v>
      </c>
      <c r="K700" s="308">
        <v>13</v>
      </c>
      <c r="M700" s="184"/>
      <c r="N700" s="178"/>
    </row>
    <row r="701" spans="10:14">
      <c r="J701" s="305">
        <v>0.46064255230250389</v>
      </c>
      <c r="K701" s="308">
        <v>13</v>
      </c>
      <c r="M701" s="184"/>
      <c r="N701" s="178"/>
    </row>
    <row r="702" spans="10:14">
      <c r="J702" s="305">
        <v>0.45696415320249295</v>
      </c>
      <c r="K702" s="308">
        <v>13</v>
      </c>
      <c r="M702" s="184"/>
      <c r="N702" s="178"/>
    </row>
    <row r="703" spans="10:14">
      <c r="J703" s="305">
        <v>0.45598290598290597</v>
      </c>
      <c r="K703" s="308">
        <v>13</v>
      </c>
      <c r="M703" s="184"/>
      <c r="N703" s="178"/>
    </row>
    <row r="704" spans="10:14">
      <c r="J704" s="305">
        <v>0.45501167729687658</v>
      </c>
      <c r="K704" s="308">
        <v>13</v>
      </c>
      <c r="M704" s="184"/>
      <c r="N704" s="178"/>
    </row>
    <row r="705" spans="10:14">
      <c r="J705" s="305">
        <v>0.44131468797564694</v>
      </c>
      <c r="K705" s="308">
        <v>13</v>
      </c>
      <c r="M705" s="184"/>
      <c r="N705" s="178"/>
    </row>
    <row r="706" spans="10:14">
      <c r="J706" s="305">
        <v>0.43691435120987954</v>
      </c>
      <c r="K706" s="308">
        <v>13</v>
      </c>
      <c r="M706" s="184"/>
      <c r="N706" s="178"/>
    </row>
    <row r="707" spans="10:14">
      <c r="J707" s="305">
        <v>0.43622764459665142</v>
      </c>
      <c r="K707" s="308">
        <v>13</v>
      </c>
      <c r="M707" s="184"/>
      <c r="N707" s="178"/>
    </row>
    <row r="708" spans="10:14">
      <c r="J708" s="305">
        <v>0.43383221291010804</v>
      </c>
      <c r="K708" s="308">
        <v>13</v>
      </c>
      <c r="M708" s="184"/>
      <c r="N708" s="178"/>
    </row>
    <row r="709" spans="10:14">
      <c r="J709" s="305">
        <v>0.42980365296803652</v>
      </c>
      <c r="K709" s="308">
        <v>13</v>
      </c>
      <c r="M709" s="184"/>
      <c r="N709" s="178"/>
    </row>
    <row r="710" spans="10:14">
      <c r="J710" s="305">
        <v>0.42636126649720191</v>
      </c>
      <c r="K710" s="308">
        <v>13</v>
      </c>
      <c r="M710" s="184"/>
      <c r="N710" s="178"/>
    </row>
    <row r="711" spans="10:14">
      <c r="J711" s="305">
        <v>0.42106868323212215</v>
      </c>
      <c r="K711" s="308">
        <v>13</v>
      </c>
      <c r="M711" s="184"/>
      <c r="N711" s="178"/>
    </row>
    <row r="712" spans="10:14">
      <c r="J712" s="305">
        <v>0.42024914798887392</v>
      </c>
      <c r="K712" s="308">
        <v>13</v>
      </c>
      <c r="M712" s="184"/>
      <c r="N712" s="178"/>
    </row>
    <row r="713" spans="10:14">
      <c r="J713" s="305">
        <v>0.40190279100432219</v>
      </c>
      <c r="K713" s="308">
        <v>13</v>
      </c>
      <c r="M713" s="184"/>
      <c r="N713" s="178"/>
    </row>
    <row r="714" spans="10:14">
      <c r="J714" s="305">
        <v>0.39769454374949142</v>
      </c>
      <c r="K714" s="308">
        <v>13</v>
      </c>
      <c r="M714" s="184"/>
      <c r="N714" s="178"/>
    </row>
    <row r="715" spans="10:14">
      <c r="J715" s="305">
        <v>0.39136856984874419</v>
      </c>
      <c r="K715" s="308">
        <v>13</v>
      </c>
      <c r="M715" s="184"/>
      <c r="N715" s="178"/>
    </row>
    <row r="716" spans="10:14">
      <c r="J716" s="305">
        <v>0.38985730593607304</v>
      </c>
      <c r="K716" s="308">
        <v>13</v>
      </c>
      <c r="M716" s="184"/>
      <c r="N716" s="178"/>
    </row>
    <row r="717" spans="10:14">
      <c r="J717" s="305">
        <v>0.38640063529878899</v>
      </c>
      <c r="K717" s="308">
        <v>13</v>
      </c>
      <c r="M717" s="184"/>
      <c r="N717" s="178"/>
    </row>
    <row r="718" spans="10:14">
      <c r="J718" s="305">
        <v>0.38524039752887451</v>
      </c>
      <c r="K718" s="308">
        <v>13</v>
      </c>
      <c r="M718" s="184"/>
      <c r="N718" s="178"/>
    </row>
    <row r="719" spans="10:14">
      <c r="J719" s="305">
        <v>0.36981687236197303</v>
      </c>
      <c r="K719" s="308">
        <v>13</v>
      </c>
      <c r="M719" s="184"/>
      <c r="N719" s="178"/>
    </row>
    <row r="720" spans="10:14">
      <c r="J720" s="305">
        <v>0.3672734726832706</v>
      </c>
      <c r="K720" s="308">
        <v>13</v>
      </c>
      <c r="M720" s="184"/>
      <c r="N720" s="178"/>
    </row>
    <row r="721" spans="10:14">
      <c r="J721" s="305">
        <v>0.35904147829704935</v>
      </c>
      <c r="K721" s="308">
        <v>13</v>
      </c>
      <c r="M721" s="184"/>
      <c r="N721" s="178"/>
    </row>
    <row r="722" spans="10:14">
      <c r="J722" s="305">
        <v>0.35209474885844744</v>
      </c>
      <c r="K722" s="308">
        <v>13</v>
      </c>
      <c r="M722" s="184"/>
      <c r="N722" s="178"/>
    </row>
    <row r="723" spans="10:14">
      <c r="J723" s="305">
        <v>0.35082762557077624</v>
      </c>
      <c r="K723" s="308">
        <v>13</v>
      </c>
      <c r="M723" s="184"/>
      <c r="N723" s="178"/>
    </row>
    <row r="724" spans="10:14">
      <c r="J724" s="305">
        <v>0.33690639269406397</v>
      </c>
      <c r="K724" s="308">
        <v>13</v>
      </c>
      <c r="M724" s="184"/>
      <c r="N724" s="178"/>
    </row>
    <row r="725" spans="10:14">
      <c r="J725" s="305">
        <v>0.330202712052027</v>
      </c>
      <c r="K725" s="308">
        <v>13</v>
      </c>
      <c r="M725" s="184"/>
      <c r="N725" s="178"/>
    </row>
    <row r="726" spans="10:14">
      <c r="J726" s="305">
        <v>0.31582624783498647</v>
      </c>
      <c r="K726" s="308">
        <v>13</v>
      </c>
      <c r="M726" s="184"/>
      <c r="N726" s="178"/>
    </row>
    <row r="727" spans="10:14">
      <c r="J727" s="305">
        <v>0.30960308400376896</v>
      </c>
      <c r="K727" s="308">
        <v>13</v>
      </c>
      <c r="M727" s="184"/>
      <c r="N727" s="178"/>
    </row>
    <row r="728" spans="10:14">
      <c r="J728" s="305">
        <v>0.28659271087206206</v>
      </c>
      <c r="K728" s="308">
        <v>13</v>
      </c>
      <c r="M728" s="184"/>
      <c r="N728" s="178"/>
    </row>
    <row r="729" spans="10:14">
      <c r="J729" s="305">
        <v>0.27508330248056267</v>
      </c>
      <c r="K729" s="308">
        <v>13</v>
      </c>
      <c r="M729" s="184"/>
      <c r="N729" s="178"/>
    </row>
    <row r="730" spans="10:14">
      <c r="J730" s="305">
        <v>0.27483648031593233</v>
      </c>
      <c r="K730" s="308">
        <v>13</v>
      </c>
      <c r="M730" s="184"/>
      <c r="N730" s="178"/>
    </row>
    <row r="731" spans="10:14">
      <c r="J731" s="305">
        <v>0.25650993459212634</v>
      </c>
      <c r="K731" s="308">
        <v>13</v>
      </c>
      <c r="M731" s="184"/>
      <c r="N731" s="178"/>
    </row>
    <row r="732" spans="10:14">
      <c r="J732" s="305">
        <v>0.24854991978279645</v>
      </c>
      <c r="K732" s="308">
        <v>13</v>
      </c>
      <c r="M732" s="184"/>
      <c r="N732" s="178"/>
    </row>
    <row r="733" spans="10:14">
      <c r="J733" s="305">
        <v>0.19690238183388864</v>
      </c>
      <c r="K733" s="308">
        <v>13</v>
      </c>
      <c r="M733" s="184"/>
      <c r="N733" s="178"/>
    </row>
    <row r="734" spans="10:14">
      <c r="J734" s="305">
        <v>0.51361469245232338</v>
      </c>
      <c r="K734" s="308">
        <v>14</v>
      </c>
      <c r="M734" s="184"/>
      <c r="N734" s="178"/>
    </row>
    <row r="735" spans="10:14">
      <c r="J735" s="305">
        <v>0.50917968934645541</v>
      </c>
      <c r="K735" s="308">
        <v>14</v>
      </c>
      <c r="M735" s="184"/>
      <c r="N735" s="178"/>
    </row>
    <row r="736" spans="10:14">
      <c r="J736" s="305">
        <v>0.50642922374429211</v>
      </c>
      <c r="K736" s="308">
        <v>14</v>
      </c>
      <c r="M736" s="184"/>
      <c r="N736" s="178"/>
    </row>
    <row r="737" spans="10:14">
      <c r="J737" s="305">
        <v>0.50619264948190645</v>
      </c>
      <c r="K737" s="308">
        <v>14</v>
      </c>
      <c r="M737" s="184"/>
      <c r="N737" s="178"/>
    </row>
    <row r="738" spans="10:14">
      <c r="J738" s="305">
        <v>0.49480079908675806</v>
      </c>
      <c r="K738" s="308">
        <v>14</v>
      </c>
      <c r="M738" s="184"/>
      <c r="N738" s="178"/>
    </row>
    <row r="739" spans="10:14">
      <c r="J739" s="305">
        <v>0.4779467265927923</v>
      </c>
      <c r="K739" s="308">
        <v>14</v>
      </c>
      <c r="M739" s="184"/>
      <c r="N739" s="178"/>
    </row>
    <row r="740" spans="10:14">
      <c r="J740" s="305">
        <v>0.47773362146851284</v>
      </c>
      <c r="K740" s="308">
        <v>14</v>
      </c>
      <c r="M740" s="184"/>
      <c r="N740" s="178"/>
    </row>
    <row r="741" spans="10:14">
      <c r="J741" s="305">
        <v>0.47506016290262865</v>
      </c>
      <c r="K741" s="308">
        <v>14</v>
      </c>
      <c r="M741" s="184"/>
      <c r="N741" s="178"/>
    </row>
    <row r="742" spans="10:14">
      <c r="J742" s="305">
        <v>0.46853481735159819</v>
      </c>
      <c r="K742" s="308">
        <v>14</v>
      </c>
      <c r="M742" s="184"/>
      <c r="N742" s="178"/>
    </row>
    <row r="743" spans="10:14">
      <c r="J743" s="305">
        <v>0.46774474885844747</v>
      </c>
      <c r="K743" s="308">
        <v>14</v>
      </c>
      <c r="M743" s="184"/>
      <c r="N743" s="178"/>
    </row>
    <row r="744" spans="10:14">
      <c r="J744" s="305">
        <v>0.46736748576001513</v>
      </c>
      <c r="K744" s="308">
        <v>14</v>
      </c>
      <c r="M744" s="184"/>
      <c r="N744" s="178"/>
    </row>
    <row r="745" spans="10:14">
      <c r="J745" s="305">
        <v>0.46407426026000886</v>
      </c>
      <c r="K745" s="308">
        <v>14</v>
      </c>
      <c r="M745" s="184"/>
      <c r="N745" s="178"/>
    </row>
    <row r="746" spans="10:14">
      <c r="J746" s="305">
        <v>0.4562989665945687</v>
      </c>
      <c r="K746" s="308">
        <v>14</v>
      </c>
      <c r="M746" s="184"/>
      <c r="N746" s="178"/>
    </row>
    <row r="747" spans="10:14">
      <c r="J747" s="305">
        <v>0.45534817351598172</v>
      </c>
      <c r="K747" s="308">
        <v>14</v>
      </c>
      <c r="M747" s="184"/>
      <c r="N747" s="178"/>
    </row>
    <row r="748" spans="10:14">
      <c r="J748" s="305">
        <v>0.4529866741217034</v>
      </c>
      <c r="K748" s="308">
        <v>14</v>
      </c>
      <c r="M748" s="184"/>
      <c r="N748" s="178"/>
    </row>
    <row r="749" spans="10:14">
      <c r="J749" s="305">
        <v>0.45246175281766887</v>
      </c>
      <c r="K749" s="308">
        <v>14</v>
      </c>
      <c r="M749" s="184"/>
      <c r="N749" s="178"/>
    </row>
    <row r="750" spans="10:14">
      <c r="J750" s="305">
        <v>0.45068036529680366</v>
      </c>
      <c r="K750" s="308">
        <v>14</v>
      </c>
      <c r="M750" s="184"/>
      <c r="N750" s="178"/>
    </row>
    <row r="751" spans="10:14">
      <c r="J751" s="305">
        <v>0.44568987323616793</v>
      </c>
      <c r="K751" s="308">
        <v>14</v>
      </c>
      <c r="M751" s="184"/>
      <c r="N751" s="178"/>
    </row>
    <row r="752" spans="10:14">
      <c r="J752" s="305">
        <v>0.44497146118721459</v>
      </c>
      <c r="K752" s="308">
        <v>14</v>
      </c>
      <c r="M752" s="184"/>
      <c r="N752" s="178"/>
    </row>
    <row r="753" spans="10:14">
      <c r="J753" s="305">
        <v>0.44379486189006345</v>
      </c>
      <c r="K753" s="308">
        <v>14</v>
      </c>
      <c r="M753" s="184"/>
      <c r="N753" s="178"/>
    </row>
    <row r="754" spans="10:14">
      <c r="J754" s="305">
        <v>0.4429063926940639</v>
      </c>
      <c r="K754" s="308">
        <v>14</v>
      </c>
      <c r="M754" s="184"/>
      <c r="N754" s="178"/>
    </row>
    <row r="755" spans="10:14">
      <c r="J755" s="305">
        <v>0.43753009547530097</v>
      </c>
      <c r="K755" s="308">
        <v>14</v>
      </c>
      <c r="M755" s="184"/>
      <c r="N755" s="178"/>
    </row>
    <row r="756" spans="10:14">
      <c r="J756" s="305">
        <v>0.42844672754946717</v>
      </c>
      <c r="K756" s="308">
        <v>14</v>
      </c>
      <c r="M756" s="184"/>
      <c r="N756" s="178"/>
    </row>
    <row r="757" spans="10:14">
      <c r="J757" s="305">
        <v>0.42581511692471824</v>
      </c>
      <c r="K757" s="308">
        <v>14</v>
      </c>
      <c r="M757" s="184"/>
      <c r="N757" s="178"/>
    </row>
    <row r="758" spans="10:14">
      <c r="J758" s="305">
        <v>0.42359673464593528</v>
      </c>
      <c r="K758" s="308">
        <v>14</v>
      </c>
      <c r="M758" s="184"/>
      <c r="N758" s="178"/>
    </row>
    <row r="759" spans="10:14">
      <c r="J759" s="305">
        <v>0.41457297459809067</v>
      </c>
      <c r="K759" s="308">
        <v>14</v>
      </c>
      <c r="M759" s="184"/>
      <c r="N759" s="178"/>
    </row>
    <row r="760" spans="10:14">
      <c r="J760" s="305">
        <v>0.40608828006088282</v>
      </c>
      <c r="K760" s="308">
        <v>14</v>
      </c>
      <c r="M760" s="184"/>
      <c r="N760" s="178"/>
    </row>
    <row r="761" spans="10:14">
      <c r="J761" s="305">
        <v>0.40535017513708549</v>
      </c>
      <c r="K761" s="308">
        <v>14</v>
      </c>
      <c r="M761" s="184"/>
      <c r="N761" s="178"/>
    </row>
    <row r="762" spans="10:14">
      <c r="J762" s="305">
        <v>0.39798573059360731</v>
      </c>
      <c r="K762" s="308">
        <v>14</v>
      </c>
      <c r="M762" s="184"/>
      <c r="N762" s="178"/>
    </row>
    <row r="763" spans="10:14">
      <c r="J763" s="305">
        <v>0.38686170173779849</v>
      </c>
      <c r="K763" s="308">
        <v>14</v>
      </c>
      <c r="M763" s="184"/>
      <c r="N763" s="178"/>
    </row>
    <row r="764" spans="10:14">
      <c r="J764" s="305">
        <v>0.38589440639269407</v>
      </c>
      <c r="K764" s="308">
        <v>14</v>
      </c>
      <c r="M764" s="184"/>
      <c r="N764" s="178"/>
    </row>
    <row r="765" spans="10:14">
      <c r="J765" s="305">
        <v>0.38400509308043557</v>
      </c>
      <c r="K765" s="308">
        <v>14</v>
      </c>
      <c r="M765" s="184"/>
      <c r="N765" s="178"/>
    </row>
    <row r="766" spans="10:14">
      <c r="J766" s="305">
        <v>0.38136652634369544</v>
      </c>
      <c r="K766" s="308">
        <v>14</v>
      </c>
      <c r="M766" s="184"/>
      <c r="N766" s="178"/>
    </row>
    <row r="767" spans="10:14">
      <c r="J767" s="305">
        <v>0.3728276141170721</v>
      </c>
      <c r="K767" s="308">
        <v>14</v>
      </c>
      <c r="M767" s="184"/>
      <c r="N767" s="178"/>
    </row>
    <row r="768" spans="10:14">
      <c r="J768" s="305">
        <v>0.36446788021514359</v>
      </c>
      <c r="K768" s="308">
        <v>14</v>
      </c>
      <c r="M768" s="184"/>
      <c r="N768" s="178"/>
    </row>
    <row r="769" spans="10:14">
      <c r="J769" s="305">
        <v>0.35398550724637678</v>
      </c>
      <c r="K769" s="308">
        <v>14</v>
      </c>
      <c r="M769" s="184"/>
      <c r="N769" s="178"/>
    </row>
    <row r="770" spans="10:14">
      <c r="J770" s="305">
        <v>0.35394298407997027</v>
      </c>
      <c r="K770" s="308">
        <v>14</v>
      </c>
      <c r="M770" s="184"/>
      <c r="N770" s="178"/>
    </row>
    <row r="771" spans="10:14">
      <c r="J771" s="305">
        <v>0.35280199252801991</v>
      </c>
      <c r="K771" s="308">
        <v>14</v>
      </c>
      <c r="M771" s="184"/>
      <c r="N771" s="178"/>
    </row>
    <row r="772" spans="10:14">
      <c r="J772" s="305">
        <v>0.35254501305722269</v>
      </c>
      <c r="K772" s="308">
        <v>14</v>
      </c>
      <c r="M772" s="184"/>
      <c r="N772" s="178"/>
    </row>
    <row r="773" spans="10:14">
      <c r="J773" s="305">
        <v>0.3395048931272957</v>
      </c>
      <c r="K773" s="308">
        <v>14</v>
      </c>
      <c r="M773" s="184"/>
      <c r="N773" s="178"/>
    </row>
    <row r="774" spans="10:14">
      <c r="J774" s="305">
        <v>0.33759132420091326</v>
      </c>
      <c r="K774" s="308">
        <v>14</v>
      </c>
      <c r="M774" s="184"/>
      <c r="N774" s="178"/>
    </row>
    <row r="775" spans="10:14">
      <c r="J775" s="305">
        <v>0.33426179604261796</v>
      </c>
      <c r="K775" s="308">
        <v>14</v>
      </c>
      <c r="M775" s="184"/>
      <c r="N775" s="178"/>
    </row>
    <row r="776" spans="10:14">
      <c r="J776" s="305">
        <v>0.31662861491628613</v>
      </c>
      <c r="K776" s="308">
        <v>14</v>
      </c>
      <c r="M776" s="184"/>
      <c r="N776" s="178"/>
    </row>
    <row r="777" spans="10:14">
      <c r="J777" s="305">
        <v>0.31610281906506194</v>
      </c>
      <c r="K777" s="308">
        <v>14</v>
      </c>
      <c r="M777" s="184"/>
      <c r="N777" s="178"/>
    </row>
    <row r="778" spans="10:14">
      <c r="J778" s="305">
        <v>0.30651953323186193</v>
      </c>
      <c r="K778" s="308">
        <v>14</v>
      </c>
      <c r="M778" s="184"/>
      <c r="N778" s="178"/>
    </row>
    <row r="779" spans="10:14">
      <c r="J779" s="305">
        <v>0.30351459803514586</v>
      </c>
      <c r="K779" s="308">
        <v>14</v>
      </c>
      <c r="M779" s="184"/>
      <c r="N779" s="178"/>
    </row>
    <row r="780" spans="10:14">
      <c r="J780" s="305">
        <v>0.30179765693464322</v>
      </c>
      <c r="K780" s="308">
        <v>14</v>
      </c>
      <c r="M780" s="184"/>
      <c r="N780" s="178"/>
    </row>
    <row r="781" spans="10:14">
      <c r="J781" s="305">
        <v>0.3011172660642375</v>
      </c>
      <c r="K781" s="308">
        <v>14</v>
      </c>
      <c r="M781" s="184"/>
      <c r="N781" s="178"/>
    </row>
    <row r="782" spans="10:14">
      <c r="J782" s="305">
        <v>0.28667276113400414</v>
      </c>
      <c r="K782" s="308">
        <v>14</v>
      </c>
      <c r="M782" s="184"/>
      <c r="N782" s="178"/>
    </row>
    <row r="783" spans="10:14">
      <c r="J783" s="305">
        <v>0.28332198456567592</v>
      </c>
      <c r="K783" s="308">
        <v>14</v>
      </c>
      <c r="M783" s="184"/>
      <c r="N783" s="178"/>
    </row>
    <row r="784" spans="10:14">
      <c r="J784" s="305">
        <v>0.25915525114155252</v>
      </c>
      <c r="K784" s="308">
        <v>14</v>
      </c>
      <c r="M784" s="184"/>
      <c r="N784" s="178"/>
    </row>
    <row r="785" spans="10:14">
      <c r="J785" s="305">
        <v>0.25902795074027957</v>
      </c>
      <c r="K785" s="308">
        <v>14</v>
      </c>
      <c r="M785" s="184"/>
      <c r="N785" s="178"/>
    </row>
    <row r="786" spans="10:14">
      <c r="J786" s="305">
        <v>0.2515867579908676</v>
      </c>
      <c r="K786" s="308">
        <v>14</v>
      </c>
      <c r="M786" s="184"/>
      <c r="N786" s="178"/>
    </row>
    <row r="787" spans="10:14">
      <c r="J787" s="305">
        <v>0.23870202088702022</v>
      </c>
      <c r="K787" s="308">
        <v>14</v>
      </c>
      <c r="M787" s="184"/>
      <c r="N787" s="178"/>
    </row>
    <row r="788" spans="10:14">
      <c r="J788" s="305">
        <v>0.18400000000000002</v>
      </c>
      <c r="K788" s="308">
        <v>14</v>
      </c>
      <c r="M788" s="184"/>
      <c r="N788" s="178"/>
    </row>
    <row r="789" spans="10:14">
      <c r="J789" s="305">
        <v>0.15345670111351439</v>
      </c>
      <c r="K789" s="308">
        <v>14</v>
      </c>
      <c r="M789" s="184"/>
      <c r="N789" s="178"/>
    </row>
    <row r="790" spans="10:14">
      <c r="J790" s="305">
        <v>0.14899391171993911</v>
      </c>
      <c r="K790" s="308">
        <v>14</v>
      </c>
      <c r="M790" s="184"/>
      <c r="N790" s="178"/>
    </row>
    <row r="791" spans="10:14">
      <c r="J791" s="305">
        <v>0.1485920852359208</v>
      </c>
      <c r="K791" s="308">
        <v>14</v>
      </c>
      <c r="M791" s="184"/>
      <c r="N791" s="178"/>
    </row>
    <row r="792" spans="10:14">
      <c r="J792" s="305">
        <v>0.54176739188826217</v>
      </c>
      <c r="K792" s="308">
        <v>15</v>
      </c>
      <c r="M792" s="184"/>
      <c r="N792" s="178"/>
    </row>
    <row r="793" spans="10:14">
      <c r="J793" s="305">
        <v>0.52192074961463131</v>
      </c>
      <c r="K793" s="308">
        <v>15</v>
      </c>
      <c r="M793" s="184"/>
      <c r="N793" s="178"/>
    </row>
    <row r="794" spans="10:14">
      <c r="J794" s="305">
        <v>0.51522649444799729</v>
      </c>
      <c r="K794" s="308">
        <v>15</v>
      </c>
      <c r="M794" s="184"/>
      <c r="N794" s="178"/>
    </row>
    <row r="795" spans="10:14">
      <c r="J795" s="305">
        <v>0.51163184931506844</v>
      </c>
      <c r="K795" s="308">
        <v>15</v>
      </c>
      <c r="M795" s="184"/>
      <c r="N795" s="178"/>
    </row>
    <row r="796" spans="10:14">
      <c r="J796" s="305">
        <v>0.50597571029934041</v>
      </c>
      <c r="K796" s="308">
        <v>15</v>
      </c>
      <c r="M796" s="184"/>
      <c r="N796" s="178"/>
    </row>
    <row r="797" spans="10:14">
      <c r="J797" s="305">
        <v>0.50364199157007372</v>
      </c>
      <c r="K797" s="308">
        <v>15</v>
      </c>
      <c r="M797" s="184"/>
      <c r="N797" s="178"/>
    </row>
    <row r="798" spans="10:14">
      <c r="J798" s="305">
        <v>0.49641609589041091</v>
      </c>
      <c r="K798" s="308">
        <v>15</v>
      </c>
      <c r="M798" s="184"/>
      <c r="N798" s="178"/>
    </row>
    <row r="799" spans="10:14">
      <c r="J799" s="305">
        <v>0.49361725921714833</v>
      </c>
      <c r="K799" s="308">
        <v>15</v>
      </c>
      <c r="M799" s="184"/>
      <c r="N799" s="178"/>
    </row>
    <row r="800" spans="10:14">
      <c r="J800" s="305">
        <v>0.48744292237442921</v>
      </c>
      <c r="K800" s="308">
        <v>15</v>
      </c>
      <c r="M800" s="184"/>
      <c r="N800" s="178"/>
    </row>
    <row r="801" spans="10:14">
      <c r="J801" s="305">
        <v>0.48487874175545409</v>
      </c>
      <c r="K801" s="308">
        <v>15</v>
      </c>
      <c r="M801" s="184"/>
      <c r="N801" s="178"/>
    </row>
    <row r="802" spans="10:14">
      <c r="J802" s="305">
        <v>0.47731722038524116</v>
      </c>
      <c r="K802" s="308">
        <v>15</v>
      </c>
      <c r="M802" s="184"/>
      <c r="N802" s="178"/>
    </row>
    <row r="803" spans="10:14">
      <c r="J803" s="305">
        <v>0.47459517165567394</v>
      </c>
      <c r="K803" s="308">
        <v>15</v>
      </c>
      <c r="M803" s="184"/>
      <c r="N803" s="178"/>
    </row>
    <row r="804" spans="10:14">
      <c r="J804" s="305">
        <v>0.47355110642781867</v>
      </c>
      <c r="K804" s="308">
        <v>15</v>
      </c>
      <c r="M804" s="184"/>
      <c r="N804" s="178"/>
    </row>
    <row r="805" spans="10:14">
      <c r="J805" s="305">
        <v>0.4682590747659241</v>
      </c>
      <c r="K805" s="308">
        <v>15</v>
      </c>
      <c r="M805" s="184"/>
      <c r="N805" s="178"/>
    </row>
    <row r="806" spans="10:14">
      <c r="J806" s="305">
        <v>0.46574600456621007</v>
      </c>
      <c r="K806" s="308">
        <v>15</v>
      </c>
      <c r="M806" s="184"/>
      <c r="N806" s="178"/>
    </row>
    <row r="807" spans="10:14">
      <c r="J807" s="305">
        <v>0.46574066988087048</v>
      </c>
      <c r="K807" s="308">
        <v>15</v>
      </c>
      <c r="M807" s="184"/>
      <c r="N807" s="178"/>
    </row>
    <row r="808" spans="10:14">
      <c r="J808" s="305">
        <v>0.46445278832223874</v>
      </c>
      <c r="K808" s="308">
        <v>15</v>
      </c>
      <c r="M808" s="184"/>
      <c r="N808" s="178"/>
    </row>
    <row r="809" spans="10:14">
      <c r="J809" s="305">
        <v>0.46293461901482102</v>
      </c>
      <c r="K809" s="308">
        <v>15</v>
      </c>
      <c r="M809" s="184"/>
      <c r="N809" s="178"/>
    </row>
    <row r="810" spans="10:14">
      <c r="J810" s="305">
        <v>0.46089473511695411</v>
      </c>
      <c r="K810" s="308">
        <v>15</v>
      </c>
      <c r="M810" s="184"/>
      <c r="N810" s="178"/>
    </row>
    <row r="811" spans="10:14">
      <c r="J811" s="305">
        <v>0.45854321208724752</v>
      </c>
      <c r="K811" s="308">
        <v>15</v>
      </c>
      <c r="M811" s="184"/>
      <c r="N811" s="178"/>
    </row>
    <row r="812" spans="10:14">
      <c r="J812" s="305">
        <v>0.45687217619915649</v>
      </c>
      <c r="K812" s="308">
        <v>15</v>
      </c>
      <c r="M812" s="184"/>
      <c r="N812" s="178"/>
    </row>
    <row r="813" spans="10:14">
      <c r="J813" s="305">
        <v>0.45642777103944698</v>
      </c>
      <c r="K813" s="308">
        <v>15</v>
      </c>
      <c r="M813" s="184"/>
      <c r="N813" s="178"/>
    </row>
    <row r="814" spans="10:14">
      <c r="J814" s="305">
        <v>0.45130087651379791</v>
      </c>
      <c r="K814" s="308">
        <v>15</v>
      </c>
      <c r="M814" s="184"/>
      <c r="N814" s="178"/>
    </row>
    <row r="815" spans="10:14">
      <c r="J815" s="305">
        <v>0.45026650228799481</v>
      </c>
      <c r="K815" s="308">
        <v>15</v>
      </c>
      <c r="M815" s="184"/>
      <c r="N815" s="178"/>
    </row>
    <row r="816" spans="10:14">
      <c r="J816" s="305">
        <v>0.44878909512113518</v>
      </c>
      <c r="K816" s="308">
        <v>15</v>
      </c>
      <c r="M816" s="184"/>
      <c r="N816" s="178"/>
    </row>
    <row r="817" spans="10:14">
      <c r="J817" s="305">
        <v>0.44230068071586104</v>
      </c>
      <c r="K817" s="308">
        <v>15</v>
      </c>
      <c r="M817" s="184"/>
      <c r="N817" s="178"/>
    </row>
    <row r="818" spans="10:14">
      <c r="J818" s="305">
        <v>0.4422111129520499</v>
      </c>
      <c r="K818" s="308">
        <v>15</v>
      </c>
      <c r="M818" s="184"/>
      <c r="N818" s="178"/>
    </row>
    <row r="819" spans="10:14">
      <c r="J819" s="305">
        <v>0.43917009132420098</v>
      </c>
      <c r="K819" s="308">
        <v>15</v>
      </c>
      <c r="M819" s="184"/>
      <c r="N819" s="178"/>
    </row>
    <row r="820" spans="10:14">
      <c r="J820" s="305">
        <v>0.43775514319039116</v>
      </c>
      <c r="K820" s="308">
        <v>15</v>
      </c>
      <c r="M820" s="184"/>
      <c r="N820" s="178"/>
    </row>
    <row r="821" spans="10:14">
      <c r="J821" s="305">
        <v>0.43496178231089938</v>
      </c>
      <c r="K821" s="308">
        <v>15</v>
      </c>
      <c r="M821" s="184"/>
      <c r="N821" s="178"/>
    </row>
    <row r="822" spans="10:14">
      <c r="J822" s="305">
        <v>0.43251855022831048</v>
      </c>
      <c r="K822" s="308">
        <v>15</v>
      </c>
      <c r="M822" s="184"/>
      <c r="N822" s="178"/>
    </row>
    <row r="823" spans="10:14">
      <c r="J823" s="305">
        <v>0.41972466249751839</v>
      </c>
      <c r="K823" s="308">
        <v>15</v>
      </c>
      <c r="M823" s="184"/>
      <c r="N823" s="178"/>
    </row>
    <row r="824" spans="10:14">
      <c r="J824" s="305">
        <v>0.41142721381993369</v>
      </c>
      <c r="K824" s="308">
        <v>15</v>
      </c>
      <c r="M824" s="184"/>
      <c r="N824" s="178"/>
    </row>
    <row r="825" spans="10:14">
      <c r="J825" s="305">
        <v>0.40396171560555105</v>
      </c>
      <c r="K825" s="308">
        <v>15</v>
      </c>
      <c r="M825" s="184"/>
      <c r="N825" s="178"/>
    </row>
    <row r="826" spans="10:14">
      <c r="J826" s="305">
        <v>0.4009646118721461</v>
      </c>
      <c r="K826" s="308">
        <v>15</v>
      </c>
      <c r="M826" s="184"/>
      <c r="N826" s="178"/>
    </row>
    <row r="827" spans="10:14">
      <c r="J827" s="305">
        <v>0.38648071867249961</v>
      </c>
      <c r="K827" s="308">
        <v>15</v>
      </c>
      <c r="M827" s="184"/>
      <c r="N827" s="178"/>
    </row>
    <row r="828" spans="10:14">
      <c r="J828" s="305">
        <v>0.37694007102362026</v>
      </c>
      <c r="K828" s="308">
        <v>15</v>
      </c>
      <c r="M828" s="184"/>
      <c r="N828" s="178"/>
    </row>
    <row r="829" spans="10:14">
      <c r="J829" s="305">
        <v>0.36969653729071539</v>
      </c>
      <c r="K829" s="308">
        <v>15</v>
      </c>
      <c r="M829" s="184"/>
      <c r="N829" s="178"/>
    </row>
    <row r="830" spans="10:14">
      <c r="J830" s="305">
        <v>0.36912734652460683</v>
      </c>
      <c r="K830" s="308">
        <v>15</v>
      </c>
      <c r="M830" s="184"/>
      <c r="N830" s="178"/>
    </row>
    <row r="831" spans="10:14">
      <c r="J831" s="305">
        <v>0.36517300729123059</v>
      </c>
      <c r="K831" s="308">
        <v>15</v>
      </c>
      <c r="M831" s="184"/>
      <c r="N831" s="178"/>
    </row>
    <row r="832" spans="10:14">
      <c r="J832" s="305">
        <v>0.35444209494039408</v>
      </c>
      <c r="K832" s="308">
        <v>15</v>
      </c>
      <c r="M832" s="184"/>
      <c r="N832" s="178"/>
    </row>
    <row r="833" spans="10:18">
      <c r="J833" s="305">
        <v>0.35419307381785048</v>
      </c>
      <c r="K833" s="308">
        <v>15</v>
      </c>
      <c r="M833" s="184"/>
      <c r="N833" s="178"/>
    </row>
    <row r="834" spans="10:18">
      <c r="J834" s="305">
        <v>0.35217467662375357</v>
      </c>
      <c r="K834" s="308">
        <v>15</v>
      </c>
      <c r="M834" s="184"/>
      <c r="N834" s="178"/>
    </row>
    <row r="835" spans="10:18">
      <c r="J835" s="305">
        <v>0.35030441400304413</v>
      </c>
      <c r="K835" s="308">
        <v>15</v>
      </c>
      <c r="M835" s="184"/>
      <c r="N835" s="178"/>
    </row>
    <row r="836" spans="10:18">
      <c r="J836" s="305">
        <v>0.34033411293017041</v>
      </c>
      <c r="K836" s="308">
        <v>15</v>
      </c>
      <c r="M836" s="184"/>
      <c r="N836" s="178"/>
    </row>
    <row r="837" spans="10:18">
      <c r="J837" s="305">
        <v>0.32831233059543552</v>
      </c>
      <c r="K837" s="308">
        <v>15</v>
      </c>
      <c r="M837" s="184"/>
      <c r="N837" s="178"/>
    </row>
    <row r="838" spans="10:18">
      <c r="J838" s="305">
        <v>0.32465479452054796</v>
      </c>
      <c r="K838" s="308">
        <v>15</v>
      </c>
      <c r="M838" s="184"/>
      <c r="N838" s="178"/>
    </row>
    <row r="839" spans="10:18">
      <c r="J839" s="305">
        <v>0.31883907568839065</v>
      </c>
      <c r="K839" s="308">
        <v>15</v>
      </c>
    </row>
    <row r="840" spans="10:18">
      <c r="J840" s="305">
        <v>0.3184647354167901</v>
      </c>
      <c r="K840" s="308">
        <v>15</v>
      </c>
    </row>
    <row r="841" spans="10:18">
      <c r="J841" s="305">
        <v>0.31564294235527102</v>
      </c>
      <c r="K841" s="308">
        <v>15</v>
      </c>
      <c r="Q841" s="206"/>
      <c r="R841" s="178"/>
    </row>
    <row r="842" spans="10:18">
      <c r="J842" s="305">
        <v>0.31170376712328768</v>
      </c>
      <c r="K842" s="308">
        <v>15</v>
      </c>
      <c r="Q842" s="206"/>
      <c r="R842" s="178"/>
    </row>
    <row r="843" spans="10:18">
      <c r="J843" s="305">
        <v>0.30102653895011511</v>
      </c>
      <c r="K843" s="308">
        <v>15</v>
      </c>
      <c r="Q843" s="206"/>
      <c r="R843" s="178"/>
    </row>
    <row r="844" spans="10:18">
      <c r="J844" s="305">
        <v>0.28667674027014906</v>
      </c>
      <c r="K844" s="308">
        <v>15</v>
      </c>
      <c r="Q844" s="206"/>
      <c r="R844" s="178"/>
    </row>
    <row r="845" spans="10:18">
      <c r="J845" s="305">
        <v>0.2809674097949682</v>
      </c>
      <c r="K845" s="308">
        <v>15</v>
      </c>
      <c r="Q845" s="206"/>
      <c r="R845" s="178"/>
    </row>
    <row r="846" spans="10:18">
      <c r="J846" s="305">
        <v>0.27709284627092845</v>
      </c>
      <c r="K846" s="308">
        <v>15</v>
      </c>
      <c r="Q846" s="206"/>
      <c r="R846" s="178"/>
    </row>
    <row r="847" spans="10:18">
      <c r="J847" s="305">
        <v>0.26045154743784882</v>
      </c>
      <c r="K847" s="308">
        <v>15</v>
      </c>
      <c r="Q847" s="206"/>
      <c r="R847" s="178"/>
    </row>
    <row r="848" spans="10:18">
      <c r="J848" s="305">
        <v>0.21933028919330289</v>
      </c>
      <c r="K848" s="308">
        <v>15</v>
      </c>
      <c r="Q848" s="206"/>
      <c r="R848" s="178"/>
    </row>
    <row r="849" spans="10:18">
      <c r="J849" s="305">
        <v>0.20692541856925423</v>
      </c>
      <c r="K849" s="308">
        <v>15</v>
      </c>
      <c r="Q849" s="206"/>
      <c r="R849" s="178"/>
    </row>
    <row r="850" spans="10:18">
      <c r="J850" s="305">
        <v>0.20665291893749693</v>
      </c>
      <c r="K850" s="308">
        <v>15</v>
      </c>
      <c r="Q850" s="206"/>
      <c r="R850" s="178"/>
    </row>
    <row r="851" spans="10:18">
      <c r="J851" s="305">
        <v>0.20516552511415528</v>
      </c>
      <c r="K851" s="308">
        <v>15</v>
      </c>
      <c r="Q851" s="206"/>
      <c r="R851" s="178"/>
    </row>
    <row r="852" spans="10:18">
      <c r="J852" s="305">
        <v>0.18828006088280061</v>
      </c>
      <c r="K852" s="308">
        <v>15</v>
      </c>
      <c r="Q852" s="206"/>
      <c r="R852" s="178"/>
    </row>
    <row r="853" spans="10:18">
      <c r="J853" s="305">
        <v>0.14086757990867579</v>
      </c>
      <c r="K853" s="308">
        <v>15</v>
      </c>
      <c r="Q853" s="206"/>
      <c r="R853" s="178"/>
    </row>
    <row r="854" spans="10:18">
      <c r="J854" s="305">
        <v>0.58073588776388063</v>
      </c>
      <c r="K854" s="308">
        <v>16</v>
      </c>
      <c r="Q854" s="206"/>
      <c r="R854" s="178"/>
    </row>
    <row r="855" spans="10:18">
      <c r="J855" s="305">
        <v>0.55570740724949297</v>
      </c>
      <c r="K855" s="308">
        <v>16</v>
      </c>
      <c r="Q855" s="206"/>
      <c r="R855" s="178"/>
    </row>
    <row r="856" spans="10:18">
      <c r="J856" s="305">
        <v>0.53921568627450978</v>
      </c>
      <c r="K856" s="308">
        <v>16</v>
      </c>
      <c r="Q856" s="206"/>
      <c r="R856" s="178"/>
    </row>
    <row r="857" spans="10:18">
      <c r="J857" s="305">
        <v>0.52873606845864529</v>
      </c>
      <c r="K857" s="308">
        <v>16</v>
      </c>
      <c r="Q857" s="206"/>
      <c r="R857" s="178"/>
    </row>
    <row r="858" spans="10:18">
      <c r="J858" s="305">
        <v>0.52441264253462916</v>
      </c>
      <c r="K858" s="308">
        <v>16</v>
      </c>
      <c r="Q858" s="206"/>
      <c r="R858" s="178"/>
    </row>
    <row r="859" spans="10:18">
      <c r="J859" s="305">
        <v>0.52135149613530274</v>
      </c>
      <c r="K859" s="308">
        <v>16</v>
      </c>
      <c r="Q859" s="206"/>
      <c r="R859" s="178"/>
    </row>
    <row r="860" spans="10:18">
      <c r="J860" s="305">
        <v>0.4981762019876444</v>
      </c>
      <c r="K860" s="308">
        <v>16</v>
      </c>
      <c r="Q860" s="206"/>
      <c r="R860" s="178"/>
    </row>
    <row r="861" spans="10:18">
      <c r="J861" s="305">
        <v>0.49641723744292238</v>
      </c>
      <c r="K861" s="308">
        <v>16</v>
      </c>
      <c r="Q861" s="206"/>
      <c r="R861" s="178"/>
    </row>
    <row r="862" spans="10:18">
      <c r="J862" s="305">
        <v>0.49443731769520943</v>
      </c>
      <c r="K862" s="308">
        <v>16</v>
      </c>
      <c r="Q862" s="206"/>
      <c r="R862" s="178"/>
    </row>
    <row r="863" spans="10:18">
      <c r="J863" s="305">
        <v>0.48375190258751904</v>
      </c>
      <c r="K863" s="308">
        <v>16</v>
      </c>
      <c r="Q863" s="206"/>
      <c r="R863" s="178"/>
    </row>
    <row r="864" spans="10:18">
      <c r="J864" s="305">
        <v>0.48048689696247765</v>
      </c>
      <c r="K864" s="308">
        <v>16</v>
      </c>
      <c r="Q864" s="206"/>
      <c r="R864" s="178"/>
    </row>
    <row r="865" spans="10:18">
      <c r="J865" s="305">
        <v>0.47849544654473092</v>
      </c>
      <c r="K865" s="308">
        <v>16</v>
      </c>
      <c r="Q865" s="206"/>
      <c r="R865" s="178"/>
    </row>
    <row r="866" spans="10:18">
      <c r="J866" s="305">
        <v>0.47554049016867023</v>
      </c>
      <c r="K866" s="308">
        <v>16</v>
      </c>
      <c r="Q866" s="206"/>
      <c r="R866" s="178"/>
    </row>
    <row r="867" spans="10:18">
      <c r="J867" s="305">
        <v>0.47280629483289138</v>
      </c>
      <c r="K867" s="308">
        <v>16</v>
      </c>
      <c r="Q867" s="206"/>
      <c r="R867" s="178"/>
    </row>
    <row r="868" spans="10:18">
      <c r="J868" s="305">
        <v>0.46396499238965</v>
      </c>
      <c r="K868" s="308">
        <v>16</v>
      </c>
      <c r="Q868" s="206"/>
      <c r="R868" s="178"/>
    </row>
    <row r="869" spans="10:18">
      <c r="J869" s="305">
        <v>0.463572298325723</v>
      </c>
      <c r="K869" s="308">
        <v>16</v>
      </c>
      <c r="Q869" s="206"/>
      <c r="R869" s="178"/>
    </row>
    <row r="870" spans="10:18">
      <c r="J870" s="305">
        <v>0.46339421613394211</v>
      </c>
      <c r="K870" s="308">
        <v>16</v>
      </c>
      <c r="Q870" s="206"/>
      <c r="R870" s="178"/>
    </row>
    <row r="871" spans="10:18">
      <c r="J871" s="305">
        <v>0.46050228310502278</v>
      </c>
      <c r="K871" s="308">
        <v>16</v>
      </c>
      <c r="Q871" s="206"/>
      <c r="R871" s="178"/>
    </row>
    <row r="872" spans="10:18">
      <c r="J872" s="305">
        <v>0.4604261796042618</v>
      </c>
      <c r="K872" s="308">
        <v>16</v>
      </c>
      <c r="Q872" s="206"/>
      <c r="R872" s="178"/>
    </row>
    <row r="873" spans="10:18">
      <c r="J873" s="305">
        <v>0.44927245053272452</v>
      </c>
      <c r="K873" s="308">
        <v>16</v>
      </c>
      <c r="Q873" s="171"/>
      <c r="R873" s="178"/>
    </row>
    <row r="874" spans="10:18">
      <c r="J874" s="305">
        <v>0.44218188629944877</v>
      </c>
      <c r="K874" s="308">
        <v>16</v>
      </c>
      <c r="Q874" s="206"/>
      <c r="R874" s="178"/>
    </row>
    <row r="875" spans="10:18">
      <c r="J875" s="305">
        <v>0.44128657223660656</v>
      </c>
      <c r="K875" s="308">
        <v>16</v>
      </c>
      <c r="Q875" s="206"/>
      <c r="R875" s="178"/>
    </row>
    <row r="876" spans="10:18">
      <c r="J876" s="305">
        <v>0.44037290715372912</v>
      </c>
      <c r="K876" s="308">
        <v>16</v>
      </c>
      <c r="Q876" s="206"/>
      <c r="R876" s="178"/>
    </row>
    <row r="877" spans="10:18">
      <c r="J877" s="305">
        <v>0.43909798133542433</v>
      </c>
      <c r="K877" s="308">
        <v>16</v>
      </c>
      <c r="Q877" s="206"/>
      <c r="R877" s="178"/>
    </row>
    <row r="878" spans="10:18">
      <c r="J878" s="305">
        <v>0.43796220781554551</v>
      </c>
      <c r="K878" s="308">
        <v>16</v>
      </c>
      <c r="Q878" s="206"/>
      <c r="R878" s="178"/>
    </row>
    <row r="879" spans="10:18">
      <c r="J879" s="305">
        <v>0.43729321297814433</v>
      </c>
      <c r="K879" s="308">
        <v>16</v>
      </c>
      <c r="Q879" s="206"/>
      <c r="R879" s="178"/>
    </row>
    <row r="880" spans="10:18">
      <c r="J880" s="305">
        <v>0.43720267488936315</v>
      </c>
      <c r="K880" s="308">
        <v>16</v>
      </c>
      <c r="Q880" s="206"/>
      <c r="R880" s="178"/>
    </row>
    <row r="881" spans="10:18">
      <c r="J881" s="305">
        <v>0.43439470537073277</v>
      </c>
      <c r="K881" s="308">
        <v>16</v>
      </c>
      <c r="Q881" s="206"/>
      <c r="R881" s="178"/>
    </row>
    <row r="882" spans="10:18">
      <c r="J882" s="305">
        <v>0.4269257494540401</v>
      </c>
      <c r="K882" s="308">
        <v>16</v>
      </c>
      <c r="Q882" s="206"/>
      <c r="R882" s="178"/>
    </row>
    <row r="883" spans="10:18">
      <c r="J883" s="305">
        <v>0.42602892954552418</v>
      </c>
      <c r="K883" s="308">
        <v>16</v>
      </c>
      <c r="Q883" s="206"/>
      <c r="R883" s="178"/>
    </row>
    <row r="884" spans="10:18">
      <c r="J884" s="305">
        <v>0.42439706095528013</v>
      </c>
      <c r="K884" s="308">
        <v>16</v>
      </c>
      <c r="Q884" s="206"/>
      <c r="R884" s="178"/>
    </row>
    <row r="885" spans="10:18">
      <c r="J885" s="305">
        <v>0.42363225097243368</v>
      </c>
      <c r="K885" s="308">
        <v>16</v>
      </c>
      <c r="Q885" s="206"/>
      <c r="R885" s="178"/>
    </row>
    <row r="886" spans="10:18">
      <c r="J886" s="305">
        <v>0.42149353120243532</v>
      </c>
      <c r="K886" s="308">
        <v>16</v>
      </c>
      <c r="Q886" s="206"/>
      <c r="R886" s="178"/>
    </row>
    <row r="887" spans="10:18">
      <c r="J887" s="305">
        <v>0.41423135464231353</v>
      </c>
      <c r="K887" s="308">
        <v>16</v>
      </c>
      <c r="Q887" s="206"/>
      <c r="R887" s="178"/>
    </row>
    <row r="888" spans="10:18">
      <c r="J888" s="305">
        <v>0.4137425799086758</v>
      </c>
      <c r="K888" s="308">
        <v>16</v>
      </c>
      <c r="Q888" s="206"/>
      <c r="R888" s="178"/>
    </row>
    <row r="889" spans="10:18">
      <c r="J889" s="305">
        <v>0.40761035007610352</v>
      </c>
      <c r="K889" s="308">
        <v>16</v>
      </c>
      <c r="Q889" s="206"/>
      <c r="R889" s="178"/>
    </row>
    <row r="890" spans="10:18">
      <c r="J890" s="305">
        <v>0.40705802547400094</v>
      </c>
      <c r="K890" s="308">
        <v>16</v>
      </c>
      <c r="Q890" s="206"/>
      <c r="R890" s="178"/>
    </row>
    <row r="891" spans="10:18">
      <c r="J891" s="305">
        <v>0.4058655603704997</v>
      </c>
      <c r="K891" s="308">
        <v>16</v>
      </c>
      <c r="Q891" s="206"/>
      <c r="R891" s="178"/>
    </row>
    <row r="892" spans="10:18">
      <c r="J892" s="305">
        <v>0.40326301369863016</v>
      </c>
      <c r="K892" s="308">
        <v>16</v>
      </c>
      <c r="Q892" s="206"/>
      <c r="R892" s="178"/>
    </row>
    <row r="893" spans="10:18">
      <c r="J893" s="305">
        <v>0.4021230778620829</v>
      </c>
      <c r="K893" s="308">
        <v>16</v>
      </c>
      <c r="Q893" s="206"/>
      <c r="R893" s="178"/>
    </row>
    <row r="894" spans="10:18">
      <c r="J894" s="305">
        <v>0.39915753424657535</v>
      </c>
      <c r="K894" s="308">
        <v>16</v>
      </c>
      <c r="Q894" s="206"/>
      <c r="R894" s="178"/>
    </row>
    <row r="895" spans="10:18">
      <c r="J895" s="305">
        <v>0.39840182648401828</v>
      </c>
      <c r="K895" s="308">
        <v>16</v>
      </c>
      <c r="Q895" s="206"/>
      <c r="R895" s="178"/>
    </row>
    <row r="896" spans="10:18">
      <c r="J896" s="305">
        <v>0.39749619482496196</v>
      </c>
      <c r="K896" s="308">
        <v>16</v>
      </c>
      <c r="Q896" s="206"/>
      <c r="R896" s="178"/>
    </row>
    <row r="897" spans="10:18">
      <c r="J897" s="305">
        <v>0.39208523592085243</v>
      </c>
      <c r="K897" s="308">
        <v>16</v>
      </c>
      <c r="Q897" s="206"/>
      <c r="R897" s="178"/>
    </row>
    <row r="898" spans="10:18">
      <c r="J898" s="305">
        <v>0.3864787539625319</v>
      </c>
      <c r="K898" s="308">
        <v>16</v>
      </c>
      <c r="Q898" s="206"/>
      <c r="R898" s="178"/>
    </row>
    <row r="899" spans="10:18">
      <c r="J899" s="305">
        <v>0.3831258673560749</v>
      </c>
      <c r="K899" s="308">
        <v>16</v>
      </c>
      <c r="Q899" s="206"/>
      <c r="R899" s="178"/>
    </row>
    <row r="900" spans="10:18">
      <c r="J900" s="305">
        <v>0.37216168534661687</v>
      </c>
      <c r="K900" s="308">
        <v>16</v>
      </c>
      <c r="Q900" s="206"/>
      <c r="R900" s="178"/>
    </row>
    <row r="901" spans="10:18">
      <c r="J901" s="305">
        <v>0.36483273774071867</v>
      </c>
      <c r="K901" s="308">
        <v>16</v>
      </c>
      <c r="Q901" s="206"/>
      <c r="R901" s="178"/>
    </row>
    <row r="902" spans="10:18">
      <c r="J902" s="305">
        <v>0.35582711327985772</v>
      </c>
      <c r="K902" s="308">
        <v>16</v>
      </c>
      <c r="Q902" s="206"/>
      <c r="R902" s="178"/>
    </row>
    <row r="903" spans="10:18">
      <c r="J903" s="305">
        <v>0.34384014167664972</v>
      </c>
      <c r="K903" s="308">
        <v>16</v>
      </c>
      <c r="Q903" s="206"/>
      <c r="R903" s="178"/>
    </row>
    <row r="904" spans="10:18">
      <c r="J904" s="305">
        <v>0.34041095890410961</v>
      </c>
      <c r="K904" s="308">
        <v>16</v>
      </c>
      <c r="Q904" s="206"/>
      <c r="R904" s="178"/>
    </row>
    <row r="905" spans="10:18">
      <c r="J905" s="305">
        <v>0.32968036529680367</v>
      </c>
      <c r="K905" s="308">
        <v>16</v>
      </c>
      <c r="Q905" s="206"/>
      <c r="R905" s="178"/>
    </row>
    <row r="906" spans="10:18">
      <c r="J906" s="305">
        <v>0.32662086656792111</v>
      </c>
      <c r="K906" s="308">
        <v>16</v>
      </c>
      <c r="Q906" s="206"/>
      <c r="R906" s="178"/>
    </row>
    <row r="907" spans="10:18">
      <c r="J907" s="305">
        <v>0.32627853881278546</v>
      </c>
      <c r="K907" s="308">
        <v>16</v>
      </c>
      <c r="Q907" s="206"/>
      <c r="R907" s="178"/>
    </row>
    <row r="908" spans="10:18">
      <c r="J908" s="305">
        <v>0.3160269180478254</v>
      </c>
      <c r="K908" s="308">
        <v>16</v>
      </c>
      <c r="Q908" s="206"/>
      <c r="R908" s="178"/>
    </row>
    <row r="909" spans="10:18">
      <c r="J909" s="305">
        <v>0.30449771689497707</v>
      </c>
      <c r="K909" s="308">
        <v>16</v>
      </c>
      <c r="Q909" s="206"/>
      <c r="R909" s="178"/>
    </row>
    <row r="910" spans="10:18">
      <c r="J910" s="305">
        <v>0.30218597292317551</v>
      </c>
      <c r="K910" s="308">
        <v>16</v>
      </c>
      <c r="Q910" s="206"/>
      <c r="R910" s="178"/>
    </row>
    <row r="911" spans="10:18">
      <c r="J911" s="305">
        <v>0.30167556030371745</v>
      </c>
      <c r="K911" s="308">
        <v>16</v>
      </c>
      <c r="Q911" s="206"/>
      <c r="R911" s="178"/>
    </row>
    <row r="912" spans="10:18">
      <c r="J912" s="305">
        <v>0.30102739726027394</v>
      </c>
      <c r="K912" s="308">
        <v>16</v>
      </c>
      <c r="Q912" s="206"/>
      <c r="R912" s="178"/>
    </row>
    <row r="913" spans="10:18">
      <c r="J913" s="305">
        <v>0.29459902968036528</v>
      </c>
      <c r="K913" s="308">
        <v>16</v>
      </c>
      <c r="Q913" s="206"/>
      <c r="R913" s="178"/>
    </row>
    <row r="914" spans="10:18">
      <c r="J914" s="305">
        <v>0.29413452295121367</v>
      </c>
      <c r="K914" s="308">
        <v>16</v>
      </c>
      <c r="Q914" s="206"/>
      <c r="R914" s="178"/>
    </row>
    <row r="915" spans="10:18">
      <c r="J915" s="305">
        <v>0.28680735530050594</v>
      </c>
      <c r="K915" s="308">
        <v>16</v>
      </c>
      <c r="Q915" s="206"/>
      <c r="R915" s="178"/>
    </row>
    <row r="916" spans="10:18">
      <c r="J916" s="305">
        <v>0.28134703196347033</v>
      </c>
      <c r="K916" s="308">
        <v>16</v>
      </c>
      <c r="Q916" s="206"/>
      <c r="R916" s="178"/>
    </row>
    <row r="917" spans="10:18">
      <c r="J917" s="305">
        <v>0.27955352612886863</v>
      </c>
      <c r="K917" s="308">
        <v>16</v>
      </c>
      <c r="Q917" s="206"/>
      <c r="R917" s="178"/>
    </row>
    <row r="918" spans="10:18">
      <c r="J918" s="305">
        <v>0.26095890410958911</v>
      </c>
      <c r="K918" s="308">
        <v>16</v>
      </c>
      <c r="Q918" s="206"/>
      <c r="R918" s="178"/>
    </row>
    <row r="919" spans="10:18">
      <c r="J919" s="305">
        <v>0.25509070714550158</v>
      </c>
      <c r="K919" s="308">
        <v>16</v>
      </c>
      <c r="Q919" s="206"/>
      <c r="R919" s="178"/>
    </row>
    <row r="920" spans="10:18">
      <c r="J920" s="305">
        <v>0.24649923896499235</v>
      </c>
      <c r="K920" s="308">
        <v>16</v>
      </c>
      <c r="Q920" s="206"/>
      <c r="R920" s="178"/>
    </row>
    <row r="921" spans="10:18">
      <c r="J921" s="305">
        <v>0.5958076897624246</v>
      </c>
      <c r="K921" s="308">
        <v>17</v>
      </c>
      <c r="Q921" s="206"/>
      <c r="R921" s="178"/>
    </row>
    <row r="922" spans="10:18">
      <c r="J922" s="305">
        <v>0.5907762557077626</v>
      </c>
      <c r="K922" s="308">
        <v>17</v>
      </c>
      <c r="Q922" s="206"/>
      <c r="R922" s="178"/>
    </row>
    <row r="923" spans="10:18">
      <c r="J923" s="305">
        <v>0.51862467738733375</v>
      </c>
      <c r="K923" s="308">
        <v>17</v>
      </c>
      <c r="Q923" s="206"/>
      <c r="R923" s="178"/>
    </row>
    <row r="924" spans="10:18">
      <c r="J924" s="305">
        <v>0.51404645132194604</v>
      </c>
      <c r="K924" s="308">
        <v>17</v>
      </c>
      <c r="Q924" s="206"/>
      <c r="R924" s="178"/>
    </row>
    <row r="925" spans="10:18">
      <c r="J925" s="305">
        <v>0.51250744490768319</v>
      </c>
      <c r="K925" s="308">
        <v>17</v>
      </c>
      <c r="Q925" s="206"/>
      <c r="R925" s="178"/>
    </row>
    <row r="926" spans="10:18">
      <c r="J926" s="305">
        <v>0.50103500761035002</v>
      </c>
      <c r="K926" s="308">
        <v>17</v>
      </c>
      <c r="Q926" s="206"/>
      <c r="R926" s="178"/>
    </row>
    <row r="927" spans="10:18">
      <c r="J927" s="305">
        <v>0.4993325255180629</v>
      </c>
      <c r="K927" s="308">
        <v>17</v>
      </c>
      <c r="Q927" s="206"/>
      <c r="R927" s="178"/>
    </row>
    <row r="928" spans="10:18">
      <c r="J928" s="305">
        <v>0.49875028562224433</v>
      </c>
      <c r="K928" s="308">
        <v>17</v>
      </c>
      <c r="Q928" s="206"/>
      <c r="R928" s="178"/>
    </row>
    <row r="929" spans="10:18">
      <c r="J929" s="305">
        <v>0.49728899013321809</v>
      </c>
      <c r="K929" s="308">
        <v>17</v>
      </c>
      <c r="Q929" s="206"/>
      <c r="R929" s="178"/>
    </row>
    <row r="930" spans="10:18">
      <c r="J930" s="305">
        <v>0.49515253788630825</v>
      </c>
      <c r="K930" s="308">
        <v>17</v>
      </c>
      <c r="Q930" s="206"/>
      <c r="R930" s="178"/>
    </row>
    <row r="931" spans="10:18">
      <c r="J931" s="305">
        <v>0.49453533222708668</v>
      </c>
      <c r="K931" s="308">
        <v>17</v>
      </c>
      <c r="Q931" s="206"/>
      <c r="R931" s="178"/>
    </row>
    <row r="932" spans="10:18">
      <c r="J932" s="305">
        <v>0.49401653344637431</v>
      </c>
      <c r="K932" s="308">
        <v>17</v>
      </c>
      <c r="Q932" s="206"/>
      <c r="R932" s="178"/>
    </row>
    <row r="933" spans="10:18">
      <c r="J933" s="305">
        <v>0.49296702927746439</v>
      </c>
      <c r="K933" s="308">
        <v>17</v>
      </c>
      <c r="Q933" s="206"/>
      <c r="R933" s="178"/>
    </row>
    <row r="934" spans="10:18">
      <c r="J934" s="305">
        <v>0.48791704961559224</v>
      </c>
      <c r="K934" s="308">
        <v>17</v>
      </c>
      <c r="Q934" s="206"/>
      <c r="R934" s="178"/>
    </row>
    <row r="935" spans="10:18">
      <c r="J935" s="305">
        <v>0.47875597217049026</v>
      </c>
      <c r="K935" s="308">
        <v>17</v>
      </c>
      <c r="Q935" s="206"/>
      <c r="R935" s="178"/>
    </row>
    <row r="936" spans="10:18">
      <c r="J936" s="305">
        <v>0.47758626260015508</v>
      </c>
      <c r="K936" s="308">
        <v>17</v>
      </c>
      <c r="Q936" s="206"/>
      <c r="R936" s="178"/>
    </row>
    <row r="937" spans="10:18">
      <c r="J937" s="305">
        <v>0.47688218295722767</v>
      </c>
      <c r="K937" s="308">
        <v>17</v>
      </c>
      <c r="Q937" s="206"/>
      <c r="R937" s="178"/>
    </row>
    <row r="938" spans="10:18">
      <c r="J938" s="305">
        <v>0.47444460558756446</v>
      </c>
      <c r="K938" s="308">
        <v>17</v>
      </c>
      <c r="Q938" s="206"/>
      <c r="R938" s="178"/>
    </row>
    <row r="939" spans="10:18">
      <c r="J939" s="305">
        <v>0.46695582182244044</v>
      </c>
      <c r="K939" s="308">
        <v>17</v>
      </c>
      <c r="Q939" s="206"/>
      <c r="R939" s="178"/>
    </row>
    <row r="940" spans="10:18">
      <c r="J940" s="305">
        <v>0.46646951516593582</v>
      </c>
      <c r="K940" s="308">
        <v>17</v>
      </c>
      <c r="Q940" s="206"/>
      <c r="R940" s="178"/>
    </row>
    <row r="941" spans="10:18">
      <c r="J941" s="305">
        <v>0.46440220700152207</v>
      </c>
      <c r="K941" s="308">
        <v>17</v>
      </c>
      <c r="Q941" s="206"/>
      <c r="R941" s="178"/>
    </row>
    <row r="942" spans="10:18">
      <c r="J942" s="305">
        <v>0.45859303417304842</v>
      </c>
      <c r="K942" s="308">
        <v>17</v>
      </c>
      <c r="Q942" s="206"/>
      <c r="R942" s="178"/>
    </row>
    <row r="943" spans="10:18">
      <c r="J943" s="305">
        <v>0.45845425079312696</v>
      </c>
      <c r="K943" s="308">
        <v>17</v>
      </c>
      <c r="Q943" s="206"/>
      <c r="R943" s="178"/>
    </row>
    <row r="944" spans="10:18">
      <c r="J944" s="305">
        <v>0.45354423561937962</v>
      </c>
      <c r="K944" s="308">
        <v>17</v>
      </c>
      <c r="Q944" s="206"/>
      <c r="R944" s="178"/>
    </row>
    <row r="945" spans="10:18">
      <c r="J945" s="305">
        <v>0.45222659817351596</v>
      </c>
      <c r="K945" s="308">
        <v>17</v>
      </c>
      <c r="Q945" s="206"/>
      <c r="R945" s="178"/>
    </row>
    <row r="946" spans="10:18">
      <c r="J946" s="305">
        <v>0.45117541856925419</v>
      </c>
      <c r="K946" s="308">
        <v>17</v>
      </c>
      <c r="Q946" s="206"/>
      <c r="R946" s="178"/>
    </row>
    <row r="947" spans="10:18">
      <c r="J947" s="305">
        <v>0.44848123883263857</v>
      </c>
      <c r="K947" s="308">
        <v>17</v>
      </c>
      <c r="Q947" s="206"/>
      <c r="R947" s="178"/>
    </row>
    <row r="948" spans="10:18">
      <c r="J948" s="305">
        <v>0.4434247719756011</v>
      </c>
      <c r="K948" s="308">
        <v>17</v>
      </c>
      <c r="Q948" s="206"/>
      <c r="R948" s="178"/>
    </row>
    <row r="949" spans="10:18">
      <c r="J949" s="305">
        <v>0.43309285581368717</v>
      </c>
      <c r="K949" s="308">
        <v>17</v>
      </c>
      <c r="Q949" s="206"/>
      <c r="R949" s="178"/>
    </row>
    <row r="950" spans="10:18">
      <c r="J950" s="305">
        <v>0.42835768645357686</v>
      </c>
      <c r="K950" s="308">
        <v>17</v>
      </c>
      <c r="Q950" s="206"/>
      <c r="R950" s="178"/>
    </row>
    <row r="951" spans="10:18">
      <c r="J951" s="305">
        <v>0.42802332506890883</v>
      </c>
      <c r="K951" s="308">
        <v>17</v>
      </c>
      <c r="Q951" s="206"/>
      <c r="R951" s="178"/>
    </row>
    <row r="952" spans="10:18">
      <c r="J952" s="305">
        <v>0.42602633545832219</v>
      </c>
      <c r="K952" s="308">
        <v>17</v>
      </c>
      <c r="Q952" s="206"/>
      <c r="R952" s="178"/>
    </row>
    <row r="953" spans="10:18">
      <c r="J953" s="305">
        <v>0.41968622824448137</v>
      </c>
      <c r="K953" s="308">
        <v>17</v>
      </c>
      <c r="Q953" s="206"/>
      <c r="R953" s="178"/>
    </row>
    <row r="954" spans="10:18">
      <c r="J954" s="305">
        <v>0.40767397848618869</v>
      </c>
      <c r="K954" s="308">
        <v>17</v>
      </c>
      <c r="Q954" s="206"/>
      <c r="R954" s="178"/>
    </row>
    <row r="955" spans="10:18">
      <c r="J955" s="305">
        <v>0.40759255412580586</v>
      </c>
      <c r="K955" s="308">
        <v>17</v>
      </c>
      <c r="Q955" s="206"/>
      <c r="R955" s="178"/>
    </row>
    <row r="956" spans="10:18">
      <c r="J956" s="305">
        <v>0.40704680365296803</v>
      </c>
      <c r="K956" s="308">
        <v>17</v>
      </c>
      <c r="Q956" s="206"/>
      <c r="R956" s="178"/>
    </row>
    <row r="957" spans="10:18">
      <c r="J957" s="305">
        <v>0.40690686798087811</v>
      </c>
      <c r="K957" s="308">
        <v>17</v>
      </c>
      <c r="Q957" s="206"/>
      <c r="R957" s="178"/>
    </row>
    <row r="958" spans="10:18">
      <c r="J958" s="305">
        <v>0.40309788812785385</v>
      </c>
      <c r="K958" s="308">
        <v>17</v>
      </c>
      <c r="Q958" s="206"/>
      <c r="R958" s="178"/>
    </row>
    <row r="959" spans="10:18">
      <c r="J959" s="305">
        <v>0.39869275828179945</v>
      </c>
      <c r="K959" s="308">
        <v>17</v>
      </c>
      <c r="Q959" s="206"/>
      <c r="R959" s="178"/>
    </row>
    <row r="960" spans="10:18">
      <c r="J960" s="305">
        <v>0.39035464913897239</v>
      </c>
      <c r="K960" s="308">
        <v>17</v>
      </c>
      <c r="Q960" s="206"/>
      <c r="R960" s="178"/>
    </row>
    <row r="961" spans="10:18">
      <c r="J961" s="305">
        <v>0.38994059698968359</v>
      </c>
      <c r="K961" s="308">
        <v>17</v>
      </c>
      <c r="Q961" s="206"/>
      <c r="R961" s="178"/>
    </row>
    <row r="962" spans="10:18">
      <c r="J962" s="305">
        <v>0.38846360461993024</v>
      </c>
      <c r="K962" s="308">
        <v>17</v>
      </c>
      <c r="Q962" s="206"/>
      <c r="R962" s="178"/>
    </row>
    <row r="963" spans="10:18">
      <c r="J963" s="305">
        <v>0.38341293348142663</v>
      </c>
      <c r="K963" s="308">
        <v>17</v>
      </c>
      <c r="Q963" s="206"/>
      <c r="R963" s="178"/>
    </row>
    <row r="964" spans="10:18">
      <c r="J964" s="305">
        <v>0.38258300750097979</v>
      </c>
      <c r="K964" s="308">
        <v>17</v>
      </c>
      <c r="Q964" s="206"/>
      <c r="R964" s="178"/>
    </row>
    <row r="965" spans="10:18">
      <c r="J965" s="305">
        <v>0.37940458717733661</v>
      </c>
      <c r="K965" s="308">
        <v>17</v>
      </c>
      <c r="Q965" s="206"/>
      <c r="R965" s="178"/>
    </row>
    <row r="966" spans="10:18">
      <c r="J966" s="305">
        <v>0.37427511415525117</v>
      </c>
      <c r="K966" s="308">
        <v>17</v>
      </c>
      <c r="Q966" s="206"/>
      <c r="R966" s="178"/>
    </row>
    <row r="967" spans="10:18">
      <c r="J967" s="305">
        <v>0.37015905482143335</v>
      </c>
      <c r="K967" s="308">
        <v>17</v>
      </c>
      <c r="Q967" s="206"/>
      <c r="R967" s="178"/>
    </row>
    <row r="968" spans="10:18">
      <c r="J968" s="305">
        <v>0.35961516617824124</v>
      </c>
      <c r="K968" s="308">
        <v>17</v>
      </c>
      <c r="Q968" s="206"/>
      <c r="R968" s="178"/>
    </row>
    <row r="969" spans="10:18">
      <c r="J969" s="305">
        <v>0.35495568090249791</v>
      </c>
      <c r="K969" s="308">
        <v>17</v>
      </c>
      <c r="Q969" s="206"/>
      <c r="R969" s="178"/>
    </row>
    <row r="970" spans="10:18">
      <c r="J970" s="305">
        <v>0.34204609697760385</v>
      </c>
      <c r="K970" s="308">
        <v>17</v>
      </c>
    </row>
    <row r="971" spans="10:18">
      <c r="J971" s="305">
        <v>0.33361881764862511</v>
      </c>
      <c r="K971" s="308">
        <v>17</v>
      </c>
    </row>
    <row r="972" spans="10:18">
      <c r="J972" s="305">
        <v>0.32835821505223489</v>
      </c>
      <c r="K972" s="308">
        <v>17</v>
      </c>
    </row>
    <row r="973" spans="10:18">
      <c r="J973" s="305">
        <v>0.32643645357686446</v>
      </c>
      <c r="K973" s="308">
        <v>17</v>
      </c>
    </row>
    <row r="974" spans="10:18">
      <c r="J974" s="305">
        <v>0.32058599695585999</v>
      </c>
      <c r="K974" s="308">
        <v>17</v>
      </c>
    </row>
    <row r="975" spans="10:18">
      <c r="J975" s="305">
        <v>0.31170391732756564</v>
      </c>
      <c r="K975" s="308">
        <v>17</v>
      </c>
    </row>
    <row r="976" spans="10:18">
      <c r="J976" s="305">
        <v>0.30582191780821916</v>
      </c>
      <c r="K976" s="308">
        <v>17</v>
      </c>
    </row>
    <row r="977" spans="10:11">
      <c r="J977" s="305">
        <v>0.30185185185185187</v>
      </c>
      <c r="K977" s="308">
        <v>17</v>
      </c>
    </row>
    <row r="978" spans="10:11">
      <c r="J978" s="305">
        <v>0.29946727549467278</v>
      </c>
      <c r="K978" s="308">
        <v>17</v>
      </c>
    </row>
    <row r="979" spans="10:11">
      <c r="J979" s="305">
        <v>0.29113394216133942</v>
      </c>
      <c r="K979" s="308">
        <v>17</v>
      </c>
    </row>
    <row r="980" spans="10:11">
      <c r="J980" s="305">
        <v>0.27796803652968038</v>
      </c>
      <c r="K980" s="308">
        <v>17</v>
      </c>
    </row>
    <row r="981" spans="10:11">
      <c r="J981" s="305">
        <v>0.27617960426179605</v>
      </c>
      <c r="K981" s="308">
        <v>17</v>
      </c>
    </row>
    <row r="982" spans="10:11">
      <c r="J982" s="305">
        <v>0.26754185692541854</v>
      </c>
      <c r="K982" s="308">
        <v>17</v>
      </c>
    </row>
    <row r="983" spans="10:11">
      <c r="J983" s="305">
        <v>0.25578386605783865</v>
      </c>
      <c r="K983" s="308">
        <v>17</v>
      </c>
    </row>
    <row r="984" spans="10:11">
      <c r="J984" s="305">
        <v>0.25114155251141551</v>
      </c>
      <c r="K984" s="308">
        <v>17</v>
      </c>
    </row>
    <row r="985" spans="10:11">
      <c r="J985" s="305">
        <v>0.25024621720834456</v>
      </c>
      <c r="K985" s="308">
        <v>17</v>
      </c>
    </row>
    <row r="986" spans="10:11">
      <c r="J986" s="305">
        <v>0.24170471841704716</v>
      </c>
      <c r="K986" s="308">
        <v>17</v>
      </c>
    </row>
    <row r="987" spans="10:11">
      <c r="J987" s="305">
        <v>0.55100204369430972</v>
      </c>
      <c r="K987" s="308">
        <v>18</v>
      </c>
    </row>
    <row r="988" spans="10:11">
      <c r="J988" s="305">
        <v>0.52979309926015516</v>
      </c>
      <c r="K988" s="308">
        <v>18</v>
      </c>
    </row>
    <row r="989" spans="10:11">
      <c r="J989" s="305">
        <v>0.51848130223571121</v>
      </c>
      <c r="K989" s="308">
        <v>18</v>
      </c>
    </row>
    <row r="990" spans="10:11">
      <c r="J990" s="305">
        <v>0.5150425213210601</v>
      </c>
      <c r="K990" s="308">
        <v>18</v>
      </c>
    </row>
    <row r="991" spans="10:11">
      <c r="J991" s="305">
        <v>0.49777223260515863</v>
      </c>
      <c r="K991" s="308">
        <v>18</v>
      </c>
    </row>
    <row r="992" spans="10:11">
      <c r="J992" s="305">
        <v>0.4891050920160509</v>
      </c>
      <c r="K992" s="308">
        <v>18</v>
      </c>
    </row>
    <row r="993" spans="10:11">
      <c r="J993" s="305">
        <v>0.48642149557708109</v>
      </c>
      <c r="K993" s="308">
        <v>18</v>
      </c>
    </row>
    <row r="994" spans="10:11">
      <c r="J994" s="305">
        <v>0.48445692427528664</v>
      </c>
      <c r="K994" s="308">
        <v>18</v>
      </c>
    </row>
    <row r="995" spans="10:11">
      <c r="J995" s="305">
        <v>0.48297086098950243</v>
      </c>
      <c r="K995" s="308">
        <v>18</v>
      </c>
    </row>
    <row r="996" spans="10:11">
      <c r="J996" s="305">
        <v>0.47894821855682912</v>
      </c>
      <c r="K996" s="308">
        <v>18</v>
      </c>
    </row>
    <row r="997" spans="10:11">
      <c r="J997" s="305">
        <v>0.47515897344664482</v>
      </c>
      <c r="K997" s="308">
        <v>18</v>
      </c>
    </row>
    <row r="998" spans="10:11">
      <c r="J998" s="305">
        <v>0.47021574988312959</v>
      </c>
      <c r="K998" s="308">
        <v>18</v>
      </c>
    </row>
    <row r="999" spans="10:11">
      <c r="J999" s="305">
        <v>0.46686848774378992</v>
      </c>
      <c r="K999" s="308">
        <v>18</v>
      </c>
    </row>
    <row r="1000" spans="10:11">
      <c r="J1000" s="305">
        <v>0.45420440693429248</v>
      </c>
      <c r="K1000" s="308">
        <v>18</v>
      </c>
    </row>
    <row r="1001" spans="10:11">
      <c r="J1001" s="305">
        <v>0.44226203191896546</v>
      </c>
      <c r="K1001" s="308">
        <v>18</v>
      </c>
    </row>
    <row r="1002" spans="10:11">
      <c r="J1002" s="305">
        <v>0.43622937389752614</v>
      </c>
      <c r="K1002" s="308">
        <v>18</v>
      </c>
    </row>
    <row r="1003" spans="10:11">
      <c r="J1003" s="305">
        <v>0.43564043157807919</v>
      </c>
      <c r="K1003" s="308">
        <v>18</v>
      </c>
    </row>
    <row r="1004" spans="10:11">
      <c r="J1004" s="305">
        <v>0.43376755678862494</v>
      </c>
      <c r="K1004" s="308">
        <v>18</v>
      </c>
    </row>
    <row r="1005" spans="10:11">
      <c r="J1005" s="305">
        <v>0.42995454042965076</v>
      </c>
      <c r="K1005" s="308">
        <v>18</v>
      </c>
    </row>
    <row r="1006" spans="10:11">
      <c r="J1006" s="305">
        <v>0.4284474885844749</v>
      </c>
      <c r="K1006" s="308">
        <v>18</v>
      </c>
    </row>
    <row r="1007" spans="10:11">
      <c r="J1007" s="305">
        <v>0.42364459665144599</v>
      </c>
      <c r="K1007" s="308">
        <v>18</v>
      </c>
    </row>
    <row r="1008" spans="10:11">
      <c r="J1008" s="305">
        <v>0.41767620290125185</v>
      </c>
      <c r="K1008" s="308">
        <v>18</v>
      </c>
    </row>
    <row r="1009" spans="10:11">
      <c r="J1009" s="305">
        <v>0.41280373450750169</v>
      </c>
      <c r="K1009" s="308">
        <v>18</v>
      </c>
    </row>
    <row r="1010" spans="10:11">
      <c r="J1010" s="305">
        <v>0.41002515035245346</v>
      </c>
      <c r="K1010" s="308">
        <v>18</v>
      </c>
    </row>
    <row r="1011" spans="10:11">
      <c r="J1011" s="305">
        <v>0.40921917808219177</v>
      </c>
      <c r="K1011" s="308">
        <v>18</v>
      </c>
    </row>
    <row r="1012" spans="10:11">
      <c r="J1012" s="305">
        <v>0.40463413371436857</v>
      </c>
      <c r="K1012" s="308">
        <v>18</v>
      </c>
    </row>
    <row r="1013" spans="10:11">
      <c r="J1013" s="305">
        <v>0.38335362760020292</v>
      </c>
      <c r="K1013" s="308">
        <v>18</v>
      </c>
    </row>
    <row r="1014" spans="10:11">
      <c r="J1014" s="305">
        <v>0.37745098039215691</v>
      </c>
      <c r="K1014" s="308">
        <v>18</v>
      </c>
    </row>
    <row r="1015" spans="10:11">
      <c r="J1015" s="305">
        <v>0.36672086158387529</v>
      </c>
      <c r="K1015" s="308">
        <v>18</v>
      </c>
    </row>
    <row r="1016" spans="10:11">
      <c r="J1016" s="305">
        <v>0.36079053613300188</v>
      </c>
      <c r="K1016" s="308">
        <v>18</v>
      </c>
    </row>
    <row r="1017" spans="10:11">
      <c r="J1017" s="305">
        <v>0.35846404415932365</v>
      </c>
      <c r="K1017" s="308">
        <v>18</v>
      </c>
    </row>
    <row r="1018" spans="10:11">
      <c r="J1018" s="305">
        <v>0.35650523100577491</v>
      </c>
      <c r="K1018" s="308">
        <v>18</v>
      </c>
    </row>
    <row r="1019" spans="10:11">
      <c r="J1019" s="305">
        <v>0.35158562271375726</v>
      </c>
      <c r="K1019" s="308">
        <v>18</v>
      </c>
    </row>
    <row r="1020" spans="10:11">
      <c r="J1020" s="305">
        <v>0.35028012350280113</v>
      </c>
      <c r="K1020" s="308">
        <v>18</v>
      </c>
    </row>
    <row r="1021" spans="10:11">
      <c r="J1021" s="305">
        <v>0.33743335807575819</v>
      </c>
      <c r="K1021" s="308">
        <v>18</v>
      </c>
    </row>
    <row r="1022" spans="10:11">
      <c r="J1022" s="305">
        <v>0.32985794013191266</v>
      </c>
      <c r="K1022" s="308">
        <v>18</v>
      </c>
    </row>
    <row r="1023" spans="10:11">
      <c r="J1023" s="305">
        <v>0.32814481861998984</v>
      </c>
      <c r="K1023" s="308">
        <v>18</v>
      </c>
    </row>
    <row r="1024" spans="10:11">
      <c r="J1024" s="305">
        <v>0.31962773720085413</v>
      </c>
      <c r="K1024" s="308">
        <v>18</v>
      </c>
    </row>
    <row r="1025" spans="10:11">
      <c r="J1025" s="305">
        <v>0.30712836123795029</v>
      </c>
      <c r="K1025" s="308">
        <v>18</v>
      </c>
    </row>
    <row r="1026" spans="10:11">
      <c r="J1026" s="305">
        <v>0.29944661608474393</v>
      </c>
      <c r="K1026" s="308">
        <v>18</v>
      </c>
    </row>
    <row r="1027" spans="10:11">
      <c r="J1027" s="305">
        <v>0.29822660688297536</v>
      </c>
      <c r="K1027" s="308">
        <v>18</v>
      </c>
    </row>
    <row r="1028" spans="10:11">
      <c r="J1028" s="305">
        <v>0.29700959951535322</v>
      </c>
      <c r="K1028" s="308">
        <v>18</v>
      </c>
    </row>
    <row r="1029" spans="10:11">
      <c r="J1029" s="305">
        <v>0.27939590075512405</v>
      </c>
      <c r="K1029" s="308">
        <v>18</v>
      </c>
    </row>
    <row r="1030" spans="10:11">
      <c r="J1030" s="305">
        <v>0.26509132420091325</v>
      </c>
      <c r="K1030" s="308">
        <v>18</v>
      </c>
    </row>
    <row r="1031" spans="10:11">
      <c r="J1031" s="305">
        <v>0.24410084619844893</v>
      </c>
      <c r="K1031" s="308">
        <v>18</v>
      </c>
    </row>
    <row r="1032" spans="10:11">
      <c r="J1032" s="305">
        <v>0.62133958705578729</v>
      </c>
      <c r="K1032" s="308">
        <v>19</v>
      </c>
    </row>
    <row r="1033" spans="10:11">
      <c r="J1033" s="305">
        <v>0.54777464410421706</v>
      </c>
      <c r="K1033" s="308">
        <v>19</v>
      </c>
    </row>
    <row r="1034" spans="10:11">
      <c r="J1034" s="305">
        <v>0.53169026484556614</v>
      </c>
      <c r="K1034" s="308">
        <v>19</v>
      </c>
    </row>
    <row r="1035" spans="10:11">
      <c r="J1035" s="305">
        <v>0.51488838730837461</v>
      </c>
      <c r="K1035" s="308">
        <v>19</v>
      </c>
    </row>
    <row r="1036" spans="10:11">
      <c r="J1036" s="305">
        <v>0.51073691959099654</v>
      </c>
      <c r="K1036" s="308">
        <v>19</v>
      </c>
    </row>
    <row r="1037" spans="10:11">
      <c r="J1037" s="305">
        <v>0.50673515981735162</v>
      </c>
      <c r="K1037" s="308">
        <v>19</v>
      </c>
    </row>
    <row r="1038" spans="10:11">
      <c r="J1038" s="305">
        <v>0.50587766432711823</v>
      </c>
      <c r="K1038" s="308">
        <v>19</v>
      </c>
    </row>
    <row r="1039" spans="10:11">
      <c r="J1039" s="305">
        <v>0.5025704848923549</v>
      </c>
      <c r="K1039" s="308">
        <v>19</v>
      </c>
    </row>
    <row r="1040" spans="10:11">
      <c r="J1040" s="305">
        <v>0.50159792394671565</v>
      </c>
      <c r="K1040" s="308">
        <v>19</v>
      </c>
    </row>
    <row r="1041" spans="10:11">
      <c r="J1041" s="305">
        <v>0.50036692759295476</v>
      </c>
      <c r="K1041" s="308">
        <v>19</v>
      </c>
    </row>
    <row r="1042" spans="10:11">
      <c r="J1042" s="305">
        <v>0.49804350418904941</v>
      </c>
      <c r="K1042" s="308">
        <v>19</v>
      </c>
    </row>
    <row r="1043" spans="10:11">
      <c r="J1043" s="305">
        <v>0.49767860008461345</v>
      </c>
      <c r="K1043" s="308">
        <v>19</v>
      </c>
    </row>
    <row r="1044" spans="10:11">
      <c r="J1044" s="305">
        <v>0.49645405251141561</v>
      </c>
      <c r="K1044" s="308">
        <v>19</v>
      </c>
    </row>
    <row r="1045" spans="10:11">
      <c r="J1045" s="305">
        <v>0.48850849231225651</v>
      </c>
      <c r="K1045" s="308">
        <v>19</v>
      </c>
    </row>
    <row r="1046" spans="10:11">
      <c r="J1046" s="305">
        <v>0.48669724739210762</v>
      </c>
      <c r="K1046" s="308">
        <v>19</v>
      </c>
    </row>
    <row r="1047" spans="10:11">
      <c r="J1047" s="305">
        <v>0.48399576380513509</v>
      </c>
      <c r="K1047" s="308">
        <v>19</v>
      </c>
    </row>
    <row r="1048" spans="10:11">
      <c r="J1048" s="305">
        <v>0.48279713041315137</v>
      </c>
      <c r="K1048" s="308">
        <v>19</v>
      </c>
    </row>
    <row r="1049" spans="10:11">
      <c r="J1049" s="305">
        <v>0.47846812031335095</v>
      </c>
      <c r="K1049" s="308">
        <v>19</v>
      </c>
    </row>
    <row r="1050" spans="10:11">
      <c r="J1050" s="305">
        <v>0.47553146544005731</v>
      </c>
      <c r="K1050" s="308">
        <v>19</v>
      </c>
    </row>
    <row r="1051" spans="10:11">
      <c r="J1051" s="305">
        <v>0.47159284627092846</v>
      </c>
      <c r="K1051" s="308">
        <v>19</v>
      </c>
    </row>
    <row r="1052" spans="10:11">
      <c r="J1052" s="305">
        <v>0.47009807962700889</v>
      </c>
      <c r="K1052" s="308">
        <v>19</v>
      </c>
    </row>
    <row r="1053" spans="10:11">
      <c r="J1053" s="305">
        <v>0.46997643409400092</v>
      </c>
      <c r="K1053" s="308">
        <v>19</v>
      </c>
    </row>
    <row r="1054" spans="10:11">
      <c r="J1054" s="305">
        <v>0.46881278538812787</v>
      </c>
      <c r="K1054" s="308">
        <v>19</v>
      </c>
    </row>
    <row r="1055" spans="10:11">
      <c r="J1055" s="305">
        <v>0.46699913397371945</v>
      </c>
      <c r="K1055" s="308">
        <v>19</v>
      </c>
    </row>
    <row r="1056" spans="10:11">
      <c r="J1056" s="305">
        <v>0.46614516507695586</v>
      </c>
      <c r="K1056" s="308">
        <v>19</v>
      </c>
    </row>
    <row r="1057" spans="10:11">
      <c r="J1057" s="305">
        <v>0.46587370982591036</v>
      </c>
      <c r="K1057" s="308">
        <v>19</v>
      </c>
    </row>
    <row r="1058" spans="10:11">
      <c r="J1058" s="305">
        <v>0.46473285189596975</v>
      </c>
      <c r="K1058" s="308">
        <v>19</v>
      </c>
    </row>
    <row r="1059" spans="10:11">
      <c r="J1059" s="305">
        <v>0.46339843615889026</v>
      </c>
      <c r="K1059" s="308">
        <v>19</v>
      </c>
    </row>
    <row r="1060" spans="10:11">
      <c r="J1060" s="305">
        <v>0.4629330261291012</v>
      </c>
      <c r="K1060" s="308">
        <v>19</v>
      </c>
    </row>
    <row r="1061" spans="10:11">
      <c r="J1061" s="305">
        <v>0.44950032931168349</v>
      </c>
      <c r="K1061" s="308">
        <v>19</v>
      </c>
    </row>
    <row r="1062" spans="10:11">
      <c r="J1062" s="305">
        <v>0.44689160578968889</v>
      </c>
      <c r="K1062" s="308">
        <v>19</v>
      </c>
    </row>
    <row r="1063" spans="10:11">
      <c r="J1063" s="305">
        <v>0.44222971994555299</v>
      </c>
      <c r="K1063" s="308">
        <v>19</v>
      </c>
    </row>
    <row r="1064" spans="10:11">
      <c r="J1064" s="305">
        <v>0.44127648144655696</v>
      </c>
      <c r="K1064" s="308">
        <v>19</v>
      </c>
    </row>
    <row r="1065" spans="10:11">
      <c r="J1065" s="305">
        <v>0.43809284627092848</v>
      </c>
      <c r="K1065" s="308">
        <v>19</v>
      </c>
    </row>
    <row r="1066" spans="10:11">
      <c r="J1066" s="305">
        <v>0.43806093226846754</v>
      </c>
      <c r="K1066" s="308">
        <v>19</v>
      </c>
    </row>
    <row r="1067" spans="10:11">
      <c r="J1067" s="305">
        <v>0.43734087969247776</v>
      </c>
      <c r="K1067" s="308">
        <v>19</v>
      </c>
    </row>
    <row r="1068" spans="10:11">
      <c r="J1068" s="305">
        <v>0.43681605565128856</v>
      </c>
      <c r="K1068" s="308">
        <v>19</v>
      </c>
    </row>
    <row r="1069" spans="10:11">
      <c r="J1069" s="305">
        <v>0.43309055563090554</v>
      </c>
      <c r="K1069" s="308">
        <v>19</v>
      </c>
    </row>
    <row r="1070" spans="10:11">
      <c r="J1070" s="305">
        <v>0.43286255732167733</v>
      </c>
      <c r="K1070" s="308">
        <v>19</v>
      </c>
    </row>
    <row r="1071" spans="10:11">
      <c r="J1071" s="305">
        <v>0.4319425431864764</v>
      </c>
      <c r="K1071" s="308">
        <v>19</v>
      </c>
    </row>
    <row r="1072" spans="10:11">
      <c r="J1072" s="305">
        <v>0.43017427701674277</v>
      </c>
      <c r="K1072" s="308">
        <v>19</v>
      </c>
    </row>
    <row r="1073" spans="10:11">
      <c r="J1073" s="305">
        <v>0.42703374461608218</v>
      </c>
      <c r="K1073" s="308">
        <v>19</v>
      </c>
    </row>
    <row r="1074" spans="10:11">
      <c r="J1074" s="305">
        <v>0.41260579768735201</v>
      </c>
      <c r="K1074" s="308">
        <v>19</v>
      </c>
    </row>
    <row r="1075" spans="10:11">
      <c r="J1075" s="305">
        <v>0.41201761252446184</v>
      </c>
      <c r="K1075" s="308">
        <v>19</v>
      </c>
    </row>
    <row r="1076" spans="10:11">
      <c r="J1076" s="305">
        <v>0.4084502555229616</v>
      </c>
      <c r="K1076" s="308">
        <v>19</v>
      </c>
    </row>
    <row r="1077" spans="10:11">
      <c r="J1077" s="305">
        <v>0.4053160238616445</v>
      </c>
      <c r="K1077" s="308">
        <v>19</v>
      </c>
    </row>
    <row r="1078" spans="10:11">
      <c r="J1078" s="305">
        <v>0.40510513424585654</v>
      </c>
      <c r="K1078" s="308">
        <v>19</v>
      </c>
    </row>
    <row r="1079" spans="10:11">
      <c r="J1079" s="305">
        <v>0.40374327463404497</v>
      </c>
      <c r="K1079" s="308">
        <v>19</v>
      </c>
    </row>
    <row r="1080" spans="10:11">
      <c r="J1080" s="305">
        <v>0.40359611963837067</v>
      </c>
      <c r="K1080" s="308">
        <v>19</v>
      </c>
    </row>
    <row r="1081" spans="10:11">
      <c r="J1081" s="305">
        <v>0.39848963821566574</v>
      </c>
      <c r="K1081" s="308">
        <v>19</v>
      </c>
    </row>
    <row r="1082" spans="10:11">
      <c r="J1082" s="305">
        <v>0.38809212159508927</v>
      </c>
      <c r="K1082" s="308">
        <v>19</v>
      </c>
    </row>
    <row r="1083" spans="10:11">
      <c r="J1083" s="305">
        <v>0.38688354119404939</v>
      </c>
      <c r="K1083" s="308">
        <v>19</v>
      </c>
    </row>
    <row r="1084" spans="10:11">
      <c r="J1084" s="305">
        <v>0.38659517516088931</v>
      </c>
      <c r="K1084" s="308">
        <v>19</v>
      </c>
    </row>
    <row r="1085" spans="10:11">
      <c r="J1085" s="305">
        <v>0.38151409726752195</v>
      </c>
      <c r="K1085" s="308">
        <v>19</v>
      </c>
    </row>
    <row r="1086" spans="10:11">
      <c r="J1086" s="305">
        <v>0.37449749306115138</v>
      </c>
      <c r="K1086" s="308">
        <v>19</v>
      </c>
    </row>
    <row r="1087" spans="10:11">
      <c r="J1087" s="305">
        <v>0.37374146661241464</v>
      </c>
      <c r="K1087" s="308">
        <v>19</v>
      </c>
    </row>
    <row r="1088" spans="10:11">
      <c r="J1088" s="305">
        <v>0.37266349745135058</v>
      </c>
      <c r="K1088" s="308">
        <v>19</v>
      </c>
    </row>
    <row r="1089" spans="10:11">
      <c r="J1089" s="305">
        <v>0.36915139654865686</v>
      </c>
      <c r="K1089" s="308">
        <v>19</v>
      </c>
    </row>
    <row r="1090" spans="10:11">
      <c r="J1090" s="305">
        <v>0.36659259542359834</v>
      </c>
      <c r="K1090" s="308">
        <v>19</v>
      </c>
    </row>
    <row r="1091" spans="10:11">
      <c r="J1091" s="305">
        <v>0.36514790549930504</v>
      </c>
      <c r="K1091" s="308">
        <v>19</v>
      </c>
    </row>
    <row r="1092" spans="10:11">
      <c r="J1092" s="305">
        <v>0.36303398357059719</v>
      </c>
      <c r="K1092" s="308">
        <v>19</v>
      </c>
    </row>
    <row r="1093" spans="10:11">
      <c r="J1093" s="305">
        <v>0.35338751177792271</v>
      </c>
      <c r="K1093" s="308">
        <v>19</v>
      </c>
    </row>
    <row r="1094" spans="10:11">
      <c r="J1094" s="305">
        <v>0.35100223907820427</v>
      </c>
      <c r="K1094" s="308">
        <v>19</v>
      </c>
    </row>
    <row r="1095" spans="10:11">
      <c r="J1095" s="305">
        <v>0.34641538276448575</v>
      </c>
      <c r="K1095" s="308">
        <v>19</v>
      </c>
    </row>
    <row r="1096" spans="10:11">
      <c r="J1096" s="305">
        <v>0.34496272839265463</v>
      </c>
      <c r="K1096" s="308">
        <v>19</v>
      </c>
    </row>
    <row r="1097" spans="10:11">
      <c r="J1097" s="305">
        <v>0.33924942269312347</v>
      </c>
      <c r="K1097" s="308">
        <v>19</v>
      </c>
    </row>
    <row r="1098" spans="10:11">
      <c r="J1098" s="305">
        <v>0.33782032532215356</v>
      </c>
      <c r="K1098" s="308">
        <v>19</v>
      </c>
    </row>
    <row r="1099" spans="10:11">
      <c r="J1099" s="305">
        <v>0.33524463974770019</v>
      </c>
      <c r="K1099" s="308">
        <v>19</v>
      </c>
    </row>
    <row r="1100" spans="10:11">
      <c r="J1100" s="305">
        <v>0.32861560664972739</v>
      </c>
      <c r="K1100" s="308">
        <v>19</v>
      </c>
    </row>
    <row r="1101" spans="10:11">
      <c r="J1101" s="305">
        <v>0.32713248224150088</v>
      </c>
      <c r="K1101" s="308">
        <v>19</v>
      </c>
    </row>
    <row r="1102" spans="10:11">
      <c r="J1102" s="305">
        <v>0.32140279000742622</v>
      </c>
      <c r="K1102" s="308">
        <v>19</v>
      </c>
    </row>
    <row r="1103" spans="10:11">
      <c r="J1103" s="305">
        <v>0.32086844104113121</v>
      </c>
      <c r="K1103" s="308">
        <v>19</v>
      </c>
    </row>
    <row r="1104" spans="10:11">
      <c r="J1104" s="305">
        <v>0.30974326008685754</v>
      </c>
      <c r="K1104" s="308">
        <v>19</v>
      </c>
    </row>
    <row r="1105" spans="10:11">
      <c r="J1105" s="305">
        <v>0.30833380504924712</v>
      </c>
      <c r="K1105" s="308">
        <v>19</v>
      </c>
    </row>
    <row r="1106" spans="10:11">
      <c r="J1106" s="305">
        <v>0.30811876374090991</v>
      </c>
      <c r="K1106" s="308">
        <v>19</v>
      </c>
    </row>
    <row r="1107" spans="10:11">
      <c r="J1107" s="305">
        <v>0.30716739310917396</v>
      </c>
      <c r="K1107" s="308">
        <v>19</v>
      </c>
    </row>
    <row r="1108" spans="10:11">
      <c r="J1108" s="305">
        <v>0.30600402261361165</v>
      </c>
      <c r="K1108" s="308">
        <v>19</v>
      </c>
    </row>
    <row r="1109" spans="10:11">
      <c r="J1109" s="305">
        <v>0.3025810502283105</v>
      </c>
      <c r="K1109" s="308">
        <v>19</v>
      </c>
    </row>
    <row r="1110" spans="10:11">
      <c r="J1110" s="305">
        <v>0.30120298216916297</v>
      </c>
      <c r="K1110" s="308">
        <v>19</v>
      </c>
    </row>
    <row r="1111" spans="10:11">
      <c r="J1111" s="305">
        <v>0.29604109589041094</v>
      </c>
      <c r="K1111" s="308">
        <v>19</v>
      </c>
    </row>
    <row r="1112" spans="10:11">
      <c r="J1112" s="305">
        <v>0.28623661098348402</v>
      </c>
      <c r="K1112" s="308">
        <v>19</v>
      </c>
    </row>
    <row r="1113" spans="10:11">
      <c r="J1113" s="305">
        <v>0.27886551460486586</v>
      </c>
      <c r="K1113" s="308">
        <v>19</v>
      </c>
    </row>
    <row r="1114" spans="10:11">
      <c r="J1114" s="305">
        <v>0.27572801111613898</v>
      </c>
      <c r="K1114" s="308">
        <v>19</v>
      </c>
    </row>
    <row r="1115" spans="10:11">
      <c r="J1115" s="305">
        <v>0.27473147043852703</v>
      </c>
      <c r="K1115" s="308">
        <v>19</v>
      </c>
    </row>
    <row r="1116" spans="10:11">
      <c r="J1116" s="305">
        <v>0.27142949999187499</v>
      </c>
      <c r="K1116" s="308">
        <v>19</v>
      </c>
    </row>
    <row r="1117" spans="10:11">
      <c r="J1117" s="305">
        <v>0.26742323059360729</v>
      </c>
      <c r="K1117" s="308">
        <v>19</v>
      </c>
    </row>
    <row r="1118" spans="10:11">
      <c r="J1118" s="305">
        <v>0.26341742770167426</v>
      </c>
      <c r="K1118" s="308">
        <v>19</v>
      </c>
    </row>
    <row r="1119" spans="10:11">
      <c r="J1119" s="305">
        <v>0.26064781436086404</v>
      </c>
      <c r="K1119" s="308">
        <v>19</v>
      </c>
    </row>
    <row r="1120" spans="10:11">
      <c r="J1120" s="305">
        <v>0.20601598173515986</v>
      </c>
      <c r="K1120" s="308">
        <v>19</v>
      </c>
    </row>
    <row r="1121" spans="10:11">
      <c r="J1121" s="305">
        <v>0.19428082191780821</v>
      </c>
      <c r="K1121" s="308">
        <v>19</v>
      </c>
    </row>
    <row r="1122" spans="10:11">
      <c r="J1122" s="305">
        <v>0.19173515981735159</v>
      </c>
      <c r="K1122" s="308">
        <v>19</v>
      </c>
    </row>
    <row r="1123" spans="10:11">
      <c r="J1123" s="305">
        <v>0.18180365296803655</v>
      </c>
      <c r="K1123" s="308">
        <v>19</v>
      </c>
    </row>
    <row r="1124" spans="10:11">
      <c r="J1124" s="305">
        <v>0.53228881278538809</v>
      </c>
      <c r="K1124" s="308">
        <v>20</v>
      </c>
    </row>
    <row r="1125" spans="10:11">
      <c r="J1125" s="305">
        <v>0.5092725384501261</v>
      </c>
      <c r="K1125" s="308">
        <v>20</v>
      </c>
    </row>
    <row r="1126" spans="10:11">
      <c r="J1126" s="305">
        <v>0.50181985564884368</v>
      </c>
      <c r="K1126" s="308">
        <v>20</v>
      </c>
    </row>
    <row r="1127" spans="10:11">
      <c r="J1127" s="305">
        <v>0.48565896896043209</v>
      </c>
      <c r="K1127" s="308">
        <v>20</v>
      </c>
    </row>
    <row r="1128" spans="10:11">
      <c r="J1128" s="305">
        <v>0.47108692106979777</v>
      </c>
      <c r="K1128" s="308">
        <v>20</v>
      </c>
    </row>
    <row r="1129" spans="10:11">
      <c r="J1129" s="305">
        <v>0.46859036101598173</v>
      </c>
      <c r="K1129" s="308">
        <v>20</v>
      </c>
    </row>
    <row r="1130" spans="10:11">
      <c r="J1130" s="305">
        <v>0.46841669808554315</v>
      </c>
      <c r="K1130" s="308">
        <v>20</v>
      </c>
    </row>
    <row r="1131" spans="10:11">
      <c r="J1131" s="305">
        <v>0.46612680863142114</v>
      </c>
      <c r="K1131" s="308">
        <v>20</v>
      </c>
    </row>
    <row r="1132" spans="10:11">
      <c r="J1132" s="305">
        <v>0.46078718338992314</v>
      </c>
      <c r="K1132" s="308">
        <v>20</v>
      </c>
    </row>
    <row r="1133" spans="10:11">
      <c r="J1133" s="305">
        <v>0.46005005268703897</v>
      </c>
      <c r="K1133" s="308">
        <v>20</v>
      </c>
    </row>
    <row r="1134" spans="10:11">
      <c r="J1134" s="305">
        <v>0.45281850384796402</v>
      </c>
      <c r="K1134" s="308">
        <v>20</v>
      </c>
    </row>
    <row r="1135" spans="10:11">
      <c r="J1135" s="305">
        <v>0.44234856010961326</v>
      </c>
      <c r="K1135" s="308">
        <v>20</v>
      </c>
    </row>
    <row r="1136" spans="10:11">
      <c r="J1136" s="305">
        <v>0.4369836377473364</v>
      </c>
      <c r="K1136" s="308">
        <v>20</v>
      </c>
    </row>
    <row r="1137" spans="10:11">
      <c r="J1137" s="305">
        <v>0.43676224132905861</v>
      </c>
      <c r="K1137" s="308">
        <v>20</v>
      </c>
    </row>
    <row r="1138" spans="10:11">
      <c r="J1138" s="305">
        <v>0.42902130898021307</v>
      </c>
      <c r="K1138" s="308">
        <v>20</v>
      </c>
    </row>
    <row r="1139" spans="10:11">
      <c r="J1139" s="305">
        <v>0.42770880803157563</v>
      </c>
      <c r="K1139" s="308">
        <v>20</v>
      </c>
    </row>
    <row r="1140" spans="10:11">
      <c r="J1140" s="305">
        <v>0.42710109163638271</v>
      </c>
      <c r="K1140" s="308">
        <v>20</v>
      </c>
    </row>
    <row r="1141" spans="10:11">
      <c r="J1141" s="305">
        <v>0.41865149506554722</v>
      </c>
      <c r="K1141" s="308">
        <v>20</v>
      </c>
    </row>
    <row r="1142" spans="10:11">
      <c r="J1142" s="305">
        <v>0.41856986228398058</v>
      </c>
      <c r="K1142" s="308">
        <v>20</v>
      </c>
    </row>
    <row r="1143" spans="10:11">
      <c r="J1143" s="305">
        <v>0.4150997566182642</v>
      </c>
      <c r="K1143" s="308">
        <v>20</v>
      </c>
    </row>
    <row r="1144" spans="10:11">
      <c r="J1144" s="305">
        <v>0.41331270160445727</v>
      </c>
      <c r="K1144" s="308">
        <v>20</v>
      </c>
    </row>
    <row r="1145" spans="10:11">
      <c r="J1145" s="305">
        <v>0.411843607305936</v>
      </c>
      <c r="K1145" s="308">
        <v>20</v>
      </c>
    </row>
    <row r="1146" spans="10:11">
      <c r="J1146" s="305">
        <v>0.41135012964365203</v>
      </c>
      <c r="K1146" s="308">
        <v>20</v>
      </c>
    </row>
    <row r="1147" spans="10:11">
      <c r="J1147" s="305">
        <v>0.41103793466807165</v>
      </c>
      <c r="K1147" s="308">
        <v>20</v>
      </c>
    </row>
    <row r="1148" spans="10:11">
      <c r="J1148" s="305">
        <v>0.40946007651487104</v>
      </c>
      <c r="K1148" s="308">
        <v>20</v>
      </c>
    </row>
    <row r="1149" spans="10:11">
      <c r="J1149" s="305">
        <v>0.40287290715372898</v>
      </c>
      <c r="K1149" s="308">
        <v>20</v>
      </c>
    </row>
    <row r="1150" spans="10:11">
      <c r="J1150" s="305">
        <v>0.39668056382767519</v>
      </c>
      <c r="K1150" s="308">
        <v>20</v>
      </c>
    </row>
    <row r="1151" spans="10:11">
      <c r="J1151" s="305">
        <v>0.38894695983324457</v>
      </c>
      <c r="K1151" s="308">
        <v>20</v>
      </c>
    </row>
    <row r="1152" spans="10:11">
      <c r="J1152" s="305">
        <v>0.388605730355784</v>
      </c>
      <c r="K1152" s="308">
        <v>20</v>
      </c>
    </row>
    <row r="1153" spans="10:11">
      <c r="J1153" s="305">
        <v>0.38755517345123974</v>
      </c>
      <c r="K1153" s="308">
        <v>20</v>
      </c>
    </row>
    <row r="1154" spans="10:11">
      <c r="J1154" s="305">
        <v>0.38067111070386828</v>
      </c>
      <c r="K1154" s="308">
        <v>20</v>
      </c>
    </row>
    <row r="1155" spans="10:11">
      <c r="J1155" s="305">
        <v>0.38064587689132107</v>
      </c>
      <c r="K1155" s="308">
        <v>20</v>
      </c>
    </row>
    <row r="1156" spans="10:11">
      <c r="J1156" s="305">
        <v>0.38059481211069762</v>
      </c>
      <c r="K1156" s="308">
        <v>20</v>
      </c>
    </row>
    <row r="1157" spans="10:11">
      <c r="J1157" s="305">
        <v>0.37893835616438354</v>
      </c>
      <c r="K1157" s="308">
        <v>20</v>
      </c>
    </row>
    <row r="1158" spans="10:11">
      <c r="J1158" s="305">
        <v>0.37329289061078663</v>
      </c>
      <c r="K1158" s="308">
        <v>20</v>
      </c>
    </row>
    <row r="1159" spans="10:11">
      <c r="J1159" s="305">
        <v>0.3722115201674277</v>
      </c>
      <c r="K1159" s="308">
        <v>20</v>
      </c>
    </row>
    <row r="1160" spans="10:11">
      <c r="J1160" s="305">
        <v>0.36474992035680154</v>
      </c>
      <c r="K1160" s="308">
        <v>20</v>
      </c>
    </row>
    <row r="1161" spans="10:11">
      <c r="J1161" s="305">
        <v>0.36449245599223162</v>
      </c>
      <c r="K1161" s="308">
        <v>20</v>
      </c>
    </row>
    <row r="1162" spans="10:11">
      <c r="J1162" s="305">
        <v>0.35538391289076221</v>
      </c>
      <c r="K1162" s="308">
        <v>20</v>
      </c>
    </row>
    <row r="1163" spans="10:11">
      <c r="J1163" s="305">
        <v>0.35106449771689496</v>
      </c>
      <c r="K1163" s="308">
        <v>20</v>
      </c>
    </row>
    <row r="1164" spans="10:11">
      <c r="J1164" s="305">
        <v>0.33778929009589764</v>
      </c>
      <c r="K1164" s="308">
        <v>20</v>
      </c>
    </row>
    <row r="1165" spans="10:11">
      <c r="J1165" s="305">
        <v>0.33767993041965644</v>
      </c>
      <c r="K1165" s="308">
        <v>20</v>
      </c>
    </row>
    <row r="1166" spans="10:11">
      <c r="J1166" s="305">
        <v>0.33485039653929344</v>
      </c>
      <c r="K1166" s="308">
        <v>20</v>
      </c>
    </row>
    <row r="1167" spans="10:11">
      <c r="J1167" s="305">
        <v>0.33151370223693805</v>
      </c>
      <c r="K1167" s="308">
        <v>20</v>
      </c>
    </row>
    <row r="1168" spans="10:11">
      <c r="J1168" s="305">
        <v>0.3284908675799087</v>
      </c>
      <c r="K1168" s="308">
        <v>20</v>
      </c>
    </row>
    <row r="1169" spans="10:11">
      <c r="J1169" s="305">
        <v>0.3257901334049601</v>
      </c>
      <c r="K1169" s="308">
        <v>20</v>
      </c>
    </row>
    <row r="1170" spans="10:11">
      <c r="J1170" s="305">
        <v>0.32316764034380874</v>
      </c>
      <c r="K1170" s="308">
        <v>20</v>
      </c>
    </row>
    <row r="1171" spans="10:11">
      <c r="J1171" s="305">
        <v>0.32303324678425399</v>
      </c>
      <c r="K1171" s="308">
        <v>20</v>
      </c>
    </row>
    <row r="1172" spans="10:11">
      <c r="J1172" s="305">
        <v>0.31853857724028634</v>
      </c>
      <c r="K1172" s="308">
        <v>20</v>
      </c>
    </row>
    <row r="1173" spans="10:11">
      <c r="J1173" s="305">
        <v>0.31756375178178836</v>
      </c>
      <c r="K1173" s="308">
        <v>20</v>
      </c>
    </row>
    <row r="1174" spans="10:11">
      <c r="J1174" s="305">
        <v>0.29834094368340941</v>
      </c>
      <c r="K1174" s="308">
        <v>20</v>
      </c>
    </row>
    <row r="1175" spans="10:11">
      <c r="J1175" s="305">
        <v>0.28905202258951268</v>
      </c>
      <c r="K1175" s="308">
        <v>20</v>
      </c>
    </row>
    <row r="1176" spans="10:11">
      <c r="J1176" s="305">
        <v>0.28007424567237549</v>
      </c>
      <c r="K1176" s="308">
        <v>20</v>
      </c>
    </row>
    <row r="1177" spans="10:11">
      <c r="J1177" s="305">
        <v>0.27119634703196349</v>
      </c>
      <c r="K1177" s="308">
        <v>20</v>
      </c>
    </row>
    <row r="1178" spans="10:11">
      <c r="J1178" s="305">
        <v>0.26507444907683142</v>
      </c>
      <c r="K1178" s="308">
        <v>20</v>
      </c>
    </row>
    <row r="1179" spans="10:11">
      <c r="J1179" s="305">
        <v>0.25672183931753201</v>
      </c>
      <c r="K1179" s="308">
        <v>20</v>
      </c>
    </row>
    <row r="1180" spans="10:11">
      <c r="J1180" s="305">
        <v>0.25331955061766304</v>
      </c>
      <c r="K1180" s="308">
        <v>20</v>
      </c>
    </row>
    <row r="1181" spans="10:11">
      <c r="J1181" s="305">
        <v>0.25139173357631067</v>
      </c>
      <c r="K1181" s="308">
        <v>20</v>
      </c>
    </row>
    <row r="1182" spans="10:11">
      <c r="J1182" s="305">
        <v>0.24643356900869054</v>
      </c>
      <c r="K1182" s="308">
        <v>20</v>
      </c>
    </row>
    <row r="1183" spans="10:11">
      <c r="J1183" s="305">
        <v>0.23213998678359021</v>
      </c>
      <c r="K1183" s="308">
        <v>20</v>
      </c>
    </row>
    <row r="1184" spans="10:11">
      <c r="J1184" s="305">
        <v>0.19341367551008609</v>
      </c>
      <c r="K1184" s="308">
        <v>20</v>
      </c>
    </row>
    <row r="1185" spans="10:11">
      <c r="J1185" s="305">
        <v>0.19126920918096452</v>
      </c>
      <c r="K1185" s="308">
        <v>20</v>
      </c>
    </row>
    <row r="1186" spans="10:11">
      <c r="J1186" s="305">
        <v>0.17437732508188214</v>
      </c>
      <c r="K1186" s="308">
        <v>20</v>
      </c>
    </row>
    <row r="1187" spans="10:11">
      <c r="J1187" s="305">
        <v>0.13089802130898021</v>
      </c>
      <c r="K1187" s="308">
        <v>20</v>
      </c>
    </row>
    <row r="1188" spans="10:11">
      <c r="J1188" s="306">
        <v>9.4254185692541861E-2</v>
      </c>
      <c r="K1188" s="309">
        <v>20</v>
      </c>
    </row>
    <row r="1191" spans="10:11">
      <c r="J1191" s="6"/>
    </row>
  </sheetData>
  <pageMargins left="0.75" right="0.75" top="1" bottom="1" header="0.5" footer="0.5"/>
  <pageSetup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7" tint="0.39997558519241921"/>
  </sheetPr>
  <dimension ref="A1:C75"/>
  <sheetViews>
    <sheetView zoomScale="75" zoomScaleNormal="75" workbookViewId="0"/>
  </sheetViews>
  <sheetFormatPr defaultColWidth="8.5546875" defaultRowHeight="13.2"/>
  <cols>
    <col min="1" max="1" width="6.109375" style="3" customWidth="1"/>
    <col min="2" max="2" width="8.5546875" style="3"/>
    <col min="3" max="3" width="9.5546875" style="3" bestFit="1" customWidth="1"/>
    <col min="4" max="16384" width="8.5546875" style="3"/>
  </cols>
  <sheetData>
    <row r="1" spans="1:1" ht="14.4">
      <c r="A1" s="100" t="s">
        <v>926</v>
      </c>
    </row>
    <row r="25" spans="1:3">
      <c r="A25" s="76" t="s">
        <v>558</v>
      </c>
    </row>
    <row r="26" spans="1:3">
      <c r="A26" s="76" t="s">
        <v>563</v>
      </c>
    </row>
    <row r="28" spans="1:3">
      <c r="B28" s="182" t="s">
        <v>342</v>
      </c>
      <c r="C28" s="182" t="s">
        <v>900</v>
      </c>
    </row>
    <row r="29" spans="1:3">
      <c r="B29" s="183">
        <v>2021</v>
      </c>
      <c r="C29" s="183">
        <v>2021</v>
      </c>
    </row>
    <row r="30" spans="1:3">
      <c r="B30" s="183" t="s">
        <v>341</v>
      </c>
      <c r="C30" s="183" t="s">
        <v>341</v>
      </c>
    </row>
    <row r="31" spans="1:3">
      <c r="A31" s="295" t="s">
        <v>294</v>
      </c>
      <c r="B31" s="877">
        <v>0.45494926572243422</v>
      </c>
      <c r="C31" s="878">
        <v>0.47024818219083231</v>
      </c>
    </row>
    <row r="32" spans="1:3">
      <c r="A32" s="296" t="s">
        <v>160</v>
      </c>
      <c r="B32" s="879">
        <v>0.44087120494723842</v>
      </c>
      <c r="C32" s="880">
        <v>0.46475423882281275</v>
      </c>
    </row>
    <row r="33" spans="1:3">
      <c r="A33" s="296" t="s">
        <v>271</v>
      </c>
      <c r="B33" s="879">
        <v>0.43445871478551906</v>
      </c>
      <c r="C33" s="880">
        <v>0.47874457899538519</v>
      </c>
    </row>
    <row r="34" spans="1:3">
      <c r="A34" s="296" t="s">
        <v>277</v>
      </c>
      <c r="B34" s="879">
        <v>0.41296988515411648</v>
      </c>
      <c r="C34" s="880">
        <v>0.42581266678167062</v>
      </c>
    </row>
    <row r="35" spans="1:3">
      <c r="A35" s="296" t="s">
        <v>67</v>
      </c>
      <c r="B35" s="879">
        <v>0.40742048155134453</v>
      </c>
      <c r="C35" s="880">
        <v>0.46123386846150555</v>
      </c>
    </row>
    <row r="36" spans="1:3">
      <c r="A36" s="296" t="s">
        <v>64</v>
      </c>
      <c r="B36" s="879">
        <v>0.38661748208741298</v>
      </c>
      <c r="C36" s="880">
        <v>0.41492964501428636</v>
      </c>
    </row>
    <row r="37" spans="1:3">
      <c r="A37" s="296" t="s">
        <v>135</v>
      </c>
      <c r="B37" s="879">
        <v>0.38601503485746097</v>
      </c>
      <c r="C37" s="880">
        <v>0.4070376038874105</v>
      </c>
    </row>
    <row r="38" spans="1:3">
      <c r="A38" s="296" t="s">
        <v>286</v>
      </c>
      <c r="B38" s="879">
        <v>0.38190473673953867</v>
      </c>
      <c r="C38" s="880">
        <v>0.44100703287331627</v>
      </c>
    </row>
    <row r="39" spans="1:3">
      <c r="A39" s="296" t="s">
        <v>275</v>
      </c>
      <c r="B39" s="879">
        <v>0.38016374134424374</v>
      </c>
      <c r="C39" s="880">
        <v>0.39371324393855395</v>
      </c>
    </row>
    <row r="40" spans="1:3">
      <c r="A40" s="296" t="s">
        <v>296</v>
      </c>
      <c r="B40" s="879">
        <v>0.37572841856298445</v>
      </c>
      <c r="C40" s="880">
        <v>0.40232958932531387</v>
      </c>
    </row>
    <row r="41" spans="1:3">
      <c r="A41" s="296" t="s">
        <v>65</v>
      </c>
      <c r="B41" s="879">
        <v>0.37453048450394699</v>
      </c>
      <c r="C41" s="880">
        <v>0.38046219813234977</v>
      </c>
    </row>
    <row r="42" spans="1:3">
      <c r="A42" s="296" t="s">
        <v>147</v>
      </c>
      <c r="B42" s="879">
        <v>0.36647804868069445</v>
      </c>
      <c r="C42" s="880">
        <v>0.46002944295706416</v>
      </c>
    </row>
    <row r="43" spans="1:3">
      <c r="A43" s="296" t="s">
        <v>68</v>
      </c>
      <c r="B43" s="879">
        <v>0.35433837643222521</v>
      </c>
      <c r="C43" s="880">
        <v>0.37663629754142108</v>
      </c>
    </row>
    <row r="44" spans="1:3">
      <c r="A44" s="296" t="s">
        <v>149</v>
      </c>
      <c r="B44" s="879">
        <v>0.35265822840813632</v>
      </c>
      <c r="C44" s="880">
        <v>0.36302880108130975</v>
      </c>
    </row>
    <row r="45" spans="1:3">
      <c r="A45" s="296" t="s">
        <v>291</v>
      </c>
      <c r="B45" s="879">
        <v>0.32946795670009504</v>
      </c>
      <c r="C45" s="880">
        <v>0.36477880676623237</v>
      </c>
    </row>
    <row r="46" spans="1:3">
      <c r="A46" s="296" t="s">
        <v>107</v>
      </c>
      <c r="B46" s="879">
        <v>0.32920852359208524</v>
      </c>
      <c r="C46" s="880"/>
    </row>
    <row r="47" spans="1:3">
      <c r="A47" s="296" t="s">
        <v>110</v>
      </c>
      <c r="B47" s="879">
        <v>0.32564200112752839</v>
      </c>
      <c r="C47" s="880">
        <v>0.31381465021130645</v>
      </c>
    </row>
    <row r="48" spans="1:3">
      <c r="A48" s="296" t="s">
        <v>133</v>
      </c>
      <c r="B48" s="879">
        <v>0.32456295808759328</v>
      </c>
      <c r="C48" s="880">
        <v>0.30331119929233613</v>
      </c>
    </row>
    <row r="49" spans="1:3">
      <c r="A49" s="296" t="s">
        <v>176</v>
      </c>
      <c r="B49" s="879">
        <v>0.31910863109493248</v>
      </c>
      <c r="C49" s="880">
        <v>0.39749619482496196</v>
      </c>
    </row>
    <row r="50" spans="1:3">
      <c r="A50" s="296" t="s">
        <v>109</v>
      </c>
      <c r="B50" s="879">
        <v>0.30523250165499693</v>
      </c>
      <c r="C50" s="880">
        <v>0.33746334038682857</v>
      </c>
    </row>
    <row r="51" spans="1:3">
      <c r="A51" s="296" t="s">
        <v>62</v>
      </c>
      <c r="B51" s="879">
        <v>0.30368578895329995</v>
      </c>
      <c r="C51" s="880">
        <v>0.36514790549930509</v>
      </c>
    </row>
    <row r="52" spans="1:3">
      <c r="A52" s="296" t="s">
        <v>105</v>
      </c>
      <c r="B52" s="879">
        <v>0.29897140110550346</v>
      </c>
      <c r="C52" s="880"/>
    </row>
    <row r="53" spans="1:3">
      <c r="A53" s="296" t="s">
        <v>302</v>
      </c>
      <c r="B53" s="879">
        <v>0.29459902968036528</v>
      </c>
      <c r="C53" s="880">
        <v>0.29459902968036528</v>
      </c>
    </row>
    <row r="54" spans="1:3">
      <c r="A54" s="296" t="s">
        <v>177</v>
      </c>
      <c r="B54" s="879">
        <v>0.28947728774969261</v>
      </c>
      <c r="C54" s="880">
        <v>0.33924942269312353</v>
      </c>
    </row>
    <row r="55" spans="1:3">
      <c r="A55" s="296" t="s">
        <v>299</v>
      </c>
      <c r="B55" s="879">
        <v>0.28617197828471769</v>
      </c>
      <c r="C55" s="880"/>
    </row>
    <row r="56" spans="1:3">
      <c r="A56" s="296" t="s">
        <v>171</v>
      </c>
      <c r="B56" s="879">
        <v>0.28201722643542187</v>
      </c>
      <c r="C56" s="880">
        <v>0.47554049016867023</v>
      </c>
    </row>
    <row r="57" spans="1:3">
      <c r="A57" s="296" t="s">
        <v>66</v>
      </c>
      <c r="B57" s="879">
        <v>0.27950001721326606</v>
      </c>
      <c r="C57" s="880">
        <v>0.38335362760020292</v>
      </c>
    </row>
    <row r="58" spans="1:3">
      <c r="A58" s="296" t="s">
        <v>138</v>
      </c>
      <c r="B58" s="879">
        <v>0.27782866573870746</v>
      </c>
      <c r="C58" s="880">
        <v>0.35606864044778325</v>
      </c>
    </row>
    <row r="59" spans="1:3">
      <c r="A59" s="296" t="s">
        <v>175</v>
      </c>
      <c r="B59" s="879">
        <v>0.27704441677044411</v>
      </c>
      <c r="C59" s="880"/>
    </row>
    <row r="60" spans="1:3">
      <c r="A60" s="296" t="s">
        <v>167</v>
      </c>
      <c r="B60" s="879">
        <v>0.27375932556159444</v>
      </c>
      <c r="C60" s="880">
        <v>0.2701728693541528</v>
      </c>
    </row>
    <row r="61" spans="1:3">
      <c r="A61" s="296" t="s">
        <v>69</v>
      </c>
      <c r="B61" s="879">
        <v>0.27192944959819093</v>
      </c>
      <c r="C61" s="880">
        <v>0.2671606281739427</v>
      </c>
    </row>
    <row r="62" spans="1:3">
      <c r="A62" s="296" t="s">
        <v>108</v>
      </c>
      <c r="B62" s="879">
        <v>0.25915525114155252</v>
      </c>
      <c r="C62" s="880"/>
    </row>
    <row r="63" spans="1:3">
      <c r="A63" s="296" t="s">
        <v>106</v>
      </c>
      <c r="B63" s="879">
        <v>0.25722769932770795</v>
      </c>
      <c r="C63" s="880">
        <v>0.32814481861998984</v>
      </c>
    </row>
    <row r="64" spans="1:3">
      <c r="A64" s="296" t="s">
        <v>104</v>
      </c>
      <c r="B64" s="879">
        <v>0.25521725190939826</v>
      </c>
      <c r="C64" s="880">
        <v>0.26294344924481911</v>
      </c>
    </row>
    <row r="65" spans="1:3">
      <c r="A65" s="296" t="s">
        <v>103</v>
      </c>
      <c r="B65" s="879">
        <v>0.24982876712328766</v>
      </c>
      <c r="C65" s="880"/>
    </row>
    <row r="66" spans="1:3">
      <c r="A66" s="296" t="s">
        <v>140</v>
      </c>
      <c r="B66" s="879">
        <v>0.24281058269233047</v>
      </c>
      <c r="C66" s="880">
        <v>0.28560490400989519</v>
      </c>
    </row>
    <row r="67" spans="1:3">
      <c r="A67" s="296" t="s">
        <v>303</v>
      </c>
      <c r="B67" s="879">
        <v>0.23729778427515175</v>
      </c>
      <c r="C67" s="880"/>
    </row>
    <row r="68" spans="1:3">
      <c r="A68" s="296" t="s">
        <v>143</v>
      </c>
      <c r="B68" s="879">
        <v>0.23597966296720527</v>
      </c>
      <c r="C68" s="880">
        <v>0.30573273106271254</v>
      </c>
    </row>
    <row r="69" spans="1:3">
      <c r="A69" s="296" t="s">
        <v>111</v>
      </c>
      <c r="B69" s="879">
        <v>0.2334070585996956</v>
      </c>
      <c r="C69" s="880">
        <v>0.24312108912565533</v>
      </c>
    </row>
    <row r="70" spans="1:3">
      <c r="A70" s="881" t="s">
        <v>301</v>
      </c>
      <c r="B70" s="882">
        <v>0.21317023752562217</v>
      </c>
      <c r="C70" s="265"/>
    </row>
    <row r="71" spans="1:3">
      <c r="A71" s="883" t="s">
        <v>402</v>
      </c>
      <c r="B71" s="884">
        <v>0.36188949133658566</v>
      </c>
      <c r="C71" s="885">
        <v>0.40033699785612137</v>
      </c>
    </row>
    <row r="74" spans="1:3">
      <c r="B74" s="6"/>
    </row>
    <row r="75" spans="1:3">
      <c r="B75" s="6"/>
    </row>
  </sheetData>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7" tint="0.39997558519241921"/>
  </sheetPr>
  <dimension ref="A1:E51"/>
  <sheetViews>
    <sheetView zoomScale="75" zoomScaleNormal="75" workbookViewId="0"/>
  </sheetViews>
  <sheetFormatPr defaultColWidth="8.5546875" defaultRowHeight="13.2"/>
  <cols>
    <col min="1" max="1" width="8.5546875" style="3"/>
    <col min="2" max="2" width="9.109375" style="3" customWidth="1"/>
    <col min="3" max="3" width="9.5546875" style="3" bestFit="1" customWidth="1"/>
    <col min="4" max="16384" width="8.5546875" style="3"/>
  </cols>
  <sheetData>
    <row r="1" spans="1:1" ht="14.4">
      <c r="A1" s="100" t="s">
        <v>901</v>
      </c>
    </row>
    <row r="3" spans="1:1">
      <c r="A3" s="171"/>
    </row>
    <row r="4" spans="1:1">
      <c r="A4" s="207"/>
    </row>
    <row r="5" spans="1:1">
      <c r="A5" s="174"/>
    </row>
    <row r="22" spans="1:5">
      <c r="A22" s="207" t="s">
        <v>343</v>
      </c>
    </row>
    <row r="23" spans="1:5">
      <c r="A23" s="174" t="s">
        <v>558</v>
      </c>
    </row>
    <row r="26" spans="1:5">
      <c r="B26" s="132" t="s">
        <v>344</v>
      </c>
      <c r="C26" s="70" t="s">
        <v>345</v>
      </c>
      <c r="D26" s="132" t="s">
        <v>345</v>
      </c>
      <c r="E26" s="132" t="s">
        <v>345</v>
      </c>
    </row>
    <row r="27" spans="1:5">
      <c r="B27" s="134" t="s">
        <v>0</v>
      </c>
      <c r="C27" s="44" t="s">
        <v>346</v>
      </c>
      <c r="D27" s="134" t="s">
        <v>347</v>
      </c>
      <c r="E27" s="134" t="s">
        <v>348</v>
      </c>
    </row>
    <row r="28" spans="1:5">
      <c r="B28" s="134" t="s">
        <v>223</v>
      </c>
      <c r="C28" s="44" t="s">
        <v>349</v>
      </c>
      <c r="D28" s="134" t="s">
        <v>350</v>
      </c>
      <c r="E28" s="134" t="s">
        <v>351</v>
      </c>
    </row>
    <row r="29" spans="1:5">
      <c r="B29" s="134" t="s">
        <v>339</v>
      </c>
      <c r="C29" s="44" t="s">
        <v>352</v>
      </c>
      <c r="D29" s="134" t="s">
        <v>353</v>
      </c>
      <c r="E29" s="134" t="s">
        <v>354</v>
      </c>
    </row>
    <row r="30" spans="1:5">
      <c r="B30" s="134" t="s">
        <v>846</v>
      </c>
      <c r="C30" s="44" t="s">
        <v>355</v>
      </c>
      <c r="D30" s="134" t="s">
        <v>356</v>
      </c>
      <c r="E30" s="134" t="s">
        <v>713</v>
      </c>
    </row>
    <row r="31" spans="1:5">
      <c r="A31" s="137" t="s">
        <v>213</v>
      </c>
      <c r="B31" s="300">
        <v>0.20175737612520969</v>
      </c>
      <c r="C31" s="298">
        <v>100</v>
      </c>
      <c r="D31" s="629">
        <v>100</v>
      </c>
      <c r="E31" s="630">
        <v>100</v>
      </c>
    </row>
    <row r="32" spans="1:5">
      <c r="A32" s="130" t="s">
        <v>357</v>
      </c>
      <c r="B32" s="301">
        <v>0.24049078607794261</v>
      </c>
      <c r="C32" s="297">
        <v>100.75844180094148</v>
      </c>
      <c r="D32" s="631">
        <v>102.87498652129105</v>
      </c>
      <c r="E32" s="632">
        <v>93.2806817576718</v>
      </c>
    </row>
    <row r="33" spans="1:5">
      <c r="A33" s="130" t="s">
        <v>358</v>
      </c>
      <c r="B33" s="301">
        <v>0.2382074846045921</v>
      </c>
      <c r="C33" s="297">
        <v>104.19058905094563</v>
      </c>
      <c r="D33" s="631">
        <v>116.9563042352313</v>
      </c>
      <c r="E33" s="632">
        <v>91.279443362677767</v>
      </c>
    </row>
    <row r="34" spans="1:5">
      <c r="A34" s="130" t="s">
        <v>359</v>
      </c>
      <c r="B34" s="301">
        <v>0.34223892940685213</v>
      </c>
      <c r="C34" s="297">
        <v>115.51825336099093</v>
      </c>
      <c r="D34" s="631">
        <v>130.99908609934116</v>
      </c>
      <c r="E34" s="632">
        <v>92.068623345148822</v>
      </c>
    </row>
    <row r="35" spans="1:5">
      <c r="A35" s="130">
        <v>2006</v>
      </c>
      <c r="B35" s="301">
        <v>0.28814141239710939</v>
      </c>
      <c r="C35" s="297">
        <v>117.52169378776556</v>
      </c>
      <c r="D35" s="631">
        <v>134.28205767296495</v>
      </c>
      <c r="E35" s="632">
        <v>85.603442320727751</v>
      </c>
    </row>
    <row r="36" spans="1:5">
      <c r="A36" s="130">
        <v>2007</v>
      </c>
      <c r="B36" s="301">
        <v>0.28729979812063983</v>
      </c>
      <c r="C36" s="297">
        <v>118.7709580308771</v>
      </c>
      <c r="D36" s="631">
        <v>138.16622385793352</v>
      </c>
      <c r="E36" s="632">
        <v>91.25720837992607</v>
      </c>
    </row>
    <row r="37" spans="1:5">
      <c r="A37" s="130">
        <v>2008</v>
      </c>
      <c r="B37" s="301">
        <v>0.3084809701369417</v>
      </c>
      <c r="C37" s="297">
        <v>118.12392877117651</v>
      </c>
      <c r="D37" s="631">
        <v>138.71527133303988</v>
      </c>
      <c r="E37" s="632">
        <v>91.659362942558914</v>
      </c>
    </row>
    <row r="38" spans="1:5">
      <c r="A38" s="130">
        <v>2009</v>
      </c>
      <c r="B38" s="301">
        <v>0.28570963544025962</v>
      </c>
      <c r="C38" s="297">
        <v>119.30042419515895</v>
      </c>
      <c r="D38" s="631">
        <v>139.3336126298596</v>
      </c>
      <c r="E38" s="632">
        <v>86.136362328038686</v>
      </c>
    </row>
    <row r="39" spans="1:5">
      <c r="A39" s="130">
        <v>2010</v>
      </c>
      <c r="B39" s="301">
        <v>0.29623642222446817</v>
      </c>
      <c r="C39" s="297">
        <v>123.073831083814</v>
      </c>
      <c r="D39" s="631">
        <v>140.82590457604377</v>
      </c>
      <c r="E39" s="632">
        <v>85.291648857093108</v>
      </c>
    </row>
    <row r="40" spans="1:5">
      <c r="A40" s="130">
        <v>2011</v>
      </c>
      <c r="B40" s="301">
        <v>0.28786351858654075</v>
      </c>
      <c r="C40" s="297">
        <v>124.74399294789804</v>
      </c>
      <c r="D40" s="631">
        <v>143.12303011983232</v>
      </c>
      <c r="E40" s="632">
        <v>82.54571843459965</v>
      </c>
    </row>
    <row r="41" spans="1:5">
      <c r="A41" s="130">
        <v>2012</v>
      </c>
      <c r="B41" s="301">
        <v>0.33342215377233902</v>
      </c>
      <c r="C41" s="297">
        <v>137.40270660407623</v>
      </c>
      <c r="D41" s="631">
        <v>148.08549302023835</v>
      </c>
      <c r="E41" s="632">
        <v>82.593930209498168</v>
      </c>
    </row>
    <row r="42" spans="1:5">
      <c r="A42" s="130">
        <v>2013</v>
      </c>
      <c r="B42" s="301">
        <v>0.3785166409477036</v>
      </c>
      <c r="C42" s="297">
        <v>153.8977729530165</v>
      </c>
      <c r="D42" s="631">
        <v>142.29062040950521</v>
      </c>
      <c r="E42" s="632">
        <v>86.382710106195432</v>
      </c>
    </row>
    <row r="43" spans="1:5">
      <c r="A43" s="130">
        <v>2014</v>
      </c>
      <c r="B43" s="301">
        <v>0.4159881138330912</v>
      </c>
      <c r="C43" s="297">
        <v>156.74132623645153</v>
      </c>
      <c r="D43" s="631">
        <v>146.14844787142454</v>
      </c>
      <c r="E43" s="632">
        <v>91.951943654107154</v>
      </c>
    </row>
    <row r="44" spans="1:5">
      <c r="A44" s="130">
        <v>2015</v>
      </c>
      <c r="B44" s="301">
        <v>0.39297801094161833</v>
      </c>
      <c r="C44" s="297">
        <v>160.33138433383158</v>
      </c>
      <c r="D44" s="631">
        <v>145.71589179557608</v>
      </c>
      <c r="E44" s="632">
        <v>90.767912833110998</v>
      </c>
    </row>
    <row r="45" spans="1:5">
      <c r="A45" s="130">
        <v>2016</v>
      </c>
      <c r="B45" s="301">
        <v>0.42633590204497718</v>
      </c>
      <c r="C45" s="297">
        <v>168.2848779551627</v>
      </c>
      <c r="D45" s="631">
        <v>146.71305110242574</v>
      </c>
      <c r="E45" s="632">
        <v>91.610791378295502</v>
      </c>
    </row>
    <row r="46" spans="1:5">
      <c r="A46" s="130">
        <v>2017</v>
      </c>
      <c r="B46" s="301">
        <v>0.40977490664677713</v>
      </c>
      <c r="C46" s="297">
        <v>170.29241018402766</v>
      </c>
      <c r="D46" s="631">
        <v>152.03559439780656</v>
      </c>
      <c r="E46" s="632">
        <v>90.184964114608746</v>
      </c>
    </row>
    <row r="47" spans="1:5">
      <c r="A47" s="130">
        <v>2018</v>
      </c>
      <c r="B47" s="301">
        <v>0.43924902553523243</v>
      </c>
      <c r="C47" s="297">
        <v>170.92027598881643</v>
      </c>
      <c r="D47" s="631">
        <v>155.72195500497602</v>
      </c>
      <c r="E47" s="632">
        <v>88.507356253355056</v>
      </c>
    </row>
    <row r="48" spans="1:5">
      <c r="A48" s="130">
        <v>2019</v>
      </c>
      <c r="B48" s="301">
        <v>0.41034680364107812</v>
      </c>
      <c r="C48" s="297">
        <v>178.70153702264875</v>
      </c>
      <c r="D48" s="631">
        <v>159.24285893580947</v>
      </c>
      <c r="E48" s="632">
        <v>90.505104691509402</v>
      </c>
    </row>
    <row r="49" spans="1:5">
      <c r="A49" s="130">
        <v>2020</v>
      </c>
      <c r="B49" s="301">
        <v>0.3984430759065497</v>
      </c>
      <c r="C49" s="297">
        <v>176.02040541993773</v>
      </c>
      <c r="D49" s="631">
        <v>159.19141887938451</v>
      </c>
      <c r="E49" s="632">
        <v>86.406330278002059</v>
      </c>
    </row>
    <row r="50" spans="1:5">
      <c r="A50" s="130">
        <v>2021</v>
      </c>
      <c r="B50" s="301">
        <v>0.36744453795537724</v>
      </c>
      <c r="C50" s="297">
        <v>170.31212267960839</v>
      </c>
      <c r="D50" s="631">
        <v>166.00148133220901</v>
      </c>
      <c r="E50" s="632">
        <v>86.290100323666522</v>
      </c>
    </row>
    <row r="51" spans="1:5">
      <c r="A51" s="131">
        <v>2022</v>
      </c>
      <c r="B51" s="302"/>
      <c r="C51" s="299">
        <v>168.59008609424154</v>
      </c>
      <c r="D51" s="765">
        <v>173.37932887519506</v>
      </c>
      <c r="E51" s="766">
        <v>91.755678555546439</v>
      </c>
    </row>
  </sheetData>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7" tint="0.39997558519241921"/>
  </sheetPr>
  <dimension ref="A1:Q53"/>
  <sheetViews>
    <sheetView zoomScale="75" zoomScaleNormal="75" workbookViewId="0"/>
  </sheetViews>
  <sheetFormatPr defaultColWidth="8.5546875" defaultRowHeight="13.2"/>
  <cols>
    <col min="1" max="1" width="12.5546875" style="3" customWidth="1"/>
    <col min="2" max="2" width="10.5546875" style="3" bestFit="1" customWidth="1"/>
    <col min="3" max="3" width="8.44140625" style="5" customWidth="1"/>
    <col min="4" max="5" width="7.5546875" style="5" bestFit="1" customWidth="1"/>
    <col min="6" max="6" width="7.5546875" style="3" bestFit="1" customWidth="1"/>
    <col min="7" max="9" width="8.5546875" style="3"/>
    <col min="10" max="10" width="11.5546875" style="3" customWidth="1"/>
    <col min="11" max="11" width="10.5546875" style="3" bestFit="1" customWidth="1"/>
    <col min="12" max="14" width="7.5546875" style="3" bestFit="1" customWidth="1"/>
    <col min="15" max="15" width="7.109375" style="3" bestFit="1" customWidth="1"/>
    <col min="16" max="16384" width="8.5546875" style="3"/>
  </cols>
  <sheetData>
    <row r="1" spans="1:12" ht="14.4">
      <c r="A1" s="100" t="s">
        <v>902</v>
      </c>
      <c r="B1" s="80"/>
      <c r="L1" s="59"/>
    </row>
    <row r="2" spans="1:12">
      <c r="A2" s="80"/>
      <c r="B2" s="80"/>
    </row>
    <row r="3" spans="1:12">
      <c r="A3" s="80"/>
      <c r="B3" s="80"/>
    </row>
    <row r="4" spans="1:12">
      <c r="A4" s="80"/>
      <c r="B4" s="80"/>
    </row>
    <row r="5" spans="1:12">
      <c r="A5" s="80"/>
      <c r="B5" s="80"/>
    </row>
    <row r="6" spans="1:12">
      <c r="A6" s="80"/>
      <c r="B6" s="80"/>
    </row>
    <row r="7" spans="1:12">
      <c r="A7" s="80"/>
      <c r="B7" s="80"/>
    </row>
    <row r="8" spans="1:12">
      <c r="A8" s="80"/>
      <c r="B8" s="80"/>
    </row>
    <row r="9" spans="1:12">
      <c r="A9" s="80"/>
      <c r="B9" s="80"/>
    </row>
    <row r="10" spans="1:12">
      <c r="A10" s="80"/>
      <c r="B10" s="80"/>
    </row>
    <row r="11" spans="1:12">
      <c r="A11" s="80"/>
      <c r="B11" s="80"/>
    </row>
    <row r="12" spans="1:12">
      <c r="A12" s="80"/>
      <c r="B12" s="80"/>
    </row>
    <row r="13" spans="1:12">
      <c r="A13" s="80"/>
      <c r="B13" s="80"/>
    </row>
    <row r="14" spans="1:12">
      <c r="A14" s="80"/>
      <c r="B14" s="80"/>
    </row>
    <row r="15" spans="1:12">
      <c r="A15" s="80"/>
      <c r="B15" s="80"/>
    </row>
    <row r="16" spans="1:12">
      <c r="A16" s="80"/>
      <c r="B16" s="80"/>
    </row>
    <row r="17" spans="1:15">
      <c r="A17" s="80"/>
      <c r="B17" s="80"/>
    </row>
    <row r="18" spans="1:15">
      <c r="A18" s="80"/>
      <c r="B18" s="80"/>
    </row>
    <row r="19" spans="1:15">
      <c r="A19" s="80"/>
      <c r="B19" s="80"/>
    </row>
    <row r="20" spans="1:15">
      <c r="A20" s="80"/>
      <c r="B20" s="80"/>
    </row>
    <row r="21" spans="1:15">
      <c r="A21" s="80"/>
      <c r="B21" s="80"/>
    </row>
    <row r="22" spans="1:15">
      <c r="A22" s="180" t="s">
        <v>558</v>
      </c>
      <c r="B22" s="80"/>
    </row>
    <row r="23" spans="1:15" ht="57" customHeight="1">
      <c r="A23" s="1230" t="s">
        <v>714</v>
      </c>
      <c r="B23" s="1230"/>
      <c r="C23" s="1230"/>
      <c r="D23" s="1230"/>
      <c r="E23" s="1230"/>
      <c r="F23" s="1230"/>
      <c r="G23" s="1230"/>
      <c r="H23" s="1230"/>
      <c r="I23" s="1230"/>
      <c r="J23" s="1230"/>
    </row>
    <row r="24" spans="1:15" ht="12.3" customHeight="1">
      <c r="A24" s="874"/>
      <c r="B24" s="874"/>
      <c r="C24" s="874"/>
      <c r="D24" s="874"/>
      <c r="E24" s="874"/>
      <c r="F24" s="874"/>
      <c r="G24" s="874"/>
      <c r="H24" s="874"/>
      <c r="I24" s="874"/>
      <c r="J24" s="874"/>
    </row>
    <row r="25" spans="1:15">
      <c r="A25" s="59" t="s">
        <v>903</v>
      </c>
      <c r="J25" s="59" t="s">
        <v>904</v>
      </c>
    </row>
    <row r="26" spans="1:15">
      <c r="A26" s="310" t="s">
        <v>360</v>
      </c>
      <c r="B26" s="10"/>
      <c r="C26" s="1180" t="s">
        <v>361</v>
      </c>
      <c r="D26" s="1181"/>
      <c r="E26" s="1181"/>
      <c r="F26" s="1182"/>
      <c r="J26" s="310" t="s">
        <v>360</v>
      </c>
      <c r="K26" s="10"/>
      <c r="L26" s="1180" t="s">
        <v>361</v>
      </c>
      <c r="M26" s="1181"/>
      <c r="N26" s="1181"/>
      <c r="O26" s="1182"/>
    </row>
    <row r="27" spans="1:15">
      <c r="A27" s="1231" t="s">
        <v>362</v>
      </c>
      <c r="B27" s="1232"/>
      <c r="C27" s="130" t="s">
        <v>363</v>
      </c>
      <c r="D27" s="5" t="s">
        <v>364</v>
      </c>
      <c r="E27" s="5" t="s">
        <v>365</v>
      </c>
      <c r="F27" s="44" t="s">
        <v>366</v>
      </c>
      <c r="J27" s="1231" t="s">
        <v>362</v>
      </c>
      <c r="K27" s="1232"/>
      <c r="L27" s="130" t="s">
        <v>363</v>
      </c>
      <c r="M27" s="5" t="s">
        <v>364</v>
      </c>
      <c r="N27" s="5" t="s">
        <v>365</v>
      </c>
      <c r="O27" s="44" t="s">
        <v>366</v>
      </c>
    </row>
    <row r="28" spans="1:15" ht="15.6">
      <c r="A28" s="137"/>
      <c r="B28" s="831" t="s">
        <v>367</v>
      </c>
      <c r="C28" s="317">
        <v>0.18694491718513145</v>
      </c>
      <c r="D28" s="318">
        <v>0.19893368937775405</v>
      </c>
      <c r="E28" s="318">
        <v>0.24396933763156883</v>
      </c>
      <c r="F28" s="319">
        <v>0.24317320575255758</v>
      </c>
      <c r="J28" s="137"/>
      <c r="K28" s="831" t="s">
        <v>905</v>
      </c>
      <c r="L28" s="317">
        <v>0.28139622520974084</v>
      </c>
      <c r="M28" s="318">
        <v>0.34609112047938084</v>
      </c>
      <c r="N28" s="318">
        <v>0.36648532287428731</v>
      </c>
      <c r="O28" s="319">
        <v>0.40414012329760324</v>
      </c>
    </row>
    <row r="29" spans="1:15" ht="15.6">
      <c r="A29" s="130" t="s">
        <v>368</v>
      </c>
      <c r="B29" s="5" t="s">
        <v>369</v>
      </c>
      <c r="C29" s="320">
        <v>0.2032761785758361</v>
      </c>
      <c r="D29" s="6">
        <v>0.24028479203043712</v>
      </c>
      <c r="E29" s="6">
        <v>0.28298095028581266</v>
      </c>
      <c r="F29" s="321">
        <v>0.25473957256461133</v>
      </c>
      <c r="J29" s="130" t="s">
        <v>906</v>
      </c>
      <c r="K29" s="5" t="s">
        <v>907</v>
      </c>
      <c r="L29" s="320">
        <v>0.31765293774969333</v>
      </c>
      <c r="M29" s="6">
        <v>0.34411802185441348</v>
      </c>
      <c r="N29" s="6">
        <v>0.40691898488164674</v>
      </c>
      <c r="O29" s="321">
        <v>0.43024009595382701</v>
      </c>
    </row>
    <row r="30" spans="1:15" ht="15.6">
      <c r="A30" s="130" t="s">
        <v>370</v>
      </c>
      <c r="B30" s="5" t="s">
        <v>371</v>
      </c>
      <c r="C30" s="320">
        <v>0.26377636010274136</v>
      </c>
      <c r="D30" s="6">
        <v>0.28793125971309519</v>
      </c>
      <c r="E30" s="6">
        <v>0.33342150972536866</v>
      </c>
      <c r="F30" s="321">
        <v>0.3286409995797081</v>
      </c>
      <c r="J30" s="130" t="s">
        <v>908</v>
      </c>
      <c r="K30" s="5" t="s">
        <v>909</v>
      </c>
      <c r="L30" s="320">
        <v>0.33259584105804058</v>
      </c>
      <c r="M30" s="6">
        <v>0.38589528114933425</v>
      </c>
      <c r="N30" s="6">
        <v>0.41820467753717816</v>
      </c>
      <c r="O30" s="321">
        <v>0.46802577940984585</v>
      </c>
    </row>
    <row r="31" spans="1:15" ht="15.6">
      <c r="A31" s="130" t="s">
        <v>372</v>
      </c>
      <c r="B31" s="5" t="s">
        <v>373</v>
      </c>
      <c r="C31" s="320">
        <v>0.28173616132302254</v>
      </c>
      <c r="D31" s="6">
        <v>0.33087297165582369</v>
      </c>
      <c r="E31" s="6">
        <v>0.38715322820641263</v>
      </c>
      <c r="F31" s="321">
        <v>0.41826519245699439</v>
      </c>
      <c r="J31" s="130" t="s">
        <v>910</v>
      </c>
      <c r="K31" s="5" t="s">
        <v>715</v>
      </c>
      <c r="L31" s="320">
        <v>0.33789251233357276</v>
      </c>
      <c r="M31" s="6">
        <v>0.41135072922807431</v>
      </c>
      <c r="N31" s="6">
        <v>0.4616189799214066</v>
      </c>
      <c r="O31" s="321">
        <v>0.47616898042295341</v>
      </c>
    </row>
    <row r="32" spans="1:15" ht="15.6">
      <c r="A32" s="131" t="s">
        <v>374</v>
      </c>
      <c r="B32" s="31"/>
      <c r="C32" s="322">
        <v>0.33240267926933659</v>
      </c>
      <c r="D32" s="323">
        <v>0.38426207562133713</v>
      </c>
      <c r="E32" s="323">
        <v>0.42685489132813964</v>
      </c>
      <c r="F32" s="324">
        <v>0.46279510795074091</v>
      </c>
      <c r="J32" s="131" t="s">
        <v>716</v>
      </c>
      <c r="K32" s="31"/>
      <c r="L32" s="322">
        <v>0.31349599259893035</v>
      </c>
      <c r="M32" s="323">
        <v>0.37248711553333463</v>
      </c>
      <c r="N32" s="323">
        <v>0.44112585442235691</v>
      </c>
      <c r="O32" s="324">
        <v>0.45483598962330357</v>
      </c>
    </row>
    <row r="33" spans="1:17">
      <c r="A33" s="5"/>
      <c r="B33" s="5"/>
      <c r="C33" s="6"/>
      <c r="D33" s="6"/>
      <c r="E33" s="6"/>
      <c r="F33" s="6"/>
      <c r="J33" s="5"/>
      <c r="K33" s="5"/>
      <c r="L33" s="6"/>
      <c r="M33" s="6"/>
      <c r="N33" s="6"/>
      <c r="O33" s="6"/>
    </row>
    <row r="34" spans="1:17">
      <c r="A34" s="5"/>
      <c r="B34" s="5"/>
      <c r="C34" s="6"/>
      <c r="D34" s="6"/>
      <c r="E34" s="6"/>
      <c r="F34" s="6"/>
      <c r="J34" s="5"/>
      <c r="K34" s="5"/>
      <c r="L34" s="6"/>
      <c r="M34" s="6"/>
      <c r="N34" s="6"/>
      <c r="O34" s="6"/>
    </row>
    <row r="35" spans="1:17">
      <c r="A35" s="310" t="s">
        <v>375</v>
      </c>
      <c r="B35" s="262"/>
      <c r="C35" s="1180" t="s">
        <v>361</v>
      </c>
      <c r="D35" s="1181"/>
      <c r="E35" s="1181"/>
      <c r="F35" s="1182"/>
      <c r="J35" s="310" t="s">
        <v>375</v>
      </c>
      <c r="K35" s="262"/>
      <c r="L35" s="1180" t="s">
        <v>361</v>
      </c>
      <c r="M35" s="1181"/>
      <c r="N35" s="1181"/>
      <c r="O35" s="1182"/>
    </row>
    <row r="36" spans="1:17">
      <c r="A36" s="1228" t="s">
        <v>362</v>
      </c>
      <c r="B36" s="1229"/>
      <c r="C36" s="131" t="s">
        <v>363</v>
      </c>
      <c r="D36" s="31" t="s">
        <v>364</v>
      </c>
      <c r="E36" s="31" t="s">
        <v>365</v>
      </c>
      <c r="F36" s="13" t="s">
        <v>366</v>
      </c>
      <c r="J36" s="1228" t="s">
        <v>362</v>
      </c>
      <c r="K36" s="1229"/>
      <c r="L36" s="131" t="s">
        <v>363</v>
      </c>
      <c r="M36" s="31" t="s">
        <v>364</v>
      </c>
      <c r="N36" s="31" t="s">
        <v>365</v>
      </c>
      <c r="O36" s="13" t="s">
        <v>366</v>
      </c>
    </row>
    <row r="37" spans="1:17" ht="15.6">
      <c r="A37" s="130"/>
      <c r="B37" s="5" t="s">
        <v>367</v>
      </c>
      <c r="C37" s="325">
        <v>3</v>
      </c>
      <c r="D37" s="326">
        <v>8</v>
      </c>
      <c r="E37" s="326">
        <v>12</v>
      </c>
      <c r="F37" s="327">
        <v>14</v>
      </c>
      <c r="J37" s="137"/>
      <c r="K37" s="831" t="s">
        <v>911</v>
      </c>
      <c r="L37" s="325">
        <v>36</v>
      </c>
      <c r="M37" s="326">
        <v>15</v>
      </c>
      <c r="N37" s="326">
        <v>24</v>
      </c>
      <c r="O37" s="327">
        <v>31</v>
      </c>
    </row>
    <row r="38" spans="1:17" ht="15.6">
      <c r="A38" s="130" t="s">
        <v>368</v>
      </c>
      <c r="B38" s="5" t="s">
        <v>369</v>
      </c>
      <c r="C38" s="325">
        <v>10</v>
      </c>
      <c r="D38" s="326">
        <v>28</v>
      </c>
      <c r="E38" s="326">
        <v>17</v>
      </c>
      <c r="F38" s="327">
        <v>39</v>
      </c>
      <c r="J38" s="130" t="s">
        <v>912</v>
      </c>
      <c r="K38" s="5" t="s">
        <v>913</v>
      </c>
      <c r="L38" s="325">
        <v>23</v>
      </c>
      <c r="M38" s="326">
        <v>30</v>
      </c>
      <c r="N38" s="326">
        <v>35</v>
      </c>
      <c r="O38" s="327">
        <v>18</v>
      </c>
    </row>
    <row r="39" spans="1:17" ht="15.6">
      <c r="A39" s="130" t="s">
        <v>370</v>
      </c>
      <c r="B39" s="5" t="s">
        <v>371</v>
      </c>
      <c r="C39" s="325">
        <v>103</v>
      </c>
      <c r="D39" s="326">
        <v>74</v>
      </c>
      <c r="E39" s="326">
        <v>98</v>
      </c>
      <c r="F39" s="327">
        <v>97</v>
      </c>
      <c r="J39" s="130" t="s">
        <v>914</v>
      </c>
      <c r="K39" s="5" t="s">
        <v>915</v>
      </c>
      <c r="L39" s="325">
        <v>16</v>
      </c>
      <c r="M39" s="326">
        <v>27</v>
      </c>
      <c r="N39" s="326">
        <v>48</v>
      </c>
      <c r="O39" s="327">
        <v>14</v>
      </c>
    </row>
    <row r="40" spans="1:17" ht="15.6">
      <c r="A40" s="130" t="s">
        <v>372</v>
      </c>
      <c r="B40" s="5" t="s">
        <v>373</v>
      </c>
      <c r="C40" s="325">
        <v>93</v>
      </c>
      <c r="D40" s="326">
        <v>42</v>
      </c>
      <c r="E40" s="326">
        <v>71</v>
      </c>
      <c r="F40" s="327">
        <v>54</v>
      </c>
      <c r="J40" s="130" t="s">
        <v>916</v>
      </c>
      <c r="K40" s="5" t="s">
        <v>917</v>
      </c>
      <c r="L40" s="325">
        <v>19</v>
      </c>
      <c r="M40" s="326">
        <v>30</v>
      </c>
      <c r="N40" s="326">
        <v>39</v>
      </c>
      <c r="O40" s="327">
        <v>35</v>
      </c>
    </row>
    <row r="41" spans="1:17" ht="15.6">
      <c r="A41" s="131" t="s">
        <v>374</v>
      </c>
      <c r="B41" s="31"/>
      <c r="C41" s="328">
        <v>72</v>
      </c>
      <c r="D41" s="329">
        <v>106</v>
      </c>
      <c r="E41" s="329">
        <v>110</v>
      </c>
      <c r="F41" s="330">
        <v>60</v>
      </c>
      <c r="J41" s="131" t="s">
        <v>918</v>
      </c>
      <c r="K41" s="31"/>
      <c r="L41" s="328">
        <v>14</v>
      </c>
      <c r="M41" s="329">
        <v>18</v>
      </c>
      <c r="N41" s="329">
        <v>10</v>
      </c>
      <c r="O41" s="330">
        <v>7</v>
      </c>
    </row>
    <row r="42" spans="1:17">
      <c r="A42" s="5"/>
      <c r="B42" s="5"/>
      <c r="C42" s="326"/>
      <c r="D42" s="326"/>
      <c r="E42" s="326"/>
      <c r="F42" s="326"/>
      <c r="J42" s="5"/>
      <c r="K42" s="5"/>
      <c r="L42" s="326"/>
      <c r="M42" s="326"/>
      <c r="N42" s="326"/>
      <c r="O42" s="326"/>
    </row>
    <row r="43" spans="1:17">
      <c r="A43" s="5"/>
      <c r="B43" s="5"/>
      <c r="C43" s="326"/>
      <c r="D43" s="326"/>
      <c r="E43" s="326"/>
      <c r="F43" s="326"/>
      <c r="J43" s="5"/>
      <c r="K43" s="5"/>
      <c r="L43" s="326"/>
      <c r="M43" s="326"/>
      <c r="N43" s="326"/>
      <c r="O43" s="326"/>
    </row>
    <row r="44" spans="1:17">
      <c r="A44" s="310" t="s">
        <v>376</v>
      </c>
      <c r="B44" s="262"/>
      <c r="C44" s="1180" t="s">
        <v>361</v>
      </c>
      <c r="D44" s="1181"/>
      <c r="E44" s="1181"/>
      <c r="F44" s="1182"/>
      <c r="J44" s="310" t="s">
        <v>376</v>
      </c>
      <c r="K44" s="262"/>
      <c r="L44" s="1180" t="s">
        <v>361</v>
      </c>
      <c r="M44" s="1181"/>
      <c r="N44" s="1181"/>
      <c r="O44" s="1182"/>
    </row>
    <row r="45" spans="1:17">
      <c r="A45" s="1228" t="s">
        <v>362</v>
      </c>
      <c r="B45" s="1229"/>
      <c r="C45" s="131" t="s">
        <v>363</v>
      </c>
      <c r="D45" s="31" t="s">
        <v>364</v>
      </c>
      <c r="E45" s="31" t="s">
        <v>365</v>
      </c>
      <c r="F45" s="13" t="s">
        <v>366</v>
      </c>
      <c r="J45" s="1228" t="s">
        <v>362</v>
      </c>
      <c r="K45" s="1229"/>
      <c r="L45" s="131" t="s">
        <v>363</v>
      </c>
      <c r="M45" s="31" t="s">
        <v>364</v>
      </c>
      <c r="N45" s="31" t="s">
        <v>365</v>
      </c>
      <c r="O45" s="13" t="s">
        <v>366</v>
      </c>
    </row>
    <row r="46" spans="1:17" ht="15.6">
      <c r="A46" s="130"/>
      <c r="B46" s="5" t="s">
        <v>367</v>
      </c>
      <c r="C46" s="325">
        <v>135.02500000000001</v>
      </c>
      <c r="D46" s="326">
        <v>688.95</v>
      </c>
      <c r="E46" s="326">
        <v>1201.3</v>
      </c>
      <c r="F46" s="327">
        <v>879.45</v>
      </c>
      <c r="H46" s="208"/>
      <c r="I46" s="171"/>
      <c r="J46" s="137"/>
      <c r="K46" s="831" t="s">
        <v>911</v>
      </c>
      <c r="L46" s="325">
        <v>1236.55</v>
      </c>
      <c r="M46" s="326">
        <v>1792.67</v>
      </c>
      <c r="N46" s="326">
        <v>4092.8290000000002</v>
      </c>
      <c r="O46" s="327">
        <v>4128.0829999999987</v>
      </c>
      <c r="Q46" s="208"/>
    </row>
    <row r="47" spans="1:17" ht="15.6">
      <c r="A47" s="130" t="s">
        <v>368</v>
      </c>
      <c r="B47" s="5" t="s">
        <v>369</v>
      </c>
      <c r="C47" s="325">
        <v>296</v>
      </c>
      <c r="D47" s="326">
        <v>2418.6999999999998</v>
      </c>
      <c r="E47" s="326">
        <v>1234.18</v>
      </c>
      <c r="F47" s="327">
        <v>1847.1599999999999</v>
      </c>
      <c r="H47" s="208"/>
      <c r="I47" s="171"/>
      <c r="J47" s="130" t="s">
        <v>912</v>
      </c>
      <c r="K47" s="5" t="s">
        <v>913</v>
      </c>
      <c r="L47" s="325">
        <v>1896.63</v>
      </c>
      <c r="M47" s="326">
        <v>4146.2300000000005</v>
      </c>
      <c r="N47" s="326">
        <v>6663.5730000000012</v>
      </c>
      <c r="O47" s="327">
        <v>4024.31</v>
      </c>
      <c r="Q47" s="208"/>
    </row>
    <row r="48" spans="1:17" ht="15.6">
      <c r="A48" s="130" t="s">
        <v>370</v>
      </c>
      <c r="B48" s="5" t="s">
        <v>371</v>
      </c>
      <c r="C48" s="325">
        <v>5775.6150000000016</v>
      </c>
      <c r="D48" s="326">
        <v>7328.7000000000007</v>
      </c>
      <c r="E48" s="326">
        <v>10482.982767123291</v>
      </c>
      <c r="F48" s="327">
        <v>10234.570000000003</v>
      </c>
      <c r="H48" s="208"/>
      <c r="I48" s="171"/>
      <c r="J48" s="130" t="s">
        <v>914</v>
      </c>
      <c r="K48" s="5" t="s">
        <v>915</v>
      </c>
      <c r="L48" s="325">
        <v>2550.8199999999997</v>
      </c>
      <c r="M48" s="326">
        <v>5142.3345205479454</v>
      </c>
      <c r="N48" s="326">
        <v>9058.17</v>
      </c>
      <c r="O48" s="327">
        <v>2622.85</v>
      </c>
      <c r="Q48" s="208"/>
    </row>
    <row r="49" spans="1:17" ht="15.6">
      <c r="A49" s="130" t="s">
        <v>372</v>
      </c>
      <c r="B49" s="5" t="s">
        <v>373</v>
      </c>
      <c r="C49" s="325">
        <v>4107.97</v>
      </c>
      <c r="D49" s="326">
        <v>6040.1799999999994</v>
      </c>
      <c r="E49" s="326">
        <v>11173.801999999998</v>
      </c>
      <c r="F49" s="327">
        <v>7403.9429999999993</v>
      </c>
      <c r="H49" s="208"/>
      <c r="I49" s="171"/>
      <c r="J49" s="130" t="s">
        <v>916</v>
      </c>
      <c r="K49" s="5" t="s">
        <v>917</v>
      </c>
      <c r="L49" s="325">
        <v>2162.6200000000003</v>
      </c>
      <c r="M49" s="326">
        <v>5244.7450000000008</v>
      </c>
      <c r="N49" s="326">
        <v>6461.4749999999995</v>
      </c>
      <c r="O49" s="327">
        <v>5374.9450000000006</v>
      </c>
      <c r="Q49" s="208"/>
    </row>
    <row r="50" spans="1:17" ht="15.6">
      <c r="A50" s="131" t="s">
        <v>374</v>
      </c>
      <c r="B50" s="31"/>
      <c r="C50" s="328">
        <v>7749.84</v>
      </c>
      <c r="D50" s="329">
        <v>17029.549520547946</v>
      </c>
      <c r="E50" s="329">
        <v>21713.974999999995</v>
      </c>
      <c r="F50" s="330">
        <v>10113.905000000001</v>
      </c>
      <c r="H50" s="208"/>
      <c r="I50" s="171"/>
      <c r="J50" s="131" t="s">
        <v>918</v>
      </c>
      <c r="K50" s="31"/>
      <c r="L50" s="328">
        <v>906.2</v>
      </c>
      <c r="M50" s="329">
        <v>3271.7000000000003</v>
      </c>
      <c r="N50" s="329">
        <v>2973.4300000000003</v>
      </c>
      <c r="O50" s="330">
        <v>1118.8399999999999</v>
      </c>
      <c r="Q50" s="208"/>
    </row>
    <row r="51" spans="1:17">
      <c r="C51" s="209"/>
      <c r="D51" s="209"/>
      <c r="E51" s="209"/>
      <c r="F51" s="209"/>
    </row>
    <row r="52" spans="1:17">
      <c r="C52" s="210"/>
      <c r="D52" s="210"/>
      <c r="E52" s="210"/>
      <c r="F52" s="210"/>
      <c r="H52" s="208"/>
      <c r="L52" s="208"/>
      <c r="M52" s="208"/>
      <c r="N52" s="208"/>
      <c r="O52" s="208"/>
    </row>
    <row r="53" spans="1:17">
      <c r="C53" s="171"/>
      <c r="D53" s="171"/>
      <c r="E53" s="171"/>
      <c r="F53" s="171"/>
    </row>
  </sheetData>
  <mergeCells count="13">
    <mergeCell ref="C35:F35"/>
    <mergeCell ref="L35:O35"/>
    <mergeCell ref="A23:J23"/>
    <mergeCell ref="C26:F26"/>
    <mergeCell ref="L26:O26"/>
    <mergeCell ref="A27:B27"/>
    <mergeCell ref="J27:K27"/>
    <mergeCell ref="A36:B36"/>
    <mergeCell ref="J36:K36"/>
    <mergeCell ref="C44:F44"/>
    <mergeCell ref="L44:O44"/>
    <mergeCell ref="A45:B45"/>
    <mergeCell ref="J45:K45"/>
  </mergeCells>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7" tint="0.39997558519241921"/>
  </sheetPr>
  <dimension ref="A1:M161"/>
  <sheetViews>
    <sheetView zoomScale="80" zoomScaleNormal="80" workbookViewId="0"/>
  </sheetViews>
  <sheetFormatPr defaultColWidth="8.5546875" defaultRowHeight="13.2"/>
  <cols>
    <col min="1" max="1" width="7.44140625" style="3" customWidth="1"/>
    <col min="2" max="3" width="2" style="3" customWidth="1"/>
    <col min="4" max="4" width="11.77734375" style="3" customWidth="1"/>
    <col min="5" max="5" width="11.5546875" style="3" customWidth="1"/>
    <col min="6" max="6" width="9.88671875" style="3" customWidth="1"/>
    <col min="7" max="8" width="8.5546875" style="3"/>
    <col min="9" max="9" width="11.77734375" style="3" customWidth="1"/>
    <col min="10" max="16384" width="8.5546875" style="3"/>
  </cols>
  <sheetData>
    <row r="1" spans="1:1" ht="14.4">
      <c r="A1" s="4" t="s">
        <v>377</v>
      </c>
    </row>
    <row r="2" spans="1:1" ht="14.4">
      <c r="A2" s="4"/>
    </row>
    <row r="3" spans="1:1" ht="14.4">
      <c r="A3" s="4"/>
    </row>
    <row r="4" spans="1:1" ht="14.4">
      <c r="A4" s="4"/>
    </row>
    <row r="5" spans="1:1" ht="14.4">
      <c r="A5" s="4"/>
    </row>
    <row r="6" spans="1:1" ht="14.4">
      <c r="A6" s="4"/>
    </row>
    <row r="7" spans="1:1" ht="14.4">
      <c r="A7" s="4"/>
    </row>
    <row r="8" spans="1:1" ht="14.4">
      <c r="A8" s="4"/>
    </row>
    <row r="9" spans="1:1" ht="14.4">
      <c r="A9" s="4"/>
    </row>
    <row r="10" spans="1:1" ht="14.4">
      <c r="A10" s="4"/>
    </row>
    <row r="11" spans="1:1" ht="14.4">
      <c r="A11" s="4"/>
    </row>
    <row r="12" spans="1:1" ht="14.4">
      <c r="A12" s="4"/>
    </row>
    <row r="13" spans="1:1" ht="14.4">
      <c r="A13" s="4"/>
    </row>
    <row r="14" spans="1:1" ht="14.4">
      <c r="A14" s="4"/>
    </row>
    <row r="15" spans="1:1" ht="14.4">
      <c r="A15" s="4"/>
    </row>
    <row r="16" spans="1:1" ht="14.4">
      <c r="A16" s="4"/>
    </row>
    <row r="17" spans="1:13" ht="14.4">
      <c r="A17" s="4"/>
    </row>
    <row r="18" spans="1:13" ht="14.4">
      <c r="A18" s="4"/>
    </row>
    <row r="19" spans="1:13" ht="13.8">
      <c r="A19" s="211"/>
    </row>
    <row r="20" spans="1:13" ht="13.8">
      <c r="A20" s="211"/>
    </row>
    <row r="21" spans="1:13">
      <c r="A21" s="180" t="s">
        <v>378</v>
      </c>
      <c r="M21" s="180" t="s">
        <v>378</v>
      </c>
    </row>
    <row r="23" spans="1:13">
      <c r="C23" s="212"/>
      <c r="D23" s="213" t="s">
        <v>13</v>
      </c>
      <c r="E23" s="213" t="s">
        <v>13</v>
      </c>
      <c r="F23" s="140"/>
    </row>
    <row r="24" spans="1:13">
      <c r="C24" s="212"/>
      <c r="D24" s="214" t="s">
        <v>12</v>
      </c>
      <c r="E24" s="214" t="s">
        <v>379</v>
      </c>
      <c r="F24" s="141"/>
    </row>
    <row r="25" spans="1:13">
      <c r="C25" s="212"/>
      <c r="D25" s="214" t="s">
        <v>380</v>
      </c>
      <c r="E25" s="214" t="s">
        <v>380</v>
      </c>
      <c r="F25" s="183" t="s">
        <v>381</v>
      </c>
    </row>
    <row r="26" spans="1:13" ht="23.4">
      <c r="A26" s="999" t="s">
        <v>776</v>
      </c>
      <c r="B26" s="216"/>
      <c r="C26" s="216" t="s">
        <v>382</v>
      </c>
      <c r="D26" s="213"/>
      <c r="E26" s="132"/>
      <c r="F26" s="70">
        <v>2007</v>
      </c>
    </row>
    <row r="27" spans="1:13">
      <c r="A27" s="217"/>
      <c r="B27" s="171"/>
      <c r="C27" s="171" t="s">
        <v>382</v>
      </c>
      <c r="D27" s="214"/>
      <c r="E27" s="134"/>
      <c r="F27" s="44">
        <v>2008</v>
      </c>
    </row>
    <row r="28" spans="1:13">
      <c r="A28" s="217"/>
      <c r="B28" s="171"/>
      <c r="C28" s="171" t="s">
        <v>382</v>
      </c>
      <c r="D28" s="214"/>
      <c r="E28" s="134"/>
      <c r="F28" s="44">
        <v>2009</v>
      </c>
    </row>
    <row r="29" spans="1:13">
      <c r="A29" s="217"/>
      <c r="B29" s="171"/>
      <c r="C29" s="171" t="s">
        <v>382</v>
      </c>
      <c r="D29" s="214"/>
      <c r="E29" s="134"/>
      <c r="F29" s="44">
        <v>2010</v>
      </c>
      <c r="H29" s="34"/>
      <c r="I29" s="375" t="s">
        <v>13</v>
      </c>
    </row>
    <row r="30" spans="1:13">
      <c r="A30" s="217"/>
      <c r="B30" s="171"/>
      <c r="C30" s="171" t="s">
        <v>382</v>
      </c>
      <c r="D30" s="214"/>
      <c r="E30" s="134"/>
      <c r="F30" s="44">
        <v>2011</v>
      </c>
      <c r="H30" s="28" t="s">
        <v>417</v>
      </c>
      <c r="I30" s="376" t="s">
        <v>379</v>
      </c>
    </row>
    <row r="31" spans="1:13">
      <c r="A31" s="217"/>
      <c r="B31" s="171"/>
      <c r="C31" s="171" t="s">
        <v>382</v>
      </c>
      <c r="D31" s="214"/>
      <c r="E31" s="134"/>
      <c r="F31" s="44">
        <v>2012</v>
      </c>
      <c r="H31" s="30" t="s">
        <v>52</v>
      </c>
      <c r="I31" s="377" t="s">
        <v>777</v>
      </c>
    </row>
    <row r="32" spans="1:13">
      <c r="A32" s="217"/>
      <c r="B32" s="171"/>
      <c r="C32" s="171" t="s">
        <v>382</v>
      </c>
      <c r="D32" s="214"/>
      <c r="E32" s="134"/>
      <c r="F32" s="44">
        <v>2013</v>
      </c>
      <c r="H32" s="34" t="s">
        <v>1</v>
      </c>
      <c r="I32" s="1000">
        <v>8.3218961727016705E-4</v>
      </c>
    </row>
    <row r="33" spans="1:9">
      <c r="A33" s="217"/>
      <c r="B33" s="171"/>
      <c r="C33" s="171" t="s">
        <v>382</v>
      </c>
      <c r="D33" s="214">
        <v>0.119743164056483</v>
      </c>
      <c r="E33" s="214">
        <v>7.1198866459092364E-3</v>
      </c>
      <c r="F33" s="44">
        <v>2014</v>
      </c>
      <c r="H33" s="28" t="s">
        <v>11</v>
      </c>
      <c r="I33" s="376">
        <v>5.4342868184356621E-3</v>
      </c>
    </row>
    <row r="34" spans="1:9">
      <c r="A34" s="217"/>
      <c r="B34" s="171"/>
      <c r="C34" s="171" t="s">
        <v>382</v>
      </c>
      <c r="D34" s="214">
        <v>0.134723505042943</v>
      </c>
      <c r="E34" s="214">
        <v>9.3028196438042898E-3</v>
      </c>
      <c r="F34" s="44">
        <v>2015</v>
      </c>
      <c r="H34" s="28" t="s">
        <v>7</v>
      </c>
      <c r="I34" s="376">
        <v>1.3365042836942578E-2</v>
      </c>
    </row>
    <row r="35" spans="1:9">
      <c r="A35" s="217"/>
      <c r="B35" s="171"/>
      <c r="C35" s="171" t="s">
        <v>382</v>
      </c>
      <c r="D35" s="214">
        <v>0.175367013177958</v>
      </c>
      <c r="E35" s="214">
        <v>1.6561832849140319E-2</v>
      </c>
      <c r="F35" s="44">
        <v>2016</v>
      </c>
      <c r="H35" s="28" t="s">
        <v>6</v>
      </c>
      <c r="I35" s="376">
        <v>3.2086289505028946E-2</v>
      </c>
    </row>
    <row r="36" spans="1:9">
      <c r="A36" s="217"/>
      <c r="B36" s="171"/>
      <c r="C36" s="171" t="s">
        <v>382</v>
      </c>
      <c r="D36" s="214">
        <v>0.22988747209051499</v>
      </c>
      <c r="E36" s="214">
        <v>2.8009685745081999E-2</v>
      </c>
      <c r="F36" s="44">
        <v>2017</v>
      </c>
      <c r="H36" s="28" t="s">
        <v>5</v>
      </c>
      <c r="I36" s="376">
        <v>4.3844733657596315E-2</v>
      </c>
    </row>
    <row r="37" spans="1:9">
      <c r="A37" s="217"/>
      <c r="B37" s="171"/>
      <c r="C37" s="171" t="s">
        <v>382</v>
      </c>
      <c r="D37" s="214">
        <v>0.23831135349588101</v>
      </c>
      <c r="E37" s="214">
        <v>1.2860819399372975E-2</v>
      </c>
      <c r="F37" s="44">
        <v>2018</v>
      </c>
      <c r="H37" s="28" t="s">
        <v>2</v>
      </c>
      <c r="I37" s="376">
        <v>4.7286142811160906E-2</v>
      </c>
    </row>
    <row r="38" spans="1:9">
      <c r="A38" s="217"/>
      <c r="B38" s="171"/>
      <c r="C38" s="171" t="s">
        <v>382</v>
      </c>
      <c r="D38" s="214">
        <v>0.27516518256193301</v>
      </c>
      <c r="E38" s="214">
        <v>1.5704618978089762E-2</v>
      </c>
      <c r="F38" s="44">
        <v>2019</v>
      </c>
      <c r="H38" s="30" t="s">
        <v>3</v>
      </c>
      <c r="I38" s="378">
        <v>9.2198826439114881E-2</v>
      </c>
    </row>
    <row r="39" spans="1:9">
      <c r="A39" s="217"/>
      <c r="B39" s="171"/>
      <c r="C39" s="171" t="s">
        <v>382</v>
      </c>
      <c r="D39" s="214">
        <v>0.31271935408533902</v>
      </c>
      <c r="E39" s="214">
        <v>2.5285915832455774E-2</v>
      </c>
      <c r="F39" s="44">
        <v>2020</v>
      </c>
      <c r="I39" s="331"/>
    </row>
    <row r="40" spans="1:9">
      <c r="A40" s="217"/>
      <c r="B40" s="171"/>
      <c r="C40" s="171"/>
      <c r="D40" s="214">
        <v>0.34815715175886702</v>
      </c>
      <c r="E40" s="214">
        <v>6.3604072900464451E-2</v>
      </c>
      <c r="F40" s="44">
        <v>2021</v>
      </c>
      <c r="I40" s="331"/>
    </row>
    <row r="41" spans="1:9">
      <c r="A41" s="218"/>
      <c r="B41" s="219"/>
      <c r="C41" s="219" t="s">
        <v>382</v>
      </c>
      <c r="D41" s="215">
        <v>0.37949803159699802</v>
      </c>
      <c r="E41" s="215">
        <v>9.2198826439114881E-2</v>
      </c>
      <c r="F41" s="13">
        <v>2022</v>
      </c>
    </row>
    <row r="42" spans="1:9">
      <c r="A42" s="171" t="s">
        <v>382</v>
      </c>
      <c r="B42" s="171"/>
      <c r="C42" s="171"/>
      <c r="D42" s="331"/>
      <c r="E42" s="331"/>
      <c r="F42" s="5"/>
    </row>
    <row r="43" spans="1:9" ht="23.4">
      <c r="A43" s="999" t="s">
        <v>778</v>
      </c>
      <c r="B43" s="216"/>
      <c r="C43" s="216" t="s">
        <v>382</v>
      </c>
      <c r="D43" s="213">
        <v>2.8669885348156943E-2</v>
      </c>
      <c r="E43" s="213">
        <v>1.2211037848541214E-2</v>
      </c>
      <c r="F43" s="70">
        <v>2007</v>
      </c>
    </row>
    <row r="44" spans="1:9">
      <c r="A44" s="217"/>
      <c r="B44" s="171"/>
      <c r="C44" s="171" t="s">
        <v>382</v>
      </c>
      <c r="D44" s="214">
        <v>4.8775053757538635E-2</v>
      </c>
      <c r="E44" s="214">
        <v>8.5060836508921822E-2</v>
      </c>
      <c r="F44" s="44">
        <v>2008</v>
      </c>
    </row>
    <row r="45" spans="1:9">
      <c r="A45" s="217"/>
      <c r="B45" s="171"/>
      <c r="C45" s="171" t="s">
        <v>382</v>
      </c>
      <c r="D45" s="214">
        <v>6.1021251014030095E-2</v>
      </c>
      <c r="E45" s="214">
        <v>0.17070361876225379</v>
      </c>
      <c r="F45" s="44">
        <v>2009</v>
      </c>
    </row>
    <row r="46" spans="1:9">
      <c r="A46" s="217"/>
      <c r="B46" s="171"/>
      <c r="C46" s="171" t="s">
        <v>382</v>
      </c>
      <c r="D46" s="214">
        <v>7.7448550468361813E-2</v>
      </c>
      <c r="E46" s="214">
        <v>7.7166635673370274E-2</v>
      </c>
      <c r="F46" s="44">
        <v>2010</v>
      </c>
    </row>
    <row r="47" spans="1:9">
      <c r="A47" s="217"/>
      <c r="B47" s="171"/>
      <c r="C47" s="171" t="s">
        <v>382</v>
      </c>
      <c r="D47" s="214">
        <v>8.4463839780662103E-2</v>
      </c>
      <c r="E47" s="214">
        <v>8.4792607734428302E-2</v>
      </c>
      <c r="F47" s="44">
        <v>2011</v>
      </c>
    </row>
    <row r="48" spans="1:9">
      <c r="A48" s="217"/>
      <c r="B48" s="171"/>
      <c r="C48" s="171" t="s">
        <v>382</v>
      </c>
      <c r="D48" s="214">
        <v>9.1688649978118195E-2</v>
      </c>
      <c r="E48" s="214">
        <v>3.7961883290117543E-2</v>
      </c>
      <c r="F48" s="44">
        <v>2012</v>
      </c>
    </row>
    <row r="49" spans="1:6">
      <c r="A49" s="217"/>
      <c r="B49" s="171"/>
      <c r="C49" s="171" t="s">
        <v>382</v>
      </c>
      <c r="D49" s="214">
        <v>9.8509959003376404E-2</v>
      </c>
      <c r="E49" s="214">
        <v>1.0989957838430844E-2</v>
      </c>
      <c r="F49" s="44">
        <v>2013</v>
      </c>
    </row>
    <row r="50" spans="1:6">
      <c r="A50" s="217"/>
      <c r="B50" s="171"/>
      <c r="C50" s="171" t="s">
        <v>382</v>
      </c>
      <c r="D50" s="214">
        <v>0.106367968040656</v>
      </c>
      <c r="E50" s="214">
        <v>5.1155084173714503E-3</v>
      </c>
      <c r="F50" s="44">
        <v>2014</v>
      </c>
    </row>
    <row r="51" spans="1:6">
      <c r="A51" s="217"/>
      <c r="B51" s="171"/>
      <c r="C51" s="171" t="s">
        <v>382</v>
      </c>
      <c r="D51" s="214">
        <v>0.117203448736747</v>
      </c>
      <c r="E51" s="214">
        <v>9.5238582285400199E-3</v>
      </c>
      <c r="F51" s="44">
        <v>2015</v>
      </c>
    </row>
    <row r="52" spans="1:6">
      <c r="A52" s="217"/>
      <c r="B52" s="171"/>
      <c r="C52" s="171" t="s">
        <v>382</v>
      </c>
      <c r="D52" s="214">
        <v>0.15103921330226699</v>
      </c>
      <c r="E52" s="214">
        <v>1.5674830417756278E-2</v>
      </c>
      <c r="F52" s="44">
        <v>2016</v>
      </c>
    </row>
    <row r="53" spans="1:6">
      <c r="A53" s="217"/>
      <c r="B53" s="171"/>
      <c r="C53" s="171" t="s">
        <v>382</v>
      </c>
      <c r="D53" s="214">
        <v>0.173795413658651</v>
      </c>
      <c r="E53" s="214">
        <v>2.158179545539601E-2</v>
      </c>
      <c r="F53" s="44">
        <v>2017</v>
      </c>
    </row>
    <row r="54" spans="1:6">
      <c r="A54" s="217"/>
      <c r="B54" s="171"/>
      <c r="C54" s="171" t="s">
        <v>382</v>
      </c>
      <c r="D54" s="214">
        <v>0.18503696687578799</v>
      </c>
      <c r="E54" s="214">
        <v>2.5392815014938449E-2</v>
      </c>
      <c r="F54" s="44">
        <v>2018</v>
      </c>
    </row>
    <row r="55" spans="1:6">
      <c r="A55" s="217"/>
      <c r="B55" s="171"/>
      <c r="C55" s="171" t="s">
        <v>382</v>
      </c>
      <c r="D55" s="214">
        <v>0.19929926050844099</v>
      </c>
      <c r="E55" s="214">
        <v>2.6914436743439522E-2</v>
      </c>
      <c r="F55" s="44">
        <v>2019</v>
      </c>
    </row>
    <row r="56" spans="1:6">
      <c r="A56" s="217"/>
      <c r="B56" s="171"/>
      <c r="C56" s="171" t="s">
        <v>382</v>
      </c>
      <c r="D56" s="214">
        <v>0.23225466741522499</v>
      </c>
      <c r="E56" s="214">
        <v>4.5174120650088273E-2</v>
      </c>
      <c r="F56" s="44">
        <v>2020</v>
      </c>
    </row>
    <row r="57" spans="1:6">
      <c r="A57" s="217"/>
      <c r="B57" s="171"/>
      <c r="C57" s="171"/>
      <c r="D57" s="214">
        <v>0.241826025649647</v>
      </c>
      <c r="E57" s="214">
        <v>5.1564080903552648E-2</v>
      </c>
      <c r="F57" s="44">
        <v>2021</v>
      </c>
    </row>
    <row r="58" spans="1:6">
      <c r="A58" s="218"/>
      <c r="B58" s="219"/>
      <c r="C58" s="219" t="s">
        <v>382</v>
      </c>
      <c r="D58" s="215">
        <v>0.247992904928275</v>
      </c>
      <c r="E58" s="215">
        <v>4.7286142811160906E-2</v>
      </c>
      <c r="F58" s="13">
        <v>2022</v>
      </c>
    </row>
    <row r="59" spans="1:6">
      <c r="A59" s="171" t="s">
        <v>382</v>
      </c>
      <c r="B59" s="171"/>
      <c r="C59" s="171"/>
      <c r="D59" s="331"/>
      <c r="E59" s="331"/>
      <c r="F59" s="5"/>
    </row>
    <row r="60" spans="1:6" ht="23.4">
      <c r="A60" s="999" t="s">
        <v>779</v>
      </c>
      <c r="B60" s="216"/>
      <c r="C60" s="216" t="s">
        <v>382</v>
      </c>
      <c r="D60" s="213"/>
      <c r="E60" s="213"/>
      <c r="F60" s="70">
        <v>2007</v>
      </c>
    </row>
    <row r="61" spans="1:6">
      <c r="A61" s="217"/>
      <c r="B61" s="171"/>
      <c r="C61" s="171" t="s">
        <v>382</v>
      </c>
      <c r="D61" s="214"/>
      <c r="E61" s="214"/>
      <c r="F61" s="44">
        <v>2008</v>
      </c>
    </row>
    <row r="62" spans="1:6">
      <c r="A62" s="217"/>
      <c r="B62" s="171"/>
      <c r="C62" s="171" t="s">
        <v>382</v>
      </c>
      <c r="D62" s="214">
        <v>2.7144582757970694E-2</v>
      </c>
      <c r="E62" s="214">
        <v>1.9475337463428576E-2</v>
      </c>
      <c r="F62" s="44">
        <v>2009</v>
      </c>
    </row>
    <row r="63" spans="1:6">
      <c r="A63" s="217"/>
      <c r="B63" s="171"/>
      <c r="C63" s="171" t="s">
        <v>382</v>
      </c>
      <c r="D63" s="214">
        <v>3.418919387665631E-2</v>
      </c>
      <c r="E63" s="214">
        <v>3.879733092280449E-2</v>
      </c>
      <c r="F63" s="44">
        <v>2010</v>
      </c>
    </row>
    <row r="64" spans="1:6">
      <c r="A64" s="217"/>
      <c r="B64" s="171"/>
      <c r="C64" s="171" t="s">
        <v>382</v>
      </c>
      <c r="D64" s="214">
        <v>4.5605060762829677E-2</v>
      </c>
      <c r="E64" s="214">
        <v>3.1858284824347459E-2</v>
      </c>
      <c r="F64" s="44">
        <v>2011</v>
      </c>
    </row>
    <row r="65" spans="1:6">
      <c r="A65" s="217"/>
      <c r="B65" s="171"/>
      <c r="C65" s="171" t="s">
        <v>382</v>
      </c>
      <c r="D65" s="214">
        <v>6.2116224885143199E-2</v>
      </c>
      <c r="E65" s="214">
        <v>2.6029844641441455E-2</v>
      </c>
      <c r="F65" s="44">
        <v>2012</v>
      </c>
    </row>
    <row r="66" spans="1:6">
      <c r="A66" s="217"/>
      <c r="B66" s="171"/>
      <c r="C66" s="171" t="s">
        <v>382</v>
      </c>
      <c r="D66" s="214">
        <v>6.8537546368382496E-2</v>
      </c>
      <c r="E66" s="214">
        <v>4.7232880001426156E-2</v>
      </c>
      <c r="F66" s="44">
        <v>2013</v>
      </c>
    </row>
    <row r="67" spans="1:6">
      <c r="A67" s="217"/>
      <c r="B67" s="171"/>
      <c r="C67" s="171" t="s">
        <v>382</v>
      </c>
      <c r="D67" s="214">
        <v>5.6701415697210697E-2</v>
      </c>
      <c r="E67" s="214">
        <v>5.5202048687198149E-2</v>
      </c>
      <c r="F67" s="44">
        <v>2014</v>
      </c>
    </row>
    <row r="68" spans="1:6">
      <c r="A68" s="217"/>
      <c r="B68" s="171"/>
      <c r="C68" s="171" t="s">
        <v>382</v>
      </c>
      <c r="D68" s="214">
        <v>6.2218621610734097E-2</v>
      </c>
      <c r="E68" s="214">
        <v>5.4264086321388114E-2</v>
      </c>
      <c r="F68" s="44">
        <v>2015</v>
      </c>
    </row>
    <row r="69" spans="1:6">
      <c r="A69" s="217"/>
      <c r="B69" s="171"/>
      <c r="C69" s="171" t="s">
        <v>382</v>
      </c>
      <c r="D69" s="214">
        <v>6.9028383827585804E-2</v>
      </c>
      <c r="E69" s="214">
        <v>4.309120887925131E-2</v>
      </c>
      <c r="F69" s="44">
        <v>2016</v>
      </c>
    </row>
    <row r="70" spans="1:6">
      <c r="A70" s="217"/>
      <c r="B70" s="171"/>
      <c r="C70" s="171" t="s">
        <v>382</v>
      </c>
      <c r="D70" s="214">
        <v>7.6946234947039505E-2</v>
      </c>
      <c r="E70" s="214">
        <v>4.2581145284187383E-2</v>
      </c>
      <c r="F70" s="44">
        <v>2017</v>
      </c>
    </row>
    <row r="71" spans="1:6">
      <c r="A71" s="217"/>
      <c r="B71" s="171"/>
      <c r="C71" s="171" t="s">
        <v>382</v>
      </c>
      <c r="D71" s="214">
        <v>7.3368539501806093E-2</v>
      </c>
      <c r="E71" s="214">
        <v>4.243139865206004E-2</v>
      </c>
      <c r="F71" s="44">
        <v>2018</v>
      </c>
    </row>
    <row r="72" spans="1:6">
      <c r="A72" s="217"/>
      <c r="B72" s="171"/>
      <c r="C72" s="171" t="s">
        <v>382</v>
      </c>
      <c r="D72" s="214">
        <v>8.5035388804821893E-2</v>
      </c>
      <c r="E72" s="214">
        <v>5.4737116079322121E-2</v>
      </c>
      <c r="F72" s="44">
        <v>2019</v>
      </c>
    </row>
    <row r="73" spans="1:6">
      <c r="A73" s="217"/>
      <c r="B73" s="171"/>
      <c r="C73" s="171" t="s">
        <v>382</v>
      </c>
      <c r="D73" s="214">
        <v>0.109765117681867</v>
      </c>
      <c r="E73" s="214">
        <v>5.0318087432913119E-2</v>
      </c>
      <c r="F73" s="44">
        <v>2020</v>
      </c>
    </row>
    <row r="74" spans="1:6">
      <c r="A74" s="217"/>
      <c r="B74" s="171"/>
      <c r="C74" s="171"/>
      <c r="D74" s="214">
        <v>0.120337566356713</v>
      </c>
      <c r="E74" s="214">
        <v>4.7343445365392645E-2</v>
      </c>
      <c r="F74" s="44">
        <v>2021</v>
      </c>
    </row>
    <row r="75" spans="1:6">
      <c r="A75" s="218"/>
      <c r="B75" s="219"/>
      <c r="C75" s="219" t="s">
        <v>382</v>
      </c>
      <c r="D75" s="215">
        <v>0.14460717395665301</v>
      </c>
      <c r="E75" s="215">
        <v>4.3844733657596315E-2</v>
      </c>
      <c r="F75" s="13">
        <v>2022</v>
      </c>
    </row>
    <row r="76" spans="1:6">
      <c r="A76" s="171" t="s">
        <v>382</v>
      </c>
      <c r="B76" s="171"/>
      <c r="C76" s="171"/>
      <c r="D76" s="331"/>
      <c r="E76" s="331"/>
      <c r="F76" s="5"/>
    </row>
    <row r="77" spans="1:6" ht="23.4">
      <c r="A77" s="999" t="s">
        <v>780</v>
      </c>
      <c r="B77" s="216"/>
      <c r="C77" s="216" t="s">
        <v>382</v>
      </c>
      <c r="D77" s="213"/>
      <c r="E77" s="213"/>
      <c r="F77" s="70">
        <v>2007</v>
      </c>
    </row>
    <row r="78" spans="1:6">
      <c r="A78" s="217"/>
      <c r="B78" s="171"/>
      <c r="C78" s="171" t="s">
        <v>382</v>
      </c>
      <c r="D78" s="214"/>
      <c r="E78" s="214"/>
      <c r="F78" s="44">
        <v>2008</v>
      </c>
    </row>
    <row r="79" spans="1:6">
      <c r="A79" s="217"/>
      <c r="B79" s="171"/>
      <c r="C79" s="171" t="s">
        <v>382</v>
      </c>
      <c r="D79" s="214"/>
      <c r="E79" s="214"/>
      <c r="F79" s="44">
        <v>2009</v>
      </c>
    </row>
    <row r="80" spans="1:6">
      <c r="A80" s="217"/>
      <c r="B80" s="171"/>
      <c r="C80" s="171" t="s">
        <v>382</v>
      </c>
      <c r="D80" s="214"/>
      <c r="E80" s="214"/>
      <c r="F80" s="44">
        <v>2010</v>
      </c>
    </row>
    <row r="81" spans="1:6">
      <c r="A81" s="217"/>
      <c r="B81" s="171"/>
      <c r="C81" s="171" t="s">
        <v>382</v>
      </c>
      <c r="D81" s="214"/>
      <c r="E81" s="214"/>
      <c r="F81" s="44">
        <v>2011</v>
      </c>
    </row>
    <row r="82" spans="1:6">
      <c r="A82" s="217"/>
      <c r="B82" s="171"/>
      <c r="C82" s="171" t="s">
        <v>382</v>
      </c>
      <c r="D82" s="214"/>
      <c r="E82" s="214"/>
      <c r="F82" s="44">
        <v>2012</v>
      </c>
    </row>
    <row r="83" spans="1:6">
      <c r="A83" s="217"/>
      <c r="B83" s="171"/>
      <c r="C83" s="171" t="s">
        <v>382</v>
      </c>
      <c r="D83" s="214"/>
      <c r="E83" s="214"/>
      <c r="F83" s="44">
        <v>2013</v>
      </c>
    </row>
    <row r="84" spans="1:6">
      <c r="A84" s="217"/>
      <c r="B84" s="171"/>
      <c r="C84" s="171" t="s">
        <v>382</v>
      </c>
      <c r="D84" s="214"/>
      <c r="E84" s="214"/>
      <c r="F84" s="44">
        <v>2014</v>
      </c>
    </row>
    <row r="85" spans="1:6">
      <c r="A85" s="217"/>
      <c r="B85" s="171"/>
      <c r="C85" s="171" t="s">
        <v>382</v>
      </c>
      <c r="D85" s="214">
        <v>5.1428661004083102E-2</v>
      </c>
      <c r="E85" s="214">
        <v>4.0403214538454217E-3</v>
      </c>
      <c r="F85" s="44">
        <v>2015</v>
      </c>
    </row>
    <row r="86" spans="1:6">
      <c r="A86" s="217"/>
      <c r="B86" s="171"/>
      <c r="C86" s="171" t="s">
        <v>382</v>
      </c>
      <c r="D86" s="214">
        <v>5.7925085141427197E-2</v>
      </c>
      <c r="E86" s="214">
        <v>5.3700002276109628E-3</v>
      </c>
      <c r="F86" s="44">
        <v>2016</v>
      </c>
    </row>
    <row r="87" spans="1:6">
      <c r="A87" s="217"/>
      <c r="B87" s="171"/>
      <c r="C87" s="171" t="s">
        <v>382</v>
      </c>
      <c r="D87" s="214">
        <v>5.7966444316304502E-2</v>
      </c>
      <c r="E87" s="214">
        <v>2.4034752620846235E-3</v>
      </c>
      <c r="F87" s="44">
        <v>2017</v>
      </c>
    </row>
    <row r="88" spans="1:6">
      <c r="A88" s="217"/>
      <c r="B88" s="171"/>
      <c r="C88" s="171" t="s">
        <v>382</v>
      </c>
      <c r="D88" s="214">
        <v>6.9259275931140604E-2</v>
      </c>
      <c r="E88" s="214">
        <v>1.73261276854983E-3</v>
      </c>
      <c r="F88" s="44">
        <v>2018</v>
      </c>
    </row>
    <row r="89" spans="1:6">
      <c r="A89" s="217"/>
      <c r="B89" s="171"/>
      <c r="C89" s="171" t="s">
        <v>382</v>
      </c>
      <c r="D89" s="214">
        <v>6.83905311864767E-2</v>
      </c>
      <c r="E89" s="214">
        <v>2.7216317589084842E-3</v>
      </c>
      <c r="F89" s="44">
        <v>2019</v>
      </c>
    </row>
    <row r="90" spans="1:6">
      <c r="A90" s="217"/>
      <c r="B90" s="171"/>
      <c r="C90" s="171" t="s">
        <v>382</v>
      </c>
      <c r="D90" s="214">
        <v>6.5661377229909196E-2</v>
      </c>
      <c r="E90" s="214">
        <v>5.8142026711248502E-3</v>
      </c>
      <c r="F90" s="44">
        <v>2020</v>
      </c>
    </row>
    <row r="91" spans="1:6">
      <c r="A91" s="217"/>
      <c r="B91" s="171"/>
      <c r="C91" s="171"/>
      <c r="D91" s="214">
        <v>8.4200881032449604E-2</v>
      </c>
      <c r="E91" s="214">
        <v>3.888981392902596E-3</v>
      </c>
      <c r="F91" s="44">
        <v>2021</v>
      </c>
    </row>
    <row r="92" spans="1:6">
      <c r="A92" s="218"/>
      <c r="B92" s="219"/>
      <c r="C92" s="219" t="s">
        <v>382</v>
      </c>
      <c r="D92" s="215">
        <v>8.7405469620181406E-2</v>
      </c>
      <c r="E92" s="215">
        <v>5.4342868184356621E-3</v>
      </c>
      <c r="F92" s="13">
        <v>2022</v>
      </c>
    </row>
    <row r="93" spans="1:6">
      <c r="A93" s="171" t="s">
        <v>382</v>
      </c>
      <c r="B93" s="171"/>
      <c r="C93" s="171"/>
      <c r="D93" s="331"/>
      <c r="E93" s="331"/>
      <c r="F93" s="5"/>
    </row>
    <row r="94" spans="1:6" ht="23.4">
      <c r="A94" s="999" t="s">
        <v>781</v>
      </c>
      <c r="B94" s="216"/>
      <c r="C94" s="216" t="s">
        <v>382</v>
      </c>
      <c r="D94" s="213"/>
      <c r="E94" s="213"/>
      <c r="F94" s="70">
        <v>2007</v>
      </c>
    </row>
    <row r="95" spans="1:6">
      <c r="A95" s="217"/>
      <c r="B95" s="171"/>
      <c r="C95" s="171" t="s">
        <v>382</v>
      </c>
      <c r="D95" s="214"/>
      <c r="E95" s="214"/>
      <c r="F95" s="44">
        <v>2008</v>
      </c>
    </row>
    <row r="96" spans="1:6">
      <c r="A96" s="217"/>
      <c r="B96" s="171"/>
      <c r="C96" s="171" t="s">
        <v>382</v>
      </c>
      <c r="D96" s="214"/>
      <c r="E96" s="214"/>
      <c r="F96" s="44">
        <v>2009</v>
      </c>
    </row>
    <row r="97" spans="1:6">
      <c r="A97" s="217"/>
      <c r="B97" s="171"/>
      <c r="C97" s="171" t="s">
        <v>382</v>
      </c>
      <c r="D97" s="214"/>
      <c r="E97" s="214"/>
      <c r="F97" s="44">
        <v>2010</v>
      </c>
    </row>
    <row r="98" spans="1:6">
      <c r="A98" s="217"/>
      <c r="B98" s="171"/>
      <c r="C98" s="171" t="s">
        <v>382</v>
      </c>
      <c r="D98" s="214"/>
      <c r="E98" s="214"/>
      <c r="F98" s="44">
        <v>2011</v>
      </c>
    </row>
    <row r="99" spans="1:6">
      <c r="A99" s="217"/>
      <c r="B99" s="171"/>
      <c r="C99" s="171" t="s">
        <v>382</v>
      </c>
      <c r="D99" s="214">
        <v>1.7159538717324601E-2</v>
      </c>
      <c r="E99" s="214">
        <v>3.1916440763170902E-3</v>
      </c>
      <c r="F99" s="44">
        <v>2012</v>
      </c>
    </row>
    <row r="100" spans="1:6">
      <c r="A100" s="217"/>
      <c r="B100" s="171"/>
      <c r="C100" s="171" t="s">
        <v>382</v>
      </c>
      <c r="D100" s="214">
        <v>2.0858117837266599E-2</v>
      </c>
      <c r="E100" s="214">
        <v>1.4557161228708048E-2</v>
      </c>
      <c r="F100" s="44">
        <v>2013</v>
      </c>
    </row>
    <row r="101" spans="1:6">
      <c r="A101" s="217"/>
      <c r="B101" s="171"/>
      <c r="C101" s="171" t="s">
        <v>382</v>
      </c>
      <c r="D101" s="214">
        <v>2.40984941765023E-2</v>
      </c>
      <c r="E101" s="214">
        <v>7.5615213291997429E-3</v>
      </c>
      <c r="F101" s="44">
        <v>2014</v>
      </c>
    </row>
    <row r="102" spans="1:6">
      <c r="A102" s="217"/>
      <c r="B102" s="171"/>
      <c r="C102" s="171" t="s">
        <v>382</v>
      </c>
      <c r="D102" s="214">
        <v>2.3579965346939701E-2</v>
      </c>
      <c r="E102" s="214">
        <v>9.6736572439953053E-3</v>
      </c>
      <c r="F102" s="44">
        <v>2015</v>
      </c>
    </row>
    <row r="103" spans="1:6">
      <c r="A103" s="217"/>
      <c r="B103" s="171"/>
      <c r="C103" s="171" t="s">
        <v>382</v>
      </c>
      <c r="D103" s="214">
        <v>2.4292381327431702E-2</v>
      </c>
      <c r="E103" s="214">
        <v>5.6036361847470835E-3</v>
      </c>
      <c r="F103" s="44">
        <v>2016</v>
      </c>
    </row>
    <row r="104" spans="1:6">
      <c r="A104" s="217"/>
      <c r="B104" s="171"/>
      <c r="C104" s="171" t="s">
        <v>382</v>
      </c>
      <c r="D104" s="214">
        <v>2.6525913654535799E-2</v>
      </c>
      <c r="E104" s="214">
        <v>9.9786083255885612E-3</v>
      </c>
      <c r="F104" s="44">
        <v>2017</v>
      </c>
    </row>
    <row r="105" spans="1:6">
      <c r="A105" s="217"/>
      <c r="B105" s="171"/>
      <c r="C105" s="171" t="s">
        <v>382</v>
      </c>
      <c r="D105" s="214">
        <v>2.44912360233288E-2</v>
      </c>
      <c r="E105" s="214">
        <v>1.6439741530532945E-2</v>
      </c>
      <c r="F105" s="44">
        <v>2018</v>
      </c>
    </row>
    <row r="106" spans="1:6">
      <c r="A106" s="217"/>
      <c r="B106" s="171"/>
      <c r="C106" s="171" t="s">
        <v>382</v>
      </c>
      <c r="D106" s="214">
        <v>2.8354714497503299E-2</v>
      </c>
      <c r="E106" s="214">
        <v>1.5310784769198308E-2</v>
      </c>
      <c r="F106" s="44">
        <v>2019</v>
      </c>
    </row>
    <row r="107" spans="1:6">
      <c r="A107" s="217"/>
      <c r="B107" s="171"/>
      <c r="C107" s="171" t="s">
        <v>382</v>
      </c>
      <c r="D107" s="214">
        <v>2.9474938070627899E-2</v>
      </c>
      <c r="E107" s="214">
        <v>1.352667207433079E-2</v>
      </c>
      <c r="F107" s="44">
        <v>2020</v>
      </c>
    </row>
    <row r="108" spans="1:6">
      <c r="A108" s="217"/>
      <c r="B108" s="171"/>
      <c r="C108" s="171"/>
      <c r="D108" s="214">
        <v>2.6657386245218101E-2</v>
      </c>
      <c r="E108" s="214">
        <v>1.974443861728048E-2</v>
      </c>
      <c r="F108" s="44">
        <v>2021</v>
      </c>
    </row>
    <row r="109" spans="1:6">
      <c r="A109" s="218"/>
      <c r="B109" s="219"/>
      <c r="C109" s="219" t="s">
        <v>382</v>
      </c>
      <c r="D109" s="215">
        <v>3.1229252119889701E-2</v>
      </c>
      <c r="E109" s="215">
        <v>3.2086289505028946E-2</v>
      </c>
      <c r="F109" s="13">
        <v>2022</v>
      </c>
    </row>
    <row r="110" spans="1:6">
      <c r="A110" s="171" t="s">
        <v>382</v>
      </c>
      <c r="B110" s="171"/>
      <c r="C110" s="171"/>
      <c r="D110" s="331"/>
      <c r="E110" s="331"/>
      <c r="F110" s="5"/>
    </row>
    <row r="111" spans="1:6" ht="23.4">
      <c r="A111" s="999" t="s">
        <v>782</v>
      </c>
      <c r="B111" s="216"/>
      <c r="C111" s="216" t="s">
        <v>382</v>
      </c>
      <c r="D111" s="213"/>
      <c r="E111" s="213"/>
      <c r="F111" s="70">
        <v>2007</v>
      </c>
    </row>
    <row r="112" spans="1:6">
      <c r="A112" s="217"/>
      <c r="B112" s="171"/>
      <c r="C112" s="171" t="s">
        <v>382</v>
      </c>
      <c r="D112" s="214"/>
      <c r="E112" s="214"/>
      <c r="F112" s="44">
        <v>2008</v>
      </c>
    </row>
    <row r="113" spans="1:6">
      <c r="A113" s="217"/>
      <c r="B113" s="171"/>
      <c r="C113" s="171" t="s">
        <v>382</v>
      </c>
      <c r="D113" s="214"/>
      <c r="E113" s="214"/>
      <c r="F113" s="44">
        <v>2009</v>
      </c>
    </row>
    <row r="114" spans="1:6">
      <c r="A114" s="217"/>
      <c r="B114" s="171"/>
      <c r="C114" s="171" t="s">
        <v>382</v>
      </c>
      <c r="D114" s="214"/>
      <c r="E114" s="214"/>
      <c r="F114" s="44">
        <v>2010</v>
      </c>
    </row>
    <row r="115" spans="1:6">
      <c r="A115" s="217"/>
      <c r="B115" s="171"/>
      <c r="C115" s="171" t="s">
        <v>382</v>
      </c>
      <c r="D115" s="214"/>
      <c r="E115" s="214"/>
      <c r="F115" s="44">
        <v>2011</v>
      </c>
    </row>
    <row r="116" spans="1:6">
      <c r="A116" s="217"/>
      <c r="B116" s="171"/>
      <c r="C116" s="171" t="s">
        <v>382</v>
      </c>
      <c r="D116" s="214"/>
      <c r="E116" s="214"/>
      <c r="F116" s="44">
        <v>2012</v>
      </c>
    </row>
    <row r="117" spans="1:6">
      <c r="A117" s="217"/>
      <c r="B117" s="171"/>
      <c r="C117" s="171" t="s">
        <v>382</v>
      </c>
      <c r="D117" s="214"/>
      <c r="E117" s="214"/>
      <c r="F117" s="44">
        <v>2013</v>
      </c>
    </row>
    <row r="118" spans="1:6">
      <c r="A118" s="217"/>
      <c r="B118" s="171"/>
      <c r="C118" s="171" t="s">
        <v>382</v>
      </c>
      <c r="D118" s="214">
        <v>1.4949516574548001E-2</v>
      </c>
      <c r="E118" s="214">
        <v>3.1364618313247182E-2</v>
      </c>
      <c r="F118" s="44">
        <v>2014</v>
      </c>
    </row>
    <row r="119" spans="1:6">
      <c r="A119" s="217"/>
      <c r="B119" s="171"/>
      <c r="C119" s="171" t="s">
        <v>382</v>
      </c>
      <c r="D119" s="214">
        <v>1.64539795711721E-2</v>
      </c>
      <c r="E119" s="214">
        <v>2.4203926037371749E-2</v>
      </c>
      <c r="F119" s="44">
        <v>2015</v>
      </c>
    </row>
    <row r="120" spans="1:6">
      <c r="A120" s="217"/>
      <c r="B120" s="171"/>
      <c r="C120" s="171" t="s">
        <v>382</v>
      </c>
      <c r="D120" s="214">
        <v>2.0305728165977699E-2</v>
      </c>
      <c r="E120" s="214">
        <v>4.1818200771488456E-2</v>
      </c>
      <c r="F120" s="44">
        <v>2016</v>
      </c>
    </row>
    <row r="121" spans="1:6">
      <c r="A121" s="217"/>
      <c r="B121" s="171"/>
      <c r="C121" s="171" t="s">
        <v>382</v>
      </c>
      <c r="D121" s="214">
        <v>2.8075789649919001E-2</v>
      </c>
      <c r="E121" s="214">
        <v>2.6023229785107651E-2</v>
      </c>
      <c r="F121" s="44">
        <v>2017</v>
      </c>
    </row>
    <row r="122" spans="1:6">
      <c r="A122" s="217"/>
      <c r="B122" s="171"/>
      <c r="C122" s="171" t="s">
        <v>382</v>
      </c>
      <c r="D122" s="214">
        <v>2.8037899230418901E-2</v>
      </c>
      <c r="E122" s="214">
        <v>2.697169888700103E-2</v>
      </c>
      <c r="F122" s="44">
        <v>2018</v>
      </c>
    </row>
    <row r="123" spans="1:6">
      <c r="A123" s="217"/>
      <c r="B123" s="171"/>
      <c r="C123" s="171" t="s">
        <v>382</v>
      </c>
      <c r="D123" s="214">
        <v>2.8924797697650599E-2</v>
      </c>
      <c r="E123" s="214">
        <v>1.9121499524134614E-2</v>
      </c>
      <c r="F123" s="44">
        <v>2019</v>
      </c>
    </row>
    <row r="124" spans="1:6">
      <c r="A124" s="217"/>
      <c r="B124" s="171"/>
      <c r="C124" s="171" t="s">
        <v>382</v>
      </c>
      <c r="D124" s="214">
        <v>2.9974691760529699E-2</v>
      </c>
      <c r="E124" s="214">
        <v>1.5288240654887385E-2</v>
      </c>
      <c r="F124" s="44">
        <v>2020</v>
      </c>
    </row>
    <row r="125" spans="1:6">
      <c r="A125" s="217"/>
      <c r="B125" s="171"/>
      <c r="C125" s="171"/>
      <c r="D125" s="214">
        <v>2.9524667925383101E-2</v>
      </c>
      <c r="E125" s="214">
        <v>1.754169543262768E-2</v>
      </c>
      <c r="F125" s="44">
        <v>2021</v>
      </c>
    </row>
    <row r="126" spans="1:6">
      <c r="A126" s="218"/>
      <c r="B126" s="219"/>
      <c r="C126" s="219" t="s">
        <v>382</v>
      </c>
      <c r="D126" s="215">
        <v>3.1500612417488798E-2</v>
      </c>
      <c r="E126" s="215">
        <v>1.3365042836942578E-2</v>
      </c>
      <c r="F126" s="13">
        <v>2022</v>
      </c>
    </row>
    <row r="127" spans="1:6">
      <c r="A127" s="171" t="s">
        <v>382</v>
      </c>
      <c r="B127" s="171"/>
      <c r="C127" s="171"/>
      <c r="D127" s="331"/>
      <c r="E127" s="331"/>
      <c r="F127" s="5"/>
    </row>
    <row r="128" spans="1:6" ht="23.4">
      <c r="A128" s="999" t="s">
        <v>783</v>
      </c>
      <c r="B128" s="216"/>
      <c r="C128" s="216" t="s">
        <v>382</v>
      </c>
      <c r="D128" s="213"/>
      <c r="E128" s="213"/>
      <c r="F128" s="70">
        <v>2007</v>
      </c>
    </row>
    <row r="129" spans="1:7">
      <c r="A129" s="217"/>
      <c r="B129" s="171"/>
      <c r="C129" s="171" t="s">
        <v>382</v>
      </c>
      <c r="D129" s="214"/>
      <c r="E129" s="214"/>
      <c r="F129" s="44">
        <v>2008</v>
      </c>
    </row>
    <row r="130" spans="1:7">
      <c r="A130" s="217"/>
      <c r="B130" s="171"/>
      <c r="C130" s="171" t="s">
        <v>382</v>
      </c>
      <c r="D130" s="214"/>
      <c r="E130" s="214"/>
      <c r="F130" s="44">
        <v>2009</v>
      </c>
    </row>
    <row r="131" spans="1:7">
      <c r="A131" s="217"/>
      <c r="B131" s="171"/>
      <c r="C131" s="171" t="s">
        <v>382</v>
      </c>
      <c r="D131" s="214"/>
      <c r="E131" s="214"/>
      <c r="F131" s="44">
        <v>2010</v>
      </c>
    </row>
    <row r="132" spans="1:7">
      <c r="A132" s="217"/>
      <c r="B132" s="171"/>
      <c r="C132" s="171" t="s">
        <v>382</v>
      </c>
      <c r="D132" s="214"/>
      <c r="E132" s="214"/>
      <c r="F132" s="44">
        <v>2011</v>
      </c>
    </row>
    <row r="133" spans="1:7">
      <c r="A133" s="217"/>
      <c r="B133" s="171"/>
      <c r="C133" s="171" t="s">
        <v>382</v>
      </c>
      <c r="D133" s="214">
        <v>1.6859112820211509E-2</v>
      </c>
      <c r="E133" s="214">
        <v>1.9865003159233292E-2</v>
      </c>
      <c r="F133" s="44">
        <v>2012</v>
      </c>
      <c r="G133" s="1001" t="s">
        <v>784</v>
      </c>
    </row>
    <row r="134" spans="1:7">
      <c r="A134" s="217"/>
      <c r="B134" s="171"/>
      <c r="C134" s="171" t="s">
        <v>382</v>
      </c>
      <c r="D134" s="214">
        <v>1.8648554395691401E-2</v>
      </c>
      <c r="E134" s="214">
        <v>1.906357763296309E-2</v>
      </c>
      <c r="F134" s="44">
        <v>2013</v>
      </c>
      <c r="G134" s="1001" t="s">
        <v>785</v>
      </c>
    </row>
    <row r="135" spans="1:7">
      <c r="A135" s="217"/>
      <c r="B135" s="171"/>
      <c r="C135" s="171" t="s">
        <v>382</v>
      </c>
      <c r="D135" s="214">
        <v>1.9388539687823499E-2</v>
      </c>
      <c r="E135" s="214">
        <v>7.3583143852930183E-3</v>
      </c>
      <c r="F135" s="44">
        <v>2014</v>
      </c>
      <c r="G135" s="1001" t="s">
        <v>786</v>
      </c>
    </row>
    <row r="136" spans="1:7">
      <c r="A136" s="217"/>
      <c r="B136" s="171"/>
      <c r="C136" s="171" t="s">
        <v>382</v>
      </c>
      <c r="D136" s="214">
        <v>2.0849561355080901E-2</v>
      </c>
      <c r="E136" s="214">
        <v>3.3032037077357561E-3</v>
      </c>
      <c r="F136" s="44">
        <v>2015</v>
      </c>
      <c r="G136" s="1001" t="s">
        <v>787</v>
      </c>
    </row>
    <row r="137" spans="1:7">
      <c r="A137" s="217"/>
      <c r="B137" s="171"/>
      <c r="C137" s="171" t="s">
        <v>382</v>
      </c>
      <c r="D137" s="214">
        <v>2.1103417292620202E-2</v>
      </c>
      <c r="E137" s="214">
        <v>2.2661817263460913E-3</v>
      </c>
      <c r="F137" s="44">
        <v>2016</v>
      </c>
      <c r="G137" s="1001" t="s">
        <v>788</v>
      </c>
    </row>
    <row r="138" spans="1:7">
      <c r="A138" s="217"/>
      <c r="B138" s="171"/>
      <c r="C138" s="171" t="s">
        <v>382</v>
      </c>
      <c r="D138" s="214">
        <v>2.6282434606657398E-2</v>
      </c>
      <c r="E138" s="1002">
        <v>1.6209031447204963E-2</v>
      </c>
      <c r="F138" s="44">
        <v>2017</v>
      </c>
      <c r="G138" s="1003" t="s">
        <v>789</v>
      </c>
    </row>
    <row r="139" spans="1:7">
      <c r="A139" s="217"/>
      <c r="B139" s="171"/>
      <c r="C139" s="171" t="s">
        <v>382</v>
      </c>
      <c r="D139" s="214">
        <v>2.64879587947697E-2</v>
      </c>
      <c r="E139" s="1002">
        <v>1.6547200829827986E-2</v>
      </c>
      <c r="F139" s="44">
        <v>2018</v>
      </c>
      <c r="G139" s="1003" t="s">
        <v>789</v>
      </c>
    </row>
    <row r="140" spans="1:7">
      <c r="A140" s="217"/>
      <c r="B140" s="171"/>
      <c r="C140" s="171" t="s">
        <v>382</v>
      </c>
      <c r="D140" s="214">
        <v>3.0315224479240899E-2</v>
      </c>
      <c r="E140" s="1002">
        <v>6.643761525402068E-3</v>
      </c>
      <c r="F140" s="44">
        <v>2019</v>
      </c>
      <c r="G140" s="1003" t="s">
        <v>789</v>
      </c>
    </row>
    <row r="141" spans="1:7">
      <c r="A141" s="217"/>
      <c r="B141" s="171"/>
      <c r="C141" s="171" t="s">
        <v>382</v>
      </c>
      <c r="D141" s="214">
        <v>3.4004876744420098E-2</v>
      </c>
      <c r="E141" s="1002">
        <v>8.1456855323112365E-3</v>
      </c>
      <c r="F141" s="44">
        <v>2020</v>
      </c>
      <c r="G141" s="1003" t="s">
        <v>789</v>
      </c>
    </row>
    <row r="142" spans="1:7">
      <c r="A142" s="217"/>
      <c r="B142" s="171"/>
      <c r="C142" s="171"/>
      <c r="D142" s="214">
        <v>3.5272025095737299E-2</v>
      </c>
      <c r="E142" s="1002">
        <v>1.7673837016674136E-2</v>
      </c>
      <c r="F142" s="44">
        <v>2021</v>
      </c>
      <c r="G142" s="1003" t="s">
        <v>789</v>
      </c>
    </row>
    <row r="143" spans="1:7">
      <c r="A143" s="218"/>
      <c r="B143" s="219"/>
      <c r="C143" s="219" t="s">
        <v>382</v>
      </c>
      <c r="D143" s="215">
        <v>4.0024054070991903E-2</v>
      </c>
      <c r="E143" s="215">
        <v>8.3218961727016705E-4</v>
      </c>
      <c r="F143" s="13">
        <v>2022</v>
      </c>
      <c r="G143" s="1001" t="s">
        <v>790</v>
      </c>
    </row>
    <row r="144" spans="1:7">
      <c r="A144" s="171" t="s">
        <v>382</v>
      </c>
      <c r="B144" s="171"/>
      <c r="C144" s="171"/>
      <c r="D144" s="331"/>
      <c r="E144" s="331"/>
      <c r="F144" s="5"/>
    </row>
    <row r="145" spans="1:6" ht="23.4">
      <c r="A145" s="999" t="s">
        <v>791</v>
      </c>
      <c r="B145" s="312"/>
      <c r="C145" s="216" t="s">
        <v>382</v>
      </c>
      <c r="D145" s="213"/>
      <c r="E145" s="213">
        <v>1.2211037848541214E-2</v>
      </c>
      <c r="F145" s="70">
        <v>2007</v>
      </c>
    </row>
    <row r="146" spans="1:6">
      <c r="A146" s="217"/>
      <c r="B146" s="171"/>
      <c r="C146" s="171" t="s">
        <v>382</v>
      </c>
      <c r="D146" s="214"/>
      <c r="E146" s="214">
        <v>8.5060836508921822E-2</v>
      </c>
      <c r="F146" s="44">
        <v>2008</v>
      </c>
    </row>
    <row r="147" spans="1:6">
      <c r="A147" s="217"/>
      <c r="B147" s="171"/>
      <c r="C147" s="171" t="s">
        <v>382</v>
      </c>
      <c r="D147" s="214"/>
      <c r="E147" s="214">
        <v>0.11052318196610085</v>
      </c>
      <c r="F147" s="44">
        <v>2009</v>
      </c>
    </row>
    <row r="148" spans="1:6">
      <c r="A148" s="217"/>
      <c r="B148" s="171"/>
      <c r="C148" s="171" t="s">
        <v>382</v>
      </c>
      <c r="D148" s="214"/>
      <c r="E148" s="214">
        <v>6.0191401786869055E-2</v>
      </c>
      <c r="F148" s="44">
        <v>2010</v>
      </c>
    </row>
    <row r="149" spans="1:6">
      <c r="A149" s="217"/>
      <c r="B149" s="171"/>
      <c r="C149" s="171" t="s">
        <v>382</v>
      </c>
      <c r="D149" s="214"/>
      <c r="E149" s="214">
        <v>6.0264567657321147E-2</v>
      </c>
      <c r="F149" s="44">
        <v>2011</v>
      </c>
    </row>
    <row r="150" spans="1:6">
      <c r="A150" s="217"/>
      <c r="B150" s="171"/>
      <c r="C150" s="171" t="s">
        <v>382</v>
      </c>
      <c r="D150" s="214"/>
      <c r="E150" s="214">
        <v>2.9695129863286967E-2</v>
      </c>
      <c r="F150" s="44">
        <v>2012</v>
      </c>
    </row>
    <row r="151" spans="1:6">
      <c r="A151" s="217"/>
      <c r="B151" s="171"/>
      <c r="C151" s="171" t="s">
        <v>382</v>
      </c>
      <c r="D151" s="214"/>
      <c r="E151" s="214">
        <v>2.7671603099475237E-2</v>
      </c>
      <c r="F151" s="44">
        <v>2013</v>
      </c>
    </row>
    <row r="152" spans="1:6">
      <c r="A152" s="217"/>
      <c r="B152" s="171"/>
      <c r="C152" s="171" t="s">
        <v>382</v>
      </c>
      <c r="D152" s="214"/>
      <c r="E152" s="214">
        <v>2.3095001351378045E-2</v>
      </c>
      <c r="F152" s="44">
        <v>2014</v>
      </c>
    </row>
    <row r="153" spans="1:6">
      <c r="A153" s="217"/>
      <c r="B153" s="171"/>
      <c r="C153" s="171" t="s">
        <v>382</v>
      </c>
      <c r="D153" s="214"/>
      <c r="E153" s="214">
        <v>2.1594011404708895E-2</v>
      </c>
      <c r="F153" s="44">
        <v>2015</v>
      </c>
    </row>
    <row r="154" spans="1:6">
      <c r="A154" s="217"/>
      <c r="B154" s="171"/>
      <c r="C154" s="171" t="s">
        <v>382</v>
      </c>
      <c r="D154" s="214"/>
      <c r="E154" s="214">
        <v>2.1251083620343714E-2</v>
      </c>
      <c r="F154" s="44">
        <v>2016</v>
      </c>
    </row>
    <row r="155" spans="1:6">
      <c r="A155" s="217"/>
      <c r="B155" s="171"/>
      <c r="C155" s="171" t="s">
        <v>382</v>
      </c>
      <c r="D155" s="214"/>
      <c r="E155" s="214">
        <v>2.6575071976002212E-2</v>
      </c>
      <c r="F155" s="44">
        <v>2017</v>
      </c>
    </row>
    <row r="156" spans="1:6">
      <c r="A156" s="217"/>
      <c r="B156" s="171"/>
      <c r="C156" s="171" t="s">
        <v>382</v>
      </c>
      <c r="D156" s="214"/>
      <c r="E156" s="214">
        <v>2.3136330626466438E-2</v>
      </c>
      <c r="F156" s="44">
        <v>2018</v>
      </c>
    </row>
    <row r="157" spans="1:6">
      <c r="A157" s="217"/>
      <c r="B157" s="171"/>
      <c r="C157" s="171" t="s">
        <v>382</v>
      </c>
      <c r="D157" s="214"/>
      <c r="E157" s="214">
        <v>2.6500966244283348E-2</v>
      </c>
      <c r="F157" s="44">
        <v>2019</v>
      </c>
    </row>
    <row r="158" spans="1:6">
      <c r="A158" s="217"/>
      <c r="B158" s="171"/>
      <c r="C158" s="171" t="s">
        <v>382</v>
      </c>
      <c r="D158" s="214"/>
      <c r="E158" s="214">
        <v>3.4859191782391323E-2</v>
      </c>
      <c r="F158" s="44">
        <v>2020</v>
      </c>
    </row>
    <row r="159" spans="1:6">
      <c r="A159" s="217"/>
      <c r="B159" s="171"/>
      <c r="C159" s="171"/>
      <c r="D159" s="214"/>
      <c r="E159" s="214">
        <v>4.7647979957658584E-2</v>
      </c>
      <c r="F159" s="44">
        <v>2021</v>
      </c>
    </row>
    <row r="160" spans="1:6">
      <c r="A160" s="218"/>
      <c r="B160" s="219"/>
      <c r="C160" s="219" t="s">
        <v>382</v>
      </c>
      <c r="D160" s="215"/>
      <c r="E160" s="215">
        <v>5.3211992658292712E-2</v>
      </c>
      <c r="F160" s="13">
        <v>2022</v>
      </c>
    </row>
    <row r="161" spans="4:6">
      <c r="D161" s="5"/>
      <c r="E161" s="5"/>
      <c r="F161" s="5"/>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7" tint="0.39997558519241921"/>
  </sheetPr>
  <dimension ref="A1:K49"/>
  <sheetViews>
    <sheetView zoomScale="75" zoomScaleNormal="75" workbookViewId="0"/>
  </sheetViews>
  <sheetFormatPr defaultColWidth="8.5546875" defaultRowHeight="13.2"/>
  <cols>
    <col min="1" max="1" width="9.5546875" style="3" customWidth="1"/>
    <col min="2" max="2" width="7.5546875" style="3" bestFit="1" customWidth="1"/>
    <col min="3" max="3" width="6.5546875" style="5" bestFit="1" customWidth="1"/>
    <col min="4" max="4" width="7.33203125" style="3" bestFit="1" customWidth="1"/>
    <col min="5" max="5" width="4.44140625" style="3" bestFit="1" customWidth="1"/>
    <col min="6" max="6" width="5.5546875" style="3" bestFit="1" customWidth="1"/>
    <col min="7" max="7" width="4.44140625" style="3" bestFit="1" customWidth="1"/>
    <col min="8" max="8" width="6.5546875" style="3" bestFit="1" customWidth="1"/>
    <col min="9" max="9" width="7.109375" style="3" bestFit="1" customWidth="1"/>
    <col min="10" max="10" width="17.88671875" style="3" bestFit="1" customWidth="1"/>
    <col min="11" max="11" width="14.109375" style="3" bestFit="1" customWidth="1"/>
    <col min="12" max="16384" width="8.5546875" style="3"/>
  </cols>
  <sheetData>
    <row r="1" spans="1:7" ht="14.4">
      <c r="A1" s="100" t="s">
        <v>383</v>
      </c>
      <c r="B1" s="80"/>
    </row>
    <row r="2" spans="1:7">
      <c r="A2" s="5"/>
      <c r="C2" s="115"/>
      <c r="D2" s="220"/>
      <c r="E2" s="220"/>
      <c r="F2" s="220"/>
      <c r="G2" s="220"/>
    </row>
    <row r="3" spans="1:7">
      <c r="A3" s="5"/>
      <c r="C3" s="115"/>
      <c r="D3" s="220"/>
      <c r="E3" s="220"/>
      <c r="F3" s="220"/>
      <c r="G3" s="220"/>
    </row>
    <row r="4" spans="1:7">
      <c r="A4" s="5"/>
      <c r="C4" s="115"/>
      <c r="D4" s="220"/>
      <c r="E4" s="220"/>
      <c r="F4" s="220"/>
      <c r="G4" s="220"/>
    </row>
    <row r="5" spans="1:7">
      <c r="A5" s="5"/>
      <c r="C5" s="115"/>
      <c r="D5" s="220"/>
      <c r="E5" s="220"/>
      <c r="F5" s="220"/>
      <c r="G5" s="220"/>
    </row>
    <row r="6" spans="1:7">
      <c r="A6" s="5"/>
      <c r="C6" s="115"/>
      <c r="D6" s="220"/>
      <c r="E6" s="220"/>
      <c r="F6" s="220"/>
      <c r="G6" s="220"/>
    </row>
    <row r="7" spans="1:7">
      <c r="A7" s="5"/>
      <c r="C7" s="115"/>
      <c r="D7" s="220"/>
      <c r="E7" s="220"/>
      <c r="F7" s="220"/>
      <c r="G7" s="220"/>
    </row>
    <row r="8" spans="1:7">
      <c r="A8" s="5"/>
      <c r="C8" s="115"/>
      <c r="D8" s="220"/>
      <c r="E8" s="220"/>
      <c r="F8" s="220"/>
      <c r="G8" s="220"/>
    </row>
    <row r="9" spans="1:7">
      <c r="A9" s="5"/>
      <c r="C9" s="115"/>
      <c r="D9" s="220"/>
      <c r="E9" s="220"/>
      <c r="F9" s="220"/>
      <c r="G9" s="220"/>
    </row>
    <row r="10" spans="1:7">
      <c r="A10" s="5"/>
      <c r="C10" s="115"/>
      <c r="D10" s="220"/>
      <c r="E10" s="220"/>
      <c r="F10" s="220"/>
      <c r="G10" s="220"/>
    </row>
    <row r="11" spans="1:7">
      <c r="A11" s="5"/>
      <c r="C11" s="115"/>
      <c r="D11" s="220"/>
      <c r="E11" s="220"/>
      <c r="F11" s="220"/>
      <c r="G11" s="220"/>
    </row>
    <row r="12" spans="1:7">
      <c r="A12" s="5"/>
      <c r="C12" s="115"/>
      <c r="D12" s="220"/>
      <c r="E12" s="220"/>
      <c r="F12" s="220"/>
      <c r="G12" s="220"/>
    </row>
    <row r="13" spans="1:7">
      <c r="A13" s="5"/>
      <c r="C13" s="115"/>
      <c r="D13" s="220"/>
      <c r="E13" s="220"/>
      <c r="F13" s="220"/>
      <c r="G13" s="220"/>
    </row>
    <row r="14" spans="1:7">
      <c r="A14" s="5"/>
      <c r="C14" s="115"/>
      <c r="D14" s="220"/>
      <c r="E14" s="220"/>
      <c r="F14" s="220"/>
      <c r="G14" s="220"/>
    </row>
    <row r="15" spans="1:7">
      <c r="A15" s="5"/>
      <c r="C15" s="115"/>
      <c r="D15" s="220"/>
      <c r="E15" s="220"/>
      <c r="F15" s="220"/>
      <c r="G15" s="220"/>
    </row>
    <row r="16" spans="1:7">
      <c r="A16" s="5"/>
      <c r="C16" s="115"/>
      <c r="D16" s="220"/>
      <c r="E16" s="220"/>
      <c r="F16" s="220"/>
      <c r="G16" s="220"/>
    </row>
    <row r="17" spans="1:11">
      <c r="A17" s="5"/>
      <c r="C17" s="115"/>
      <c r="D17" s="220"/>
      <c r="E17" s="220"/>
      <c r="F17" s="220"/>
      <c r="G17" s="220"/>
    </row>
    <row r="18" spans="1:11">
      <c r="A18" s="5"/>
      <c r="C18" s="115"/>
      <c r="D18" s="220"/>
      <c r="E18" s="220"/>
      <c r="F18" s="220"/>
      <c r="G18" s="220"/>
    </row>
    <row r="19" spans="1:11">
      <c r="A19" s="5"/>
      <c r="C19" s="115"/>
      <c r="D19" s="220"/>
      <c r="E19" s="220"/>
      <c r="F19" s="220"/>
      <c r="G19" s="220"/>
    </row>
    <row r="20" spans="1:11">
      <c r="A20" s="5"/>
      <c r="C20" s="115"/>
      <c r="D20" s="220"/>
      <c r="E20" s="220"/>
      <c r="F20" s="220"/>
      <c r="G20" s="220"/>
    </row>
    <row r="21" spans="1:11">
      <c r="A21" s="5"/>
      <c r="C21" s="115"/>
      <c r="D21" s="220"/>
      <c r="E21" s="220"/>
      <c r="F21" s="220"/>
      <c r="G21" s="220"/>
    </row>
    <row r="22" spans="1:11">
      <c r="A22" s="174" t="s">
        <v>607</v>
      </c>
      <c r="C22" s="115"/>
      <c r="D22" s="220"/>
      <c r="E22" s="220"/>
      <c r="F22" s="220"/>
      <c r="G22" s="220"/>
    </row>
    <row r="23" spans="1:11">
      <c r="A23" s="174"/>
      <c r="C23" s="115"/>
      <c r="D23" s="220"/>
      <c r="E23" s="220"/>
      <c r="F23" s="220"/>
      <c r="G23" s="220"/>
    </row>
    <row r="24" spans="1:11">
      <c r="A24" s="5"/>
      <c r="C24" s="115"/>
      <c r="D24" s="220"/>
      <c r="E24" s="220"/>
      <c r="F24" s="220"/>
      <c r="G24" s="220"/>
    </row>
    <row r="25" spans="1:11">
      <c r="A25" s="223" t="s">
        <v>381</v>
      </c>
      <c r="B25" s="14" t="s">
        <v>112</v>
      </c>
      <c r="C25" s="267" t="s">
        <v>11</v>
      </c>
      <c r="D25" s="314" t="s">
        <v>2</v>
      </c>
      <c r="E25" s="221" t="s">
        <v>3</v>
      </c>
      <c r="F25" s="221" t="s">
        <v>5</v>
      </c>
      <c r="G25" s="313" t="s">
        <v>1</v>
      </c>
      <c r="H25" s="221" t="s">
        <v>6</v>
      </c>
      <c r="I25" s="314" t="s">
        <v>7</v>
      </c>
      <c r="J25" s="314" t="s">
        <v>416</v>
      </c>
      <c r="K25" s="563" t="s">
        <v>415</v>
      </c>
    </row>
    <row r="26" spans="1:11">
      <c r="A26" s="130">
        <v>2000</v>
      </c>
      <c r="B26" s="139">
        <v>0.95441300679116858</v>
      </c>
      <c r="C26" s="139">
        <v>0.94331958390271597</v>
      </c>
      <c r="D26" s="139"/>
      <c r="E26" s="136">
        <v>1.0023388756951499</v>
      </c>
      <c r="F26" s="136">
        <v>0.96289747726931274</v>
      </c>
      <c r="G26" s="63"/>
      <c r="H26" s="136"/>
      <c r="I26" s="139"/>
      <c r="J26" s="139"/>
      <c r="K26" s="136">
        <v>0.86494188259646809</v>
      </c>
    </row>
    <row r="27" spans="1:11">
      <c r="A27" s="130">
        <v>2001</v>
      </c>
      <c r="B27" s="139">
        <v>0.9896908358346671</v>
      </c>
      <c r="C27" s="139">
        <v>0.79862386170993349</v>
      </c>
      <c r="D27" s="139">
        <v>0.93842206810335904</v>
      </c>
      <c r="E27" s="136">
        <v>0.98910891421807901</v>
      </c>
      <c r="F27" s="136">
        <v>1.0826285456854856</v>
      </c>
      <c r="G27" s="63"/>
      <c r="H27" s="136">
        <v>0.90907987630619669</v>
      </c>
      <c r="I27" s="139"/>
      <c r="J27" s="139"/>
      <c r="K27" s="136">
        <v>0.88483015126614928</v>
      </c>
    </row>
    <row r="28" spans="1:11">
      <c r="A28" s="130">
        <v>2002</v>
      </c>
      <c r="B28" s="139">
        <v>0.9793492254958448</v>
      </c>
      <c r="C28" s="139">
        <v>0.92506816053275975</v>
      </c>
      <c r="D28" s="139">
        <v>0.9559123011202556</v>
      </c>
      <c r="E28" s="136">
        <v>1.0103869314790894</v>
      </c>
      <c r="F28" s="136">
        <v>0.99864185690840279</v>
      </c>
      <c r="G28" s="63">
        <v>1.0727556650181851</v>
      </c>
      <c r="H28" s="136">
        <v>1.026106788230835</v>
      </c>
      <c r="I28" s="139"/>
      <c r="J28" s="139"/>
      <c r="K28" s="136">
        <v>0.98096570936110006</v>
      </c>
    </row>
    <row r="29" spans="1:11">
      <c r="A29" s="130">
        <v>2003</v>
      </c>
      <c r="B29" s="139">
        <v>0.91687349622217784</v>
      </c>
      <c r="C29" s="139">
        <v>0.91864982831477204</v>
      </c>
      <c r="D29" s="139">
        <v>0.86022497992517977</v>
      </c>
      <c r="E29" s="136">
        <v>0.93597309812933882</v>
      </c>
      <c r="F29" s="136">
        <v>0.94476573779957529</v>
      </c>
      <c r="G29" s="63">
        <v>1.068735373178028</v>
      </c>
      <c r="H29" s="136">
        <v>0.97302283335646</v>
      </c>
      <c r="I29" s="139"/>
      <c r="J29" s="139"/>
      <c r="K29" s="136">
        <v>0.90013776515863919</v>
      </c>
    </row>
    <row r="30" spans="1:11">
      <c r="A30" s="130">
        <v>2004</v>
      </c>
      <c r="B30" s="139">
        <v>0.95307364390889893</v>
      </c>
      <c r="C30" s="139">
        <v>0.94729479051268461</v>
      </c>
      <c r="D30" s="139">
        <v>0.96384351909275812</v>
      </c>
      <c r="E30" s="136">
        <v>0.93231464431723654</v>
      </c>
      <c r="F30" s="136">
        <v>0.98953888763880538</v>
      </c>
      <c r="G30" s="63">
        <v>0.99668175290841943</v>
      </c>
      <c r="H30" s="136">
        <v>0.96636383985017382</v>
      </c>
      <c r="I30" s="139"/>
      <c r="J30" s="139"/>
      <c r="K30" s="136">
        <v>0.91060543648117009</v>
      </c>
    </row>
    <row r="31" spans="1:11">
      <c r="A31" s="130">
        <v>2005</v>
      </c>
      <c r="B31" s="139">
        <v>0.90694599123926578</v>
      </c>
      <c r="C31" s="139">
        <v>0.92960824646393803</v>
      </c>
      <c r="D31" s="139">
        <v>0.86470804658790101</v>
      </c>
      <c r="E31" s="136">
        <v>0.92081021446345312</v>
      </c>
      <c r="F31" s="136">
        <v>0.9327669624076379</v>
      </c>
      <c r="G31" s="63">
        <v>0.90761224675859298</v>
      </c>
      <c r="H31" s="136">
        <v>0.84168850011699003</v>
      </c>
      <c r="I31" s="139"/>
      <c r="J31" s="139">
        <v>0.99162352212988203</v>
      </c>
      <c r="K31" s="136">
        <v>0.887112971818663</v>
      </c>
    </row>
    <row r="32" spans="1:11">
      <c r="A32" s="130">
        <v>2006</v>
      </c>
      <c r="B32" s="139">
        <v>0.98390716761431818</v>
      </c>
      <c r="C32" s="139">
        <v>0.91222018431884755</v>
      </c>
      <c r="D32" s="139">
        <v>0.98524036327440256</v>
      </c>
      <c r="E32" s="136">
        <v>0.98019111261842884</v>
      </c>
      <c r="F32" s="136">
        <v>0.95663423871913378</v>
      </c>
      <c r="G32" s="63">
        <v>1.0167304672729836</v>
      </c>
      <c r="H32" s="136">
        <v>1.0025435600890849</v>
      </c>
      <c r="I32" s="139"/>
      <c r="J32" s="139">
        <v>0.99217861881693592</v>
      </c>
      <c r="K32" s="136">
        <v>1.0390249412487167</v>
      </c>
    </row>
    <row r="33" spans="1:11">
      <c r="A33" s="130">
        <v>2007</v>
      </c>
      <c r="B33" s="139">
        <v>0.99920275825753513</v>
      </c>
      <c r="C33" s="139">
        <v>1.0695800917036324</v>
      </c>
      <c r="D33" s="139">
        <v>0.88896485876245279</v>
      </c>
      <c r="E33" s="136">
        <v>0.92711502975123516</v>
      </c>
      <c r="F33" s="136">
        <v>1.0802085761788698</v>
      </c>
      <c r="G33" s="63">
        <v>1.0379406701355642</v>
      </c>
      <c r="H33" s="136">
        <v>0.99418714397736385</v>
      </c>
      <c r="I33" s="139"/>
      <c r="J33" s="139">
        <v>0.93750767660375001</v>
      </c>
      <c r="K33" s="136">
        <v>1.0409196402796457</v>
      </c>
    </row>
    <row r="34" spans="1:11">
      <c r="A34" s="130">
        <v>2008</v>
      </c>
      <c r="B34" s="139">
        <v>1.0892376390912355</v>
      </c>
      <c r="C34" s="139">
        <v>1.1255513445233933</v>
      </c>
      <c r="D34" s="139">
        <v>1.0796069976505027</v>
      </c>
      <c r="E34" s="136">
        <v>1.0874992298802773</v>
      </c>
      <c r="F34" s="136">
        <v>1.0303910588640035</v>
      </c>
      <c r="G34" s="63">
        <v>1.0572710793018534</v>
      </c>
      <c r="H34" s="136">
        <v>0.99522325356267782</v>
      </c>
      <c r="I34" s="139">
        <v>0.94360708903457979</v>
      </c>
      <c r="J34" s="139">
        <v>1.2079639125586299</v>
      </c>
      <c r="K34" s="136">
        <v>1.1424736199022281</v>
      </c>
    </row>
    <row r="35" spans="1:11">
      <c r="A35" s="130">
        <v>2009</v>
      </c>
      <c r="B35" s="139">
        <v>1.0057145919144139</v>
      </c>
      <c r="C35" s="139">
        <v>1.037693647647167</v>
      </c>
      <c r="D35" s="139">
        <v>0.99569290474954542</v>
      </c>
      <c r="E35" s="136">
        <v>1.0094500667714501</v>
      </c>
      <c r="F35" s="136">
        <v>0.97785733914513684</v>
      </c>
      <c r="G35" s="63">
        <v>1.0039824888076674</v>
      </c>
      <c r="H35" s="136">
        <v>0.96171097139454087</v>
      </c>
      <c r="I35" s="139">
        <v>0.98800289712222267</v>
      </c>
      <c r="J35" s="139">
        <v>1.0463242061937299</v>
      </c>
      <c r="K35" s="136">
        <v>1.0462681683845569</v>
      </c>
    </row>
    <row r="36" spans="1:11">
      <c r="A36" s="130">
        <v>2010</v>
      </c>
      <c r="B36" s="139">
        <v>1.0058290294985899</v>
      </c>
      <c r="C36" s="139">
        <v>1.0369257301296391</v>
      </c>
      <c r="D36" s="139">
        <v>1.0169687826446308</v>
      </c>
      <c r="E36" s="136">
        <v>1.0205565363719191</v>
      </c>
      <c r="F36" s="136">
        <v>1.000994504170938</v>
      </c>
      <c r="G36" s="63">
        <v>0.98819355904877348</v>
      </c>
      <c r="H36" s="136">
        <v>0.9554236161841404</v>
      </c>
      <c r="I36" s="139">
        <v>1.0714198622543061</v>
      </c>
      <c r="J36" s="139">
        <v>0.82573966151435996</v>
      </c>
      <c r="K36" s="136">
        <v>1.0014333951270649</v>
      </c>
    </row>
    <row r="37" spans="1:11">
      <c r="A37" s="130">
        <v>2011</v>
      </c>
      <c r="B37" s="139">
        <v>1.0790298999593906</v>
      </c>
      <c r="C37" s="139">
        <v>1.0578966736668081</v>
      </c>
      <c r="D37" s="139">
        <v>1.1215196068512701</v>
      </c>
      <c r="E37" s="136">
        <v>1.064540923526418</v>
      </c>
      <c r="F37" s="136">
        <v>1.0288735580184518</v>
      </c>
      <c r="G37" s="63">
        <v>1.0085081022403084</v>
      </c>
      <c r="H37" s="136">
        <v>0.97677110277882528</v>
      </c>
      <c r="I37" s="139">
        <v>0.96377732554576623</v>
      </c>
      <c r="J37" s="139">
        <v>1.1286396474685001</v>
      </c>
      <c r="K37" s="136">
        <v>1.1507630307134011</v>
      </c>
    </row>
    <row r="38" spans="1:11">
      <c r="A38" s="130">
        <v>2012</v>
      </c>
      <c r="B38" s="139">
        <v>1.0244710858862667</v>
      </c>
      <c r="C38" s="139">
        <v>1.0353888905905162</v>
      </c>
      <c r="D38" s="139">
        <v>1.0321818347755807</v>
      </c>
      <c r="E38" s="136">
        <v>1.0187595041169668</v>
      </c>
      <c r="F38" s="136">
        <v>0.99143991465221004</v>
      </c>
      <c r="G38" s="63">
        <v>0.97304303582768004</v>
      </c>
      <c r="H38" s="136">
        <v>0.93905555052956791</v>
      </c>
      <c r="I38" s="139">
        <v>0.88564870242933236</v>
      </c>
      <c r="J38" s="139">
        <v>0.98614729215844199</v>
      </c>
      <c r="K38" s="136">
        <v>1.0958423878641486</v>
      </c>
    </row>
    <row r="39" spans="1:11">
      <c r="A39" s="130">
        <v>2013</v>
      </c>
      <c r="B39" s="139">
        <v>1.0109531541930599</v>
      </c>
      <c r="C39" s="139">
        <v>0.99158309062213879</v>
      </c>
      <c r="D39" s="139">
        <v>1.0073446488455473</v>
      </c>
      <c r="E39" s="136">
        <v>1.01935607091638</v>
      </c>
      <c r="F39" s="136">
        <v>1.0151436159316931</v>
      </c>
      <c r="G39" s="63">
        <v>1.0028392493189544</v>
      </c>
      <c r="H39" s="136">
        <v>1.0321017552399445</v>
      </c>
      <c r="I39" s="139">
        <v>0.98503269540592842</v>
      </c>
      <c r="J39" s="139">
        <v>0.96256666815640601</v>
      </c>
      <c r="K39" s="136">
        <v>1.0134416750637703</v>
      </c>
    </row>
    <row r="40" spans="1:11">
      <c r="A40" s="130">
        <v>2014</v>
      </c>
      <c r="B40" s="139">
        <v>1.0685766124769518</v>
      </c>
      <c r="C40" s="139">
        <v>0.95349802022594787</v>
      </c>
      <c r="D40" s="139">
        <v>1.0684161278557549</v>
      </c>
      <c r="E40" s="136">
        <v>1.0824041061497203</v>
      </c>
      <c r="F40" s="136">
        <v>1.0822324144225359</v>
      </c>
      <c r="G40" s="63">
        <v>1.0681904169969818</v>
      </c>
      <c r="H40" s="136">
        <v>1.1030513577183119</v>
      </c>
      <c r="I40" s="139">
        <v>1.0092852448510738</v>
      </c>
      <c r="J40" s="139">
        <v>1.0938166798257101</v>
      </c>
      <c r="K40" s="136">
        <v>1.0841856675543657</v>
      </c>
    </row>
    <row r="41" spans="1:11">
      <c r="A41" s="130">
        <v>2015</v>
      </c>
      <c r="B41" s="139">
        <v>0.94919723377898468</v>
      </c>
      <c r="C41" s="139">
        <v>0.85251452188255372</v>
      </c>
      <c r="D41" s="139">
        <v>0.91496816506665868</v>
      </c>
      <c r="E41" s="136">
        <v>0.95591638000622903</v>
      </c>
      <c r="F41" s="136">
        <v>1.0082371390279243</v>
      </c>
      <c r="G41" s="63">
        <v>1.0094528426915623</v>
      </c>
      <c r="H41" s="136">
        <v>1.0184745984427093</v>
      </c>
      <c r="I41" s="139">
        <v>1.0118288436019569</v>
      </c>
      <c r="J41" s="139">
        <v>0.95136584152106396</v>
      </c>
      <c r="K41" s="136">
        <v>0.90169939668261023</v>
      </c>
    </row>
    <row r="42" spans="1:11">
      <c r="A42" s="130">
        <v>2016</v>
      </c>
      <c r="B42" s="139">
        <v>1.0075669687787834</v>
      </c>
      <c r="C42" s="139">
        <v>1.0201040887237582</v>
      </c>
      <c r="D42" s="139">
        <v>0.98365819743530392</v>
      </c>
      <c r="E42" s="136">
        <v>1.0158566498008015</v>
      </c>
      <c r="F42" s="136">
        <v>1.0173029583932656</v>
      </c>
      <c r="G42" s="63">
        <v>0.98840510462516717</v>
      </c>
      <c r="H42" s="136">
        <v>1.0345708374699762</v>
      </c>
      <c r="I42" s="139">
        <v>0.99698646187302209</v>
      </c>
      <c r="J42" s="139">
        <v>1.0455976612851301</v>
      </c>
      <c r="K42" s="136">
        <v>1.0188119824301773</v>
      </c>
    </row>
    <row r="43" spans="1:11">
      <c r="A43" s="130">
        <v>2017</v>
      </c>
      <c r="B43" s="139">
        <v>1.0101884077177443</v>
      </c>
      <c r="C43" s="139">
        <v>1.035812440386515</v>
      </c>
      <c r="D43" s="139">
        <v>1.0196620987772407</v>
      </c>
      <c r="E43" s="136">
        <v>1.0095888542864462</v>
      </c>
      <c r="F43" s="136">
        <v>0.99651357223233894</v>
      </c>
      <c r="G43" s="63">
        <v>1.0484643802668727</v>
      </c>
      <c r="H43" s="136">
        <v>1.0967230683596381</v>
      </c>
      <c r="I43" s="139">
        <v>1.039762256218455</v>
      </c>
      <c r="J43" s="139">
        <v>1.1352124037476099</v>
      </c>
      <c r="K43" s="136">
        <v>0.97244155142213717</v>
      </c>
    </row>
    <row r="44" spans="1:11">
      <c r="A44" s="130">
        <v>2018</v>
      </c>
      <c r="B44" s="139">
        <v>0.98217339455542563</v>
      </c>
      <c r="C44" s="139">
        <v>0.99936333900425744</v>
      </c>
      <c r="D44" s="139">
        <v>1.0279307634977266</v>
      </c>
      <c r="E44" s="136">
        <v>0.98917217944558533</v>
      </c>
      <c r="F44" s="136">
        <v>0.91682632282896337</v>
      </c>
      <c r="G44" s="63">
        <v>0.95904703870954522</v>
      </c>
      <c r="H44" s="136">
        <v>1.0162256195832668</v>
      </c>
      <c r="I44" s="139">
        <v>1.0358163422284163</v>
      </c>
      <c r="J44" s="139">
        <v>0.99843303663554095</v>
      </c>
      <c r="K44" s="136">
        <v>0.99145601536341188</v>
      </c>
    </row>
    <row r="45" spans="1:11">
      <c r="A45" s="130">
        <v>2019</v>
      </c>
      <c r="B45" s="139">
        <v>0.99648968032681029</v>
      </c>
      <c r="C45" s="139">
        <v>1.0747608705827743</v>
      </c>
      <c r="D45" s="139">
        <v>1.0250733339434703</v>
      </c>
      <c r="E45" s="136">
        <v>1.0053636400017902</v>
      </c>
      <c r="F45" s="136">
        <v>0.99124737194323331</v>
      </c>
      <c r="G45" s="63">
        <v>1.0153278753835813</v>
      </c>
      <c r="H45" s="136">
        <v>1.0758331315739578</v>
      </c>
      <c r="I45" s="139">
        <v>1.0846210447156575</v>
      </c>
      <c r="J45" s="139">
        <v>0.98786315144941095</v>
      </c>
      <c r="K45" s="136">
        <v>0.89356720153136227</v>
      </c>
    </row>
    <row r="46" spans="1:11">
      <c r="A46" s="130">
        <v>2020</v>
      </c>
      <c r="B46" s="139">
        <v>1.0299335821664604</v>
      </c>
      <c r="C46" s="139">
        <v>1.0028799677845393</v>
      </c>
      <c r="D46" s="139">
        <v>1.0267155363957481</v>
      </c>
      <c r="E46" s="136">
        <v>1.0092360478242757</v>
      </c>
      <c r="F46" s="136">
        <v>1.0010201270277379</v>
      </c>
      <c r="G46" s="63">
        <v>0.98290128396850285</v>
      </c>
      <c r="H46" s="136">
        <v>1.0699357053386336</v>
      </c>
      <c r="I46" s="139">
        <v>1.0500732400883499</v>
      </c>
      <c r="J46" s="139">
        <v>1.04852735520792</v>
      </c>
      <c r="K46" s="136">
        <v>1.1359345437859369</v>
      </c>
    </row>
    <row r="47" spans="1:11">
      <c r="A47" s="130">
        <v>2021</v>
      </c>
      <c r="B47" s="139">
        <v>0.99491173133301303</v>
      </c>
      <c r="C47" s="139">
        <v>1.1518363699405396</v>
      </c>
      <c r="D47" s="139">
        <v>0.98683401838519036</v>
      </c>
      <c r="E47" s="136">
        <v>0.99985258108570241</v>
      </c>
      <c r="F47" s="136">
        <v>0.95585472488441814</v>
      </c>
      <c r="G47" s="63">
        <v>0.97424929255904524</v>
      </c>
      <c r="H47" s="136">
        <v>0.93009493194741777</v>
      </c>
      <c r="I47" s="139">
        <v>0.98661394272944081</v>
      </c>
      <c r="J47" s="139">
        <v>0.97779059547857472</v>
      </c>
      <c r="K47" s="136">
        <v>1.0264509972504199</v>
      </c>
    </row>
    <row r="48" spans="1:11">
      <c r="A48" s="131">
        <v>2022</v>
      </c>
      <c r="B48" s="315">
        <v>1.0624285718335786</v>
      </c>
      <c r="C48" s="315">
        <v>1.0943285621798424</v>
      </c>
      <c r="D48" s="315">
        <v>1.0308691142967394</v>
      </c>
      <c r="E48" s="145">
        <v>1.0736930347925644</v>
      </c>
      <c r="F48" s="145">
        <v>1.1258877336271234</v>
      </c>
      <c r="G48" s="316">
        <v>1.082682839330726</v>
      </c>
      <c r="H48" s="145">
        <v>1.0459030058593533</v>
      </c>
      <c r="I48" s="315">
        <v>1.0873472654520366</v>
      </c>
      <c r="J48" s="315">
        <v>1.1217579483197551</v>
      </c>
      <c r="K48" s="145">
        <v>0.99161325727907079</v>
      </c>
    </row>
    <row r="49" spans="2:7">
      <c r="B49" s="115"/>
      <c r="C49" s="115"/>
      <c r="D49" s="115"/>
      <c r="E49" s="115"/>
      <c r="F49" s="115"/>
      <c r="G49" s="115"/>
    </row>
  </sheetData>
  <pageMargins left="0.75" right="0.75" top="1" bottom="1" header="0.5" footer="0.5"/>
  <pageSetup orientation="portrait" horizontalDpi="1200" verticalDpi="12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7" tint="0.39997558519241921"/>
  </sheetPr>
  <dimension ref="A1:Y56"/>
  <sheetViews>
    <sheetView zoomScale="75" zoomScaleNormal="75" workbookViewId="0">
      <selection activeCell="AH38" sqref="AH38"/>
    </sheetView>
  </sheetViews>
  <sheetFormatPr defaultColWidth="8.5546875" defaultRowHeight="13.2"/>
  <cols>
    <col min="1" max="1" width="9.5546875" style="3" customWidth="1"/>
    <col min="2" max="2" width="7.44140625" style="3" bestFit="1" customWidth="1"/>
    <col min="3" max="3" width="9" style="5" bestFit="1" customWidth="1"/>
    <col min="4" max="4" width="8.5546875" style="3" bestFit="1" customWidth="1"/>
    <col min="5" max="5" width="9.109375" style="3" bestFit="1" customWidth="1"/>
    <col min="6" max="6" width="9.33203125" style="3" customWidth="1"/>
    <col min="7" max="7" width="9.109375" style="3" bestFit="1" customWidth="1"/>
    <col min="8" max="16384" width="8.5546875" style="3"/>
  </cols>
  <sheetData>
    <row r="1" spans="1:2" ht="14.4">
      <c r="A1" s="100" t="s">
        <v>403</v>
      </c>
      <c r="B1" s="80"/>
    </row>
    <row r="2" spans="1:2">
      <c r="A2" s="80"/>
      <c r="B2" s="80"/>
    </row>
    <row r="3" spans="1:2">
      <c r="A3" s="80"/>
      <c r="B3" s="80"/>
    </row>
    <row r="4" spans="1:2">
      <c r="A4" s="80"/>
      <c r="B4" s="80"/>
    </row>
    <row r="5" spans="1:2">
      <c r="A5" s="80"/>
      <c r="B5" s="80"/>
    </row>
    <row r="6" spans="1:2">
      <c r="A6" s="80"/>
      <c r="B6" s="80"/>
    </row>
    <row r="7" spans="1:2">
      <c r="A7" s="80"/>
      <c r="B7" s="80"/>
    </row>
    <row r="8" spans="1:2">
      <c r="A8" s="80"/>
      <c r="B8" s="80"/>
    </row>
    <row r="9" spans="1:2">
      <c r="A9" s="80"/>
      <c r="B9" s="80"/>
    </row>
    <row r="10" spans="1:2">
      <c r="A10" s="80"/>
      <c r="B10" s="80"/>
    </row>
    <row r="11" spans="1:2">
      <c r="A11" s="80"/>
      <c r="B11" s="80"/>
    </row>
    <row r="12" spans="1:2">
      <c r="A12" s="80"/>
      <c r="B12" s="80"/>
    </row>
    <row r="13" spans="1:2">
      <c r="A13" s="80"/>
      <c r="B13" s="80"/>
    </row>
    <row r="14" spans="1:2">
      <c r="A14" s="80"/>
      <c r="B14" s="80"/>
    </row>
    <row r="15" spans="1:2">
      <c r="A15" s="80"/>
      <c r="B15" s="80"/>
    </row>
    <row r="16" spans="1:2">
      <c r="A16" s="80"/>
      <c r="B16" s="80"/>
    </row>
    <row r="17" spans="1:25">
      <c r="A17" s="80"/>
      <c r="B17" s="80"/>
    </row>
    <row r="18" spans="1:25">
      <c r="A18" s="80"/>
      <c r="B18" s="80"/>
      <c r="L18" s="3" t="s">
        <v>382</v>
      </c>
    </row>
    <row r="19" spans="1:25">
      <c r="A19" s="80"/>
      <c r="B19" s="80"/>
    </row>
    <row r="20" spans="1:25">
      <c r="A20" s="80"/>
      <c r="B20" s="80"/>
    </row>
    <row r="21" spans="1:25">
      <c r="A21" s="80"/>
      <c r="B21" s="80"/>
    </row>
    <row r="22" spans="1:25">
      <c r="A22" s="180" t="s">
        <v>558</v>
      </c>
      <c r="B22" s="80"/>
    </row>
    <row r="23" spans="1:25">
      <c r="A23" s="180"/>
      <c r="B23" s="80"/>
    </row>
    <row r="24" spans="1:25">
      <c r="A24" s="80"/>
      <c r="B24" s="80"/>
    </row>
    <row r="26" spans="1:25">
      <c r="A26" s="3" t="s">
        <v>384</v>
      </c>
      <c r="I26" s="3" t="s">
        <v>535</v>
      </c>
      <c r="R26" s="3" t="s">
        <v>527</v>
      </c>
      <c r="T26" s="59"/>
    </row>
    <row r="27" spans="1:25">
      <c r="A27" s="34"/>
      <c r="B27" s="311"/>
      <c r="C27" s="831"/>
      <c r="D27" s="1208" t="s">
        <v>385</v>
      </c>
      <c r="E27" s="1209"/>
      <c r="F27" s="1209"/>
      <c r="G27" s="1210"/>
      <c r="I27" s="34"/>
      <c r="J27" s="311"/>
      <c r="K27" s="831"/>
      <c r="L27" s="1208" t="s">
        <v>385</v>
      </c>
      <c r="M27" s="1209"/>
      <c r="N27" s="1209"/>
      <c r="O27" s="1210"/>
      <c r="P27" s="338"/>
      <c r="R27" s="34"/>
      <c r="S27" s="311"/>
      <c r="T27" s="831"/>
      <c r="U27" s="1208" t="s">
        <v>385</v>
      </c>
      <c r="V27" s="1209"/>
      <c r="W27" s="1209"/>
      <c r="X27" s="1210"/>
      <c r="Y27" s="338"/>
    </row>
    <row r="28" spans="1:25">
      <c r="A28" s="28"/>
      <c r="D28" s="341" t="s">
        <v>333</v>
      </c>
      <c r="F28" s="5" t="s">
        <v>386</v>
      </c>
      <c r="G28" s="333"/>
      <c r="I28" s="28"/>
      <c r="K28" s="5"/>
      <c r="L28" s="341" t="s">
        <v>333</v>
      </c>
      <c r="N28" s="5" t="s">
        <v>386</v>
      </c>
      <c r="O28" s="333"/>
      <c r="P28" s="333"/>
      <c r="R28" s="28"/>
      <c r="T28" s="5"/>
      <c r="U28" s="341" t="s">
        <v>333</v>
      </c>
      <c r="W28" s="5" t="s">
        <v>386</v>
      </c>
      <c r="X28" s="333"/>
      <c r="Y28" s="333"/>
    </row>
    <row r="29" spans="1:25">
      <c r="A29" s="130" t="s">
        <v>338</v>
      </c>
      <c r="B29" s="5" t="s">
        <v>338</v>
      </c>
      <c r="C29" s="5" t="s">
        <v>387</v>
      </c>
      <c r="D29" s="130" t="s">
        <v>334</v>
      </c>
      <c r="E29" s="5" t="s">
        <v>388</v>
      </c>
      <c r="F29" s="5" t="s">
        <v>389</v>
      </c>
      <c r="G29" s="44" t="s">
        <v>390</v>
      </c>
      <c r="H29" s="5"/>
      <c r="I29" s="130" t="s">
        <v>338</v>
      </c>
      <c r="J29" s="5" t="s">
        <v>338</v>
      </c>
      <c r="K29" s="5" t="s">
        <v>387</v>
      </c>
      <c r="L29" s="130" t="s">
        <v>334</v>
      </c>
      <c r="M29" s="5" t="s">
        <v>388</v>
      </c>
      <c r="N29" s="5" t="s">
        <v>389</v>
      </c>
      <c r="O29" s="44" t="s">
        <v>390</v>
      </c>
      <c r="P29" s="333"/>
      <c r="Q29" s="5"/>
      <c r="R29" s="130" t="s">
        <v>338</v>
      </c>
      <c r="S29" s="5" t="s">
        <v>338</v>
      </c>
      <c r="T29" s="5" t="s">
        <v>387</v>
      </c>
      <c r="U29" s="130" t="s">
        <v>334</v>
      </c>
      <c r="V29" s="5" t="s">
        <v>388</v>
      </c>
      <c r="W29" s="5" t="s">
        <v>389</v>
      </c>
      <c r="X29" s="44" t="s">
        <v>390</v>
      </c>
      <c r="Y29" s="333"/>
    </row>
    <row r="30" spans="1:25">
      <c r="A30" s="131" t="s">
        <v>341</v>
      </c>
      <c r="B30" s="31" t="s">
        <v>323</v>
      </c>
      <c r="C30" s="31" t="s">
        <v>391</v>
      </c>
      <c r="D30" s="131" t="s">
        <v>0</v>
      </c>
      <c r="E30" s="31" t="s">
        <v>8</v>
      </c>
      <c r="F30" s="31" t="s">
        <v>8</v>
      </c>
      <c r="G30" s="13" t="s">
        <v>8</v>
      </c>
      <c r="H30" s="5"/>
      <c r="I30" s="131" t="s">
        <v>341</v>
      </c>
      <c r="J30" s="31" t="s">
        <v>323</v>
      </c>
      <c r="K30" s="31" t="s">
        <v>391</v>
      </c>
      <c r="L30" s="131" t="s">
        <v>0</v>
      </c>
      <c r="M30" s="31" t="s">
        <v>8</v>
      </c>
      <c r="N30" s="31" t="s">
        <v>8</v>
      </c>
      <c r="O30" s="13" t="s">
        <v>8</v>
      </c>
      <c r="P30" s="340"/>
      <c r="Q30" s="5"/>
      <c r="R30" s="131" t="s">
        <v>341</v>
      </c>
      <c r="S30" s="31" t="s">
        <v>323</v>
      </c>
      <c r="T30" s="31" t="s">
        <v>391</v>
      </c>
      <c r="U30" s="131" t="s">
        <v>0</v>
      </c>
      <c r="V30" s="31" t="s">
        <v>8</v>
      </c>
      <c r="W30" s="31" t="s">
        <v>8</v>
      </c>
      <c r="X30" s="13" t="s">
        <v>8</v>
      </c>
      <c r="Y30" s="340"/>
    </row>
    <row r="31" spans="1:25">
      <c r="A31" s="28">
        <v>1105</v>
      </c>
      <c r="B31" s="1049">
        <v>118.90999000000002</v>
      </c>
      <c r="C31" s="5">
        <v>1</v>
      </c>
      <c r="D31" s="342">
        <v>0.98692840496529011</v>
      </c>
      <c r="E31" s="332">
        <v>0.93221467063600816</v>
      </c>
      <c r="F31" s="332">
        <v>0.99010718977397261</v>
      </c>
      <c r="G31" s="334">
        <v>1.03797606689168</v>
      </c>
      <c r="H31" s="5"/>
      <c r="I31" s="28">
        <v>186</v>
      </c>
      <c r="J31" s="222">
        <v>14.633880000000005</v>
      </c>
      <c r="K31" s="5">
        <v>1</v>
      </c>
      <c r="L31" s="342">
        <v>0.98083506705725065</v>
      </c>
      <c r="M31" s="332">
        <v>0.92540795488032723</v>
      </c>
      <c r="N31" s="332">
        <v>0.99223663629873937</v>
      </c>
      <c r="O31" s="334">
        <v>1.0505706884811814</v>
      </c>
      <c r="P31" s="339">
        <f>O31-M31</f>
        <v>0.12516273360085417</v>
      </c>
      <c r="R31" s="28">
        <v>919</v>
      </c>
      <c r="S31" s="222">
        <v>104.27611000000003</v>
      </c>
      <c r="T31" s="5">
        <v>1</v>
      </c>
      <c r="U31" s="342">
        <v>0.98778353060955992</v>
      </c>
      <c r="V31" s="332">
        <v>0.93295640208589958</v>
      </c>
      <c r="W31" s="332">
        <v>0.98961706046558651</v>
      </c>
      <c r="X31" s="334">
        <v>1.0363067505489507</v>
      </c>
      <c r="Y31" s="339">
        <f>X31-V31</f>
        <v>0.10335034846305113</v>
      </c>
    </row>
    <row r="32" spans="1:25">
      <c r="A32" s="28">
        <v>1139</v>
      </c>
      <c r="B32" s="1049">
        <v>119.80028000000001</v>
      </c>
      <c r="C32" s="5">
        <v>2</v>
      </c>
      <c r="D32" s="342">
        <v>1</v>
      </c>
      <c r="E32" s="332">
        <v>1</v>
      </c>
      <c r="F32" s="332">
        <v>1</v>
      </c>
      <c r="G32" s="334">
        <v>1</v>
      </c>
      <c r="H32" s="5"/>
      <c r="I32" s="28">
        <v>207</v>
      </c>
      <c r="J32" s="222">
        <v>14.894719999999998</v>
      </c>
      <c r="K32" s="5">
        <v>2</v>
      </c>
      <c r="L32" s="342">
        <v>1</v>
      </c>
      <c r="M32" s="332">
        <v>1</v>
      </c>
      <c r="N32" s="332">
        <v>1</v>
      </c>
      <c r="O32" s="334">
        <v>1</v>
      </c>
      <c r="P32" s="339">
        <f t="shared" ref="P32:P54" si="0">O32-M32</f>
        <v>0</v>
      </c>
      <c r="R32" s="28">
        <v>932</v>
      </c>
      <c r="S32" s="222">
        <v>104.90556000000004</v>
      </c>
      <c r="T32" s="5">
        <v>2</v>
      </c>
      <c r="U32" s="342">
        <v>1</v>
      </c>
      <c r="V32" s="332">
        <v>1</v>
      </c>
      <c r="W32" s="332">
        <v>1</v>
      </c>
      <c r="X32" s="334">
        <v>1</v>
      </c>
      <c r="Y32" s="339">
        <f t="shared" ref="Y32:Y44" si="1">X32-V32</f>
        <v>0</v>
      </c>
    </row>
    <row r="33" spans="1:25">
      <c r="A33" s="28">
        <v>1047</v>
      </c>
      <c r="B33" s="1049">
        <v>102.13147499999999</v>
      </c>
      <c r="C33" s="5">
        <v>3</v>
      </c>
      <c r="D33" s="342">
        <v>1.0023219137250399</v>
      </c>
      <c r="E33" s="332">
        <v>0.94964981204022858</v>
      </c>
      <c r="F33" s="332">
        <v>0.99513259014754218</v>
      </c>
      <c r="G33" s="334">
        <v>1.0407484029839982</v>
      </c>
      <c r="H33" s="5"/>
      <c r="I33" s="28">
        <v>206</v>
      </c>
      <c r="J33" s="222">
        <v>14.717840000000002</v>
      </c>
      <c r="K33" s="5">
        <v>3</v>
      </c>
      <c r="L33" s="342">
        <v>0.98848839516523579</v>
      </c>
      <c r="M33" s="332">
        <v>0.92123946356633046</v>
      </c>
      <c r="N33" s="332">
        <v>0.97441586340396835</v>
      </c>
      <c r="O33" s="334">
        <v>1.0244092974032029</v>
      </c>
      <c r="P33" s="339">
        <f t="shared" si="0"/>
        <v>0.10316983383687239</v>
      </c>
      <c r="R33" s="28">
        <v>841</v>
      </c>
      <c r="S33" s="222">
        <v>87.413635000000028</v>
      </c>
      <c r="T33" s="5">
        <v>3</v>
      </c>
      <c r="U33" s="342">
        <v>1.0046510642380024</v>
      </c>
      <c r="V33" s="332">
        <v>0.95624826553916509</v>
      </c>
      <c r="W33" s="332">
        <v>0.9983195773034228</v>
      </c>
      <c r="X33" s="334">
        <v>1.0449806778317885</v>
      </c>
      <c r="Y33" s="339">
        <f t="shared" si="1"/>
        <v>8.8732412292623408E-2</v>
      </c>
    </row>
    <row r="34" spans="1:25">
      <c r="A34" s="28">
        <v>1005</v>
      </c>
      <c r="B34" s="1049">
        <v>94.830544999999972</v>
      </c>
      <c r="C34" s="5">
        <v>4</v>
      </c>
      <c r="D34" s="342">
        <v>1.000240149767553</v>
      </c>
      <c r="E34" s="332">
        <v>0.93332498825040844</v>
      </c>
      <c r="F34" s="332">
        <v>0.99014032915805084</v>
      </c>
      <c r="G34" s="334">
        <v>1.0527696000720783</v>
      </c>
      <c r="H34" s="5"/>
      <c r="I34" s="28">
        <v>207</v>
      </c>
      <c r="J34" s="222">
        <v>14.894719999999998</v>
      </c>
      <c r="K34" s="5">
        <v>4</v>
      </c>
      <c r="L34" s="342">
        <v>0.9700423005002824</v>
      </c>
      <c r="M34" s="332">
        <v>0.90398483092059556</v>
      </c>
      <c r="N34" s="332">
        <v>0.96693241115804351</v>
      </c>
      <c r="O34" s="334">
        <v>1.021080210993178</v>
      </c>
      <c r="P34" s="339">
        <f t="shared" si="0"/>
        <v>0.11709538007258247</v>
      </c>
      <c r="R34" s="28">
        <v>798</v>
      </c>
      <c r="S34" s="222">
        <v>79.935824999999994</v>
      </c>
      <c r="T34" s="5">
        <v>4</v>
      </c>
      <c r="U34" s="342">
        <v>1.0058670199404458</v>
      </c>
      <c r="V34" s="332">
        <v>0.94823667727667338</v>
      </c>
      <c r="W34" s="332">
        <v>0.9955450769368881</v>
      </c>
      <c r="X34" s="334">
        <v>1.0565594807804657</v>
      </c>
      <c r="Y34" s="339">
        <f t="shared" si="1"/>
        <v>0.10832280350379231</v>
      </c>
    </row>
    <row r="35" spans="1:25">
      <c r="A35" s="28">
        <v>933</v>
      </c>
      <c r="B35" s="1049">
        <v>86.232959999999977</v>
      </c>
      <c r="C35" s="5">
        <v>5</v>
      </c>
      <c r="D35" s="342">
        <v>0.98925567448189677</v>
      </c>
      <c r="E35" s="332">
        <v>0.92230765964685391</v>
      </c>
      <c r="F35" s="332">
        <v>0.98291107391726862</v>
      </c>
      <c r="G35" s="334">
        <v>1.0410682031461418</v>
      </c>
      <c r="H35" s="5"/>
      <c r="I35" s="28">
        <v>207</v>
      </c>
      <c r="J35" s="222">
        <v>14.894719999999998</v>
      </c>
      <c r="K35" s="5">
        <v>5</v>
      </c>
      <c r="L35" s="342">
        <v>0.96597626691345451</v>
      </c>
      <c r="M35" s="332">
        <v>0.88553997562372588</v>
      </c>
      <c r="N35" s="332">
        <v>0.9683700657866422</v>
      </c>
      <c r="O35" s="334">
        <v>1.0359469037469076</v>
      </c>
      <c r="P35" s="339">
        <f t="shared" si="0"/>
        <v>0.15040692812318168</v>
      </c>
      <c r="R35" s="28">
        <v>726</v>
      </c>
      <c r="S35" s="222">
        <v>71.338239999999999</v>
      </c>
      <c r="T35" s="5">
        <v>5</v>
      </c>
      <c r="U35" s="342">
        <v>0.99411618488273901</v>
      </c>
      <c r="V35" s="332">
        <v>0.92877944004160584</v>
      </c>
      <c r="W35" s="332">
        <v>0.98631398381960111</v>
      </c>
      <c r="X35" s="334">
        <v>1.0425385265466338</v>
      </c>
      <c r="Y35" s="339">
        <f t="shared" si="1"/>
        <v>0.11375908650502797</v>
      </c>
    </row>
    <row r="36" spans="1:25">
      <c r="A36" s="28">
        <v>865</v>
      </c>
      <c r="B36" s="1049">
        <v>79.317350000000005</v>
      </c>
      <c r="C36" s="5">
        <v>6</v>
      </c>
      <c r="D36" s="342">
        <v>0.98396135241264404</v>
      </c>
      <c r="E36" s="332">
        <v>0.9024716755282165</v>
      </c>
      <c r="F36" s="332">
        <v>0.97199787999721288</v>
      </c>
      <c r="G36" s="334">
        <v>1.0466951707616068</v>
      </c>
      <c r="H36" s="5"/>
      <c r="I36" s="28">
        <v>207</v>
      </c>
      <c r="J36" s="222">
        <v>14.894719999999998</v>
      </c>
      <c r="K36" s="5">
        <v>6</v>
      </c>
      <c r="L36" s="342">
        <v>0.96108310431792332</v>
      </c>
      <c r="M36" s="332">
        <v>0.86827833312321656</v>
      </c>
      <c r="N36" s="332">
        <v>0.93973035622619694</v>
      </c>
      <c r="O36" s="334">
        <v>1.0386539106314152</v>
      </c>
      <c r="P36" s="339">
        <f t="shared" si="0"/>
        <v>0.17037557750819865</v>
      </c>
      <c r="R36" s="28">
        <v>658</v>
      </c>
      <c r="S36" s="222">
        <v>64.422630000000041</v>
      </c>
      <c r="T36" s="5">
        <v>6</v>
      </c>
      <c r="U36" s="342">
        <v>0.98925087721877825</v>
      </c>
      <c r="V36" s="332">
        <v>0.91414161012432404</v>
      </c>
      <c r="W36" s="332">
        <v>0.97939649818166452</v>
      </c>
      <c r="X36" s="334">
        <v>1.0491596398059848</v>
      </c>
      <c r="Y36" s="339">
        <f t="shared" si="1"/>
        <v>0.13501802968166077</v>
      </c>
    </row>
    <row r="37" spans="1:25">
      <c r="A37" s="28">
        <v>799</v>
      </c>
      <c r="B37" s="1049">
        <v>70.564868000000033</v>
      </c>
      <c r="C37" s="5">
        <v>7</v>
      </c>
      <c r="D37" s="342">
        <v>0.97797232240093002</v>
      </c>
      <c r="E37" s="332">
        <v>0.89651166979517294</v>
      </c>
      <c r="F37" s="332">
        <v>0.96462349751928833</v>
      </c>
      <c r="G37" s="334">
        <v>1.0400195696257555</v>
      </c>
      <c r="H37" s="5"/>
      <c r="I37" s="28">
        <v>206</v>
      </c>
      <c r="J37" s="222">
        <v>14.887219999999997</v>
      </c>
      <c r="K37" s="5">
        <v>7</v>
      </c>
      <c r="L37" s="342">
        <v>0.95773044281198072</v>
      </c>
      <c r="M37" s="332">
        <v>0.87086855450266198</v>
      </c>
      <c r="N37" s="332">
        <v>0.94077129381301305</v>
      </c>
      <c r="O37" s="334">
        <v>1.0054358256154787</v>
      </c>
      <c r="P37" s="339">
        <f t="shared" si="0"/>
        <v>0.13456727111281674</v>
      </c>
      <c r="R37" s="28">
        <v>593</v>
      </c>
      <c r="S37" s="222">
        <v>55.677648000000005</v>
      </c>
      <c r="T37" s="5">
        <v>7</v>
      </c>
      <c r="U37" s="342">
        <v>0.98338464360124644</v>
      </c>
      <c r="V37" s="332">
        <v>0.90598130641080765</v>
      </c>
      <c r="W37" s="332">
        <v>0.97527981693427523</v>
      </c>
      <c r="X37" s="334">
        <v>1.0485220252455107</v>
      </c>
      <c r="Y37" s="339">
        <f t="shared" si="1"/>
        <v>0.1425407188347031</v>
      </c>
    </row>
    <row r="38" spans="1:25">
      <c r="A38" s="28">
        <v>732</v>
      </c>
      <c r="B38" s="1049">
        <v>62.417658000000017</v>
      </c>
      <c r="C38" s="5">
        <v>8</v>
      </c>
      <c r="D38" s="342">
        <v>0.97609682475957937</v>
      </c>
      <c r="E38" s="332">
        <v>0.89725067195708519</v>
      </c>
      <c r="F38" s="332">
        <v>0.96056523181103648</v>
      </c>
      <c r="G38" s="334">
        <v>1.0310347749564956</v>
      </c>
      <c r="H38" s="5"/>
      <c r="I38" s="28">
        <v>204</v>
      </c>
      <c r="J38" s="222">
        <v>14.880769999999997</v>
      </c>
      <c r="K38" s="5">
        <v>8</v>
      </c>
      <c r="L38" s="342">
        <v>0.95880739958434491</v>
      </c>
      <c r="M38" s="332">
        <v>0.87032419705315145</v>
      </c>
      <c r="N38" s="332">
        <v>0.9440079328873352</v>
      </c>
      <c r="O38" s="334">
        <v>1.0188197865535671</v>
      </c>
      <c r="P38" s="339">
        <f t="shared" si="0"/>
        <v>0.14849558950041564</v>
      </c>
      <c r="R38" s="28">
        <v>528</v>
      </c>
      <c r="S38" s="222">
        <v>47.536888000000012</v>
      </c>
      <c r="T38" s="5">
        <v>8</v>
      </c>
      <c r="U38" s="342">
        <v>0.98150904188798993</v>
      </c>
      <c r="V38" s="332">
        <v>0.90692109123851461</v>
      </c>
      <c r="W38" s="332">
        <v>0.9663678261319234</v>
      </c>
      <c r="X38" s="334">
        <v>1.0377072045954225</v>
      </c>
      <c r="Y38" s="339">
        <f t="shared" si="1"/>
        <v>0.13078611335690793</v>
      </c>
    </row>
    <row r="39" spans="1:25">
      <c r="A39" s="28">
        <v>683</v>
      </c>
      <c r="B39" s="1049">
        <v>55.535860000000021</v>
      </c>
      <c r="C39" s="5">
        <v>9</v>
      </c>
      <c r="D39" s="342">
        <v>0.97992897542017321</v>
      </c>
      <c r="E39" s="332">
        <v>0.88033773152379091</v>
      </c>
      <c r="F39" s="332">
        <v>0.96134022390599694</v>
      </c>
      <c r="G39" s="334">
        <v>1.0413160629332627</v>
      </c>
      <c r="H39" s="5"/>
      <c r="I39" s="28">
        <v>206</v>
      </c>
      <c r="J39" s="222">
        <v>14.888719999999998</v>
      </c>
      <c r="K39" s="5">
        <v>9</v>
      </c>
      <c r="L39" s="342">
        <v>0.97661816114328281</v>
      </c>
      <c r="M39" s="332">
        <v>0.87986949646058488</v>
      </c>
      <c r="N39" s="332">
        <v>0.94983144555420229</v>
      </c>
      <c r="O39" s="334">
        <v>1.0248055005291601</v>
      </c>
      <c r="P39" s="339">
        <f t="shared" si="0"/>
        <v>0.14493600406857521</v>
      </c>
      <c r="R39" s="28">
        <v>477</v>
      </c>
      <c r="S39" s="222">
        <v>40.647140000000014</v>
      </c>
      <c r="T39" s="5">
        <v>9</v>
      </c>
      <c r="U39" s="342">
        <v>0.98114170002369061</v>
      </c>
      <c r="V39" s="332">
        <v>0.88109939643438595</v>
      </c>
      <c r="W39" s="332">
        <v>0.96871981912442606</v>
      </c>
      <c r="X39" s="334">
        <v>1.0480824640773572</v>
      </c>
      <c r="Y39" s="339">
        <f t="shared" si="1"/>
        <v>0.16698306764297122</v>
      </c>
    </row>
    <row r="40" spans="1:25">
      <c r="A40" s="28">
        <v>651</v>
      </c>
      <c r="B40" s="1049">
        <v>52.59264000000001</v>
      </c>
      <c r="C40" s="5">
        <v>10</v>
      </c>
      <c r="D40" s="342">
        <v>0.9543847273472772</v>
      </c>
      <c r="E40" s="332">
        <v>0.84204583253915055</v>
      </c>
      <c r="F40" s="332">
        <v>0.93415460463947853</v>
      </c>
      <c r="G40" s="334">
        <v>1.0260675596599453</v>
      </c>
      <c r="H40" s="5"/>
      <c r="I40" s="28">
        <v>206</v>
      </c>
      <c r="J40" s="222">
        <v>14.891419999999998</v>
      </c>
      <c r="K40" s="5">
        <v>10</v>
      </c>
      <c r="L40" s="342">
        <v>0.96676426139675464</v>
      </c>
      <c r="M40" s="332">
        <v>0.82058195539445322</v>
      </c>
      <c r="N40" s="332">
        <v>0.92831714400822107</v>
      </c>
      <c r="O40" s="334">
        <v>1.0105514851013264</v>
      </c>
      <c r="P40" s="339">
        <f t="shared" si="0"/>
        <v>0.1899695297068732</v>
      </c>
      <c r="R40" s="28">
        <v>445</v>
      </c>
      <c r="S40" s="222">
        <v>37.701219999999992</v>
      </c>
      <c r="T40" s="5">
        <v>10</v>
      </c>
      <c r="U40" s="342">
        <v>0.9494949959026423</v>
      </c>
      <c r="V40" s="332">
        <v>0.84782933507074676</v>
      </c>
      <c r="W40" s="332">
        <v>0.93537454933729847</v>
      </c>
      <c r="X40" s="334">
        <v>1.0409154123441637</v>
      </c>
      <c r="Y40" s="339">
        <f t="shared" si="1"/>
        <v>0.19308607727341698</v>
      </c>
    </row>
    <row r="41" spans="1:25">
      <c r="A41" s="28">
        <v>492</v>
      </c>
      <c r="B41" s="1049">
        <v>37.094829999999995</v>
      </c>
      <c r="C41" s="5">
        <v>11</v>
      </c>
      <c r="D41" s="342">
        <v>0.9254929827133539</v>
      </c>
      <c r="E41" s="332">
        <v>0.83271310080611494</v>
      </c>
      <c r="F41" s="332">
        <v>0.9221974120809987</v>
      </c>
      <c r="G41" s="334">
        <v>0.9865542451671806</v>
      </c>
      <c r="H41" s="5"/>
      <c r="I41" s="28">
        <v>202</v>
      </c>
      <c r="J41" s="222">
        <v>14.574919999999997</v>
      </c>
      <c r="K41" s="5">
        <v>11</v>
      </c>
      <c r="L41" s="342">
        <v>0.93546517770418391</v>
      </c>
      <c r="M41" s="332">
        <v>0.84825339295382673</v>
      </c>
      <c r="N41" s="332">
        <v>0.9175250038860252</v>
      </c>
      <c r="O41" s="334">
        <v>0.98453662087841709</v>
      </c>
      <c r="P41" s="339">
        <f t="shared" si="0"/>
        <v>0.13628322792459036</v>
      </c>
      <c r="R41" s="28">
        <v>290</v>
      </c>
      <c r="S41" s="222">
        <v>22.519910000000003</v>
      </c>
      <c r="T41" s="5">
        <v>11</v>
      </c>
      <c r="U41" s="342">
        <v>0.91903896294969789</v>
      </c>
      <c r="V41" s="332">
        <v>0.82032416378432083</v>
      </c>
      <c r="W41" s="332">
        <v>0.92515140184396594</v>
      </c>
      <c r="X41" s="334">
        <v>0.99122102171905602</v>
      </c>
      <c r="Y41" s="339">
        <f t="shared" si="1"/>
        <v>0.17089685793473519</v>
      </c>
    </row>
    <row r="42" spans="1:25">
      <c r="A42" s="28">
        <v>403</v>
      </c>
      <c r="B42" s="1049">
        <v>29.86121</v>
      </c>
      <c r="C42" s="5">
        <v>12</v>
      </c>
      <c r="D42" s="342">
        <v>0.90405761775557303</v>
      </c>
      <c r="E42" s="332">
        <v>0.81391410231244854</v>
      </c>
      <c r="F42" s="332">
        <v>0.89764892857458345</v>
      </c>
      <c r="G42" s="334">
        <v>0.98526254278065473</v>
      </c>
      <c r="H42" s="5"/>
      <c r="I42" s="28">
        <v>196</v>
      </c>
      <c r="J42" s="222">
        <v>12.774599999999996</v>
      </c>
      <c r="K42" s="5">
        <v>12</v>
      </c>
      <c r="L42" s="342">
        <v>0.92898973548368102</v>
      </c>
      <c r="M42" s="332">
        <v>0.83688404757469836</v>
      </c>
      <c r="N42" s="332">
        <v>0.8978228259738974</v>
      </c>
      <c r="O42" s="334">
        <v>0.97448968025729743</v>
      </c>
      <c r="P42" s="339">
        <f t="shared" si="0"/>
        <v>0.13760563268259907</v>
      </c>
      <c r="R42" s="28">
        <v>207</v>
      </c>
      <c r="S42" s="222">
        <v>17.086609999999997</v>
      </c>
      <c r="T42" s="5">
        <v>12</v>
      </c>
      <c r="U42" s="342">
        <v>0.88541741755614722</v>
      </c>
      <c r="V42" s="332">
        <v>0.76606263515115192</v>
      </c>
      <c r="W42" s="332">
        <v>0.89764892857458345</v>
      </c>
      <c r="X42" s="334">
        <v>0.99489433937112859</v>
      </c>
      <c r="Y42" s="339">
        <f t="shared" si="1"/>
        <v>0.22883170421997667</v>
      </c>
    </row>
    <row r="43" spans="1:25">
      <c r="A43" s="28">
        <v>345</v>
      </c>
      <c r="B43" s="1049">
        <v>25.186409999999999</v>
      </c>
      <c r="C43" s="5">
        <v>13</v>
      </c>
      <c r="D43" s="342">
        <v>0.87485480078186417</v>
      </c>
      <c r="E43" s="332">
        <v>0.74628600767349762</v>
      </c>
      <c r="F43" s="332">
        <v>0.87754397145715146</v>
      </c>
      <c r="G43" s="334">
        <v>0.96887821908667893</v>
      </c>
      <c r="H43" s="5"/>
      <c r="I43" s="28">
        <v>192</v>
      </c>
      <c r="J43" s="222">
        <v>12.256299999999998</v>
      </c>
      <c r="K43" s="5">
        <v>13</v>
      </c>
      <c r="L43" s="342">
        <v>0.89701422386889396</v>
      </c>
      <c r="M43" s="332">
        <v>0.77269910143446841</v>
      </c>
      <c r="N43" s="332">
        <v>0.88457243128733065</v>
      </c>
      <c r="O43" s="334">
        <v>0.95856058096542252</v>
      </c>
      <c r="P43" s="339">
        <f t="shared" si="0"/>
        <v>0.18586147953095411</v>
      </c>
      <c r="R43" s="28">
        <v>153</v>
      </c>
      <c r="S43" s="222">
        <v>12.930110000000001</v>
      </c>
      <c r="T43" s="5">
        <v>13</v>
      </c>
      <c r="U43" s="342">
        <v>0.85385014288014638</v>
      </c>
      <c r="V43" s="332">
        <v>0.68394817729122881</v>
      </c>
      <c r="W43" s="332">
        <v>0.87276280404597251</v>
      </c>
      <c r="X43" s="334">
        <v>0.97879213858661618</v>
      </c>
      <c r="Y43" s="339">
        <f t="shared" si="1"/>
        <v>0.29484396129538737</v>
      </c>
    </row>
    <row r="44" spans="1:25">
      <c r="A44" s="28">
        <v>252</v>
      </c>
      <c r="B44" s="1049">
        <v>17.000989999999994</v>
      </c>
      <c r="C44" s="5">
        <v>14</v>
      </c>
      <c r="D44" s="342">
        <v>0.83509746037094845</v>
      </c>
      <c r="E44" s="332">
        <v>0.67411209340458822</v>
      </c>
      <c r="F44" s="332">
        <v>0.83883405896796803</v>
      </c>
      <c r="G44" s="334">
        <v>0.95172373207723537</v>
      </c>
      <c r="H44" s="5"/>
      <c r="I44" s="28">
        <v>188</v>
      </c>
      <c r="J44" s="222">
        <v>11.816639999999996</v>
      </c>
      <c r="K44" s="5">
        <v>14</v>
      </c>
      <c r="L44" s="342">
        <v>0.85929699972013296</v>
      </c>
      <c r="M44" s="332">
        <v>0.72185786521849538</v>
      </c>
      <c r="N44" s="332">
        <v>0.86752468137392991</v>
      </c>
      <c r="O44" s="334">
        <v>0.96189533377861391</v>
      </c>
      <c r="P44" s="339">
        <f t="shared" si="0"/>
        <v>0.24003746856011854</v>
      </c>
      <c r="R44" s="28">
        <v>64</v>
      </c>
      <c r="S44" s="222">
        <v>5.1843499999999993</v>
      </c>
      <c r="T44" s="5">
        <v>14</v>
      </c>
      <c r="U44" s="342">
        <v>0.77993967884478899</v>
      </c>
      <c r="V44" s="332">
        <v>0.57716395821238431</v>
      </c>
      <c r="W44" s="332">
        <v>0.77207054152101429</v>
      </c>
      <c r="X44" s="334">
        <v>0.86857359828258629</v>
      </c>
      <c r="Y44" s="339">
        <f t="shared" si="1"/>
        <v>0.29140964007020198</v>
      </c>
    </row>
    <row r="45" spans="1:25">
      <c r="A45" s="28">
        <v>175</v>
      </c>
      <c r="B45" s="1049">
        <v>11.02149</v>
      </c>
      <c r="C45" s="5">
        <v>15</v>
      </c>
      <c r="D45" s="342">
        <v>0.82675081352841673</v>
      </c>
      <c r="E45" s="332">
        <v>0.75625822823937283</v>
      </c>
      <c r="F45" s="332">
        <v>0.83432445500270436</v>
      </c>
      <c r="G45" s="334">
        <v>0.94182636055651581</v>
      </c>
      <c r="H45" s="5"/>
      <c r="I45" s="28">
        <v>175</v>
      </c>
      <c r="J45" s="222">
        <v>11.02149</v>
      </c>
      <c r="K45" s="5">
        <v>15</v>
      </c>
      <c r="L45" s="342">
        <v>0.82675081352841673</v>
      </c>
      <c r="M45" s="332">
        <v>0.75625822823937283</v>
      </c>
      <c r="N45" s="332">
        <v>0.83432445500270436</v>
      </c>
      <c r="O45" s="334">
        <v>0.94182636055651581</v>
      </c>
      <c r="P45" s="339">
        <f t="shared" si="0"/>
        <v>0.18556813231714298</v>
      </c>
      <c r="R45" s="28"/>
      <c r="S45" s="222"/>
      <c r="T45" s="5">
        <v>15</v>
      </c>
      <c r="U45" s="342"/>
      <c r="V45" s="332"/>
      <c r="W45" s="332"/>
      <c r="X45" s="334"/>
      <c r="Y45" s="333"/>
    </row>
    <row r="46" spans="1:25">
      <c r="A46" s="28">
        <v>140</v>
      </c>
      <c r="B46" s="1049">
        <v>6.5358900000000002</v>
      </c>
      <c r="C46" s="5">
        <v>16</v>
      </c>
      <c r="D46" s="342">
        <v>0.80491639582032448</v>
      </c>
      <c r="E46" s="332">
        <v>0.6762559168990131</v>
      </c>
      <c r="F46" s="332">
        <v>0.8083755313320431</v>
      </c>
      <c r="G46" s="334">
        <v>0.92549475223476985</v>
      </c>
      <c r="H46" s="5"/>
      <c r="I46" s="28">
        <v>140</v>
      </c>
      <c r="J46" s="222">
        <v>6.5358900000000002</v>
      </c>
      <c r="K46" s="5">
        <v>16</v>
      </c>
      <c r="L46" s="342">
        <v>0.80491639582032448</v>
      </c>
      <c r="M46" s="332">
        <v>0.6762559168990131</v>
      </c>
      <c r="N46" s="332">
        <v>0.8083755313320431</v>
      </c>
      <c r="O46" s="334">
        <v>0.92549475223476985</v>
      </c>
      <c r="P46" s="339">
        <f t="shared" si="0"/>
        <v>0.24923883533575675</v>
      </c>
      <c r="R46" s="28"/>
      <c r="S46" s="222"/>
      <c r="T46" s="5">
        <v>16</v>
      </c>
      <c r="U46" s="342"/>
      <c r="V46" s="332"/>
      <c r="W46" s="332"/>
      <c r="X46" s="334"/>
      <c r="Y46" s="333"/>
    </row>
    <row r="47" spans="1:25">
      <c r="A47" s="28">
        <v>109</v>
      </c>
      <c r="B47" s="1049">
        <v>4.4597199999999981</v>
      </c>
      <c r="C47" s="5">
        <v>17</v>
      </c>
      <c r="D47" s="342">
        <v>0.77599102968638634</v>
      </c>
      <c r="E47" s="332">
        <v>0.62947702313994947</v>
      </c>
      <c r="F47" s="332">
        <v>0.77890469643295956</v>
      </c>
      <c r="G47" s="334">
        <v>0.87482026556536807</v>
      </c>
      <c r="H47" s="5"/>
      <c r="I47" s="28">
        <v>109</v>
      </c>
      <c r="J47" s="222">
        <v>4.4597199999999981</v>
      </c>
      <c r="K47" s="5">
        <v>17</v>
      </c>
      <c r="L47" s="342">
        <v>0.77599102968638634</v>
      </c>
      <c r="M47" s="332">
        <v>0.62947702313994947</v>
      </c>
      <c r="N47" s="332">
        <v>0.77890469643295956</v>
      </c>
      <c r="O47" s="334">
        <v>0.87482026556536807</v>
      </c>
      <c r="P47" s="339">
        <f t="shared" si="0"/>
        <v>0.24534324242541861</v>
      </c>
      <c r="R47" s="28"/>
      <c r="S47" s="222"/>
      <c r="T47" s="5">
        <v>17</v>
      </c>
      <c r="U47" s="342"/>
      <c r="V47" s="332"/>
      <c r="W47" s="332"/>
      <c r="X47" s="334"/>
      <c r="Y47" s="333"/>
    </row>
    <row r="48" spans="1:25">
      <c r="A48" s="28">
        <v>96</v>
      </c>
      <c r="B48" s="1049">
        <v>3.2352200000000018</v>
      </c>
      <c r="C48" s="5">
        <v>18</v>
      </c>
      <c r="D48" s="342">
        <v>0.75039279150306704</v>
      </c>
      <c r="E48" s="332">
        <v>0.52572897900906479</v>
      </c>
      <c r="F48" s="332">
        <v>0.67518616570857071</v>
      </c>
      <c r="G48" s="334">
        <v>0.78636395520269309</v>
      </c>
      <c r="H48" s="5"/>
      <c r="I48" s="28">
        <v>96</v>
      </c>
      <c r="J48" s="222">
        <v>3.2352200000000018</v>
      </c>
      <c r="K48" s="5">
        <v>18</v>
      </c>
      <c r="L48" s="342">
        <v>0.75039279150306704</v>
      </c>
      <c r="M48" s="332">
        <v>0.52572897900906479</v>
      </c>
      <c r="N48" s="332">
        <v>0.67518616570857071</v>
      </c>
      <c r="O48" s="334">
        <v>0.78636395520269309</v>
      </c>
      <c r="P48" s="339">
        <f t="shared" si="0"/>
        <v>0.2606349761936283</v>
      </c>
      <c r="R48" s="28"/>
      <c r="S48" s="222"/>
      <c r="T48" s="5">
        <v>18</v>
      </c>
      <c r="U48" s="342"/>
      <c r="V48" s="332"/>
      <c r="W48" s="332"/>
      <c r="X48" s="334"/>
      <c r="Y48" s="333"/>
    </row>
    <row r="49" spans="1:25">
      <c r="A49" s="28">
        <v>82</v>
      </c>
      <c r="B49" s="1049">
        <v>2.8821100000000004</v>
      </c>
      <c r="C49" s="5">
        <v>19</v>
      </c>
      <c r="D49" s="342">
        <v>0.64700394246862047</v>
      </c>
      <c r="E49" s="332">
        <v>0.52109842190469668</v>
      </c>
      <c r="F49" s="332">
        <v>0.6790677693516104</v>
      </c>
      <c r="G49" s="334">
        <v>0.8239843165882218</v>
      </c>
      <c r="H49" s="5"/>
      <c r="I49" s="28">
        <v>82</v>
      </c>
      <c r="J49" s="222">
        <v>2.8821100000000004</v>
      </c>
      <c r="K49" s="5">
        <v>19</v>
      </c>
      <c r="L49" s="342">
        <v>0.64700394246862047</v>
      </c>
      <c r="M49" s="332">
        <v>0.52109842190469668</v>
      </c>
      <c r="N49" s="332">
        <v>0.6790677693516104</v>
      </c>
      <c r="O49" s="334">
        <v>0.8239843165882218</v>
      </c>
      <c r="P49" s="339">
        <f t="shared" si="0"/>
        <v>0.30288589468352511</v>
      </c>
      <c r="R49" s="28"/>
      <c r="S49" s="222"/>
      <c r="T49" s="5">
        <v>19</v>
      </c>
      <c r="U49" s="342"/>
      <c r="V49" s="332"/>
      <c r="W49" s="332"/>
      <c r="X49" s="334"/>
      <c r="Y49" s="333"/>
    </row>
    <row r="50" spans="1:25">
      <c r="A50" s="28">
        <v>54</v>
      </c>
      <c r="B50" s="1049">
        <v>1.73935</v>
      </c>
      <c r="C50" s="5">
        <v>20</v>
      </c>
      <c r="D50" s="342">
        <v>0.66580125437455728</v>
      </c>
      <c r="E50" s="332">
        <v>0.66395526298353635</v>
      </c>
      <c r="F50" s="332">
        <v>0.8106025765310545</v>
      </c>
      <c r="G50" s="334">
        <v>0.89596704867759769</v>
      </c>
      <c r="H50" s="5"/>
      <c r="I50" s="28">
        <v>54</v>
      </c>
      <c r="J50" s="222">
        <v>1.73935</v>
      </c>
      <c r="K50" s="5">
        <v>20</v>
      </c>
      <c r="L50" s="342">
        <v>0.66580125437455728</v>
      </c>
      <c r="M50" s="332">
        <v>0.66395526298353635</v>
      </c>
      <c r="N50" s="332">
        <v>0.8106025765310545</v>
      </c>
      <c r="O50" s="334">
        <v>0.89596704867759769</v>
      </c>
      <c r="P50" s="339">
        <f t="shared" si="0"/>
        <v>0.23201178569406133</v>
      </c>
      <c r="R50" s="28"/>
      <c r="S50" s="222"/>
      <c r="T50" s="5">
        <v>20</v>
      </c>
      <c r="U50" s="342"/>
      <c r="V50" s="332"/>
      <c r="W50" s="332"/>
      <c r="X50" s="334"/>
      <c r="Y50" s="333"/>
    </row>
    <row r="51" spans="1:25">
      <c r="A51" s="28">
        <v>46</v>
      </c>
      <c r="B51" s="1049">
        <v>1.3924600000000003</v>
      </c>
      <c r="C51" s="5">
        <v>21</v>
      </c>
      <c r="D51" s="342">
        <v>0.73936034958954033</v>
      </c>
      <c r="E51" s="332">
        <v>0.61226395385659182</v>
      </c>
      <c r="F51" s="332">
        <v>0.70495238714424402</v>
      </c>
      <c r="G51" s="334">
        <v>0.76450836667570965</v>
      </c>
      <c r="H51" s="5"/>
      <c r="I51" s="28">
        <v>46</v>
      </c>
      <c r="J51" s="222">
        <v>1.3924600000000003</v>
      </c>
      <c r="K51" s="5">
        <v>21</v>
      </c>
      <c r="L51" s="342">
        <v>0.73936034958954033</v>
      </c>
      <c r="M51" s="332">
        <v>0.61226395385659182</v>
      </c>
      <c r="N51" s="332">
        <v>0.70495238714424402</v>
      </c>
      <c r="O51" s="334">
        <v>0.76450836667570965</v>
      </c>
      <c r="P51" s="339">
        <f t="shared" si="0"/>
        <v>0.15224441281911782</v>
      </c>
      <c r="R51" s="28"/>
      <c r="S51" s="222"/>
      <c r="T51" s="5">
        <v>21</v>
      </c>
      <c r="U51" s="342"/>
      <c r="V51" s="332"/>
      <c r="W51" s="332"/>
      <c r="X51" s="334"/>
      <c r="Y51" s="333"/>
    </row>
    <row r="52" spans="1:25">
      <c r="A52" s="28">
        <v>15</v>
      </c>
      <c r="B52" s="1049">
        <v>0.59111999999999998</v>
      </c>
      <c r="C52" s="5">
        <v>22</v>
      </c>
      <c r="D52" s="342">
        <v>0.66130677900994284</v>
      </c>
      <c r="E52" s="332">
        <v>0.57853777084432023</v>
      </c>
      <c r="F52" s="332">
        <v>0.73266221693135825</v>
      </c>
      <c r="G52" s="334">
        <v>0.83894294161353666</v>
      </c>
      <c r="H52" s="5"/>
      <c r="I52" s="28">
        <v>15</v>
      </c>
      <c r="J52" s="222">
        <v>0.59111999999999998</v>
      </c>
      <c r="K52" s="5">
        <v>22</v>
      </c>
      <c r="L52" s="342">
        <v>0.66130677900994284</v>
      </c>
      <c r="M52" s="332">
        <v>0.57853777084432023</v>
      </c>
      <c r="N52" s="332">
        <v>0.73266221693135825</v>
      </c>
      <c r="O52" s="334">
        <v>0.83894294161353666</v>
      </c>
      <c r="P52" s="339">
        <f t="shared" si="0"/>
        <v>0.26040517076921643</v>
      </c>
      <c r="R52" s="28"/>
      <c r="S52" s="222"/>
      <c r="T52" s="5">
        <v>22</v>
      </c>
      <c r="U52" s="342"/>
      <c r="V52" s="332"/>
      <c r="W52" s="332"/>
      <c r="X52" s="334"/>
      <c r="Y52" s="333"/>
    </row>
    <row r="53" spans="1:25">
      <c r="A53" s="28">
        <v>14</v>
      </c>
      <c r="B53" s="1049">
        <v>0.57957000000000003</v>
      </c>
      <c r="C53" s="5">
        <v>23</v>
      </c>
      <c r="D53" s="342">
        <v>0.60972079173191174</v>
      </c>
      <c r="E53" s="332">
        <v>0.5619857676087201</v>
      </c>
      <c r="F53" s="332">
        <v>0.679526580904799</v>
      </c>
      <c r="G53" s="334">
        <v>0.78005938560648957</v>
      </c>
      <c r="H53" s="5"/>
      <c r="I53" s="28">
        <v>14</v>
      </c>
      <c r="J53" s="222">
        <v>0.57957000000000003</v>
      </c>
      <c r="K53" s="5">
        <v>23</v>
      </c>
      <c r="L53" s="342">
        <v>0.60972079173191174</v>
      </c>
      <c r="M53" s="332">
        <v>0.5619857676087201</v>
      </c>
      <c r="N53" s="332">
        <v>0.679526580904799</v>
      </c>
      <c r="O53" s="334">
        <v>0.78005938560648957</v>
      </c>
      <c r="P53" s="339">
        <f t="shared" si="0"/>
        <v>0.21807361799776948</v>
      </c>
      <c r="R53" s="28"/>
      <c r="S53" s="222"/>
      <c r="T53" s="5">
        <v>23</v>
      </c>
      <c r="U53" s="342"/>
      <c r="V53" s="332"/>
      <c r="W53" s="332"/>
      <c r="X53" s="334"/>
      <c r="Y53" s="333"/>
    </row>
    <row r="54" spans="1:25">
      <c r="A54" s="30">
        <v>4</v>
      </c>
      <c r="B54" s="1154">
        <v>0.13985</v>
      </c>
      <c r="C54" s="31">
        <v>24</v>
      </c>
      <c r="D54" s="343">
        <v>0.75178018595180518</v>
      </c>
      <c r="E54" s="336">
        <v>0.74906664164308945</v>
      </c>
      <c r="F54" s="336">
        <v>0.83298019969137416</v>
      </c>
      <c r="G54" s="337">
        <v>0.91550296429043809</v>
      </c>
      <c r="H54" s="5"/>
      <c r="I54" s="30">
        <v>4</v>
      </c>
      <c r="J54" s="335">
        <v>0.13985</v>
      </c>
      <c r="K54" s="31">
        <v>24</v>
      </c>
      <c r="L54" s="343">
        <v>0.75178018595180518</v>
      </c>
      <c r="M54" s="336">
        <v>0.74906664164308945</v>
      </c>
      <c r="N54" s="336">
        <v>0.83298019969137416</v>
      </c>
      <c r="O54" s="337">
        <v>0.91550296429043809</v>
      </c>
      <c r="P54" s="886">
        <f t="shared" si="0"/>
        <v>0.16643632264734864</v>
      </c>
      <c r="R54" s="30"/>
      <c r="S54" s="335"/>
      <c r="T54" s="31">
        <v>24</v>
      </c>
      <c r="U54" s="343"/>
      <c r="V54" s="336"/>
      <c r="W54" s="336"/>
      <c r="X54" s="337"/>
      <c r="Y54" s="340"/>
    </row>
    <row r="55" spans="1:25">
      <c r="H55" s="5"/>
    </row>
    <row r="56" spans="1:25">
      <c r="A56" s="76" t="s">
        <v>392</v>
      </c>
    </row>
  </sheetData>
  <mergeCells count="3">
    <mergeCell ref="D27:G27"/>
    <mergeCell ref="L27:O27"/>
    <mergeCell ref="U27:X27"/>
  </mergeCells>
  <pageMargins left="0.75" right="0.75" top="1" bottom="1" header="0.5" footer="0.5"/>
  <pageSetup orientation="portrait" horizontalDpi="1200" verticalDpi="12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5">
    <tabColor theme="2" tint="-9.9978637043366805E-2"/>
  </sheetPr>
  <dimension ref="A1:J148"/>
  <sheetViews>
    <sheetView zoomScale="75" zoomScaleNormal="75" zoomScalePageLayoutView="75" workbookViewId="0">
      <selection activeCell="Q12" sqref="Q12"/>
    </sheetView>
  </sheetViews>
  <sheetFormatPr defaultColWidth="8.6640625" defaultRowHeight="13.2"/>
  <cols>
    <col min="1" max="1" width="10.44140625" style="3" customWidth="1"/>
    <col min="2" max="2" width="12.109375" style="5" customWidth="1"/>
    <col min="3" max="10" width="8.44140625" style="3" customWidth="1"/>
    <col min="11" max="16384" width="8.6640625" style="3"/>
  </cols>
  <sheetData>
    <row r="1" spans="1:2" ht="14.4">
      <c r="A1" s="4" t="s">
        <v>74</v>
      </c>
      <c r="B1" s="69"/>
    </row>
    <row r="2" spans="1:2" ht="14.4">
      <c r="A2" s="4"/>
      <c r="B2" s="69"/>
    </row>
    <row r="3" spans="1:2" ht="14.4">
      <c r="A3" s="4"/>
      <c r="B3" s="69"/>
    </row>
    <row r="4" spans="1:2" ht="14.4">
      <c r="A4" s="4"/>
      <c r="B4" s="69"/>
    </row>
    <row r="5" spans="1:2" ht="14.4">
      <c r="A5" s="4"/>
      <c r="B5" s="69"/>
    </row>
    <row r="6" spans="1:2" ht="14.4">
      <c r="A6" s="4"/>
      <c r="B6" s="69"/>
    </row>
    <row r="7" spans="1:2" ht="14.4">
      <c r="A7" s="4"/>
      <c r="B7" s="69"/>
    </row>
    <row r="8" spans="1:2" ht="14.4">
      <c r="A8" s="4"/>
      <c r="B8" s="69"/>
    </row>
    <row r="9" spans="1:2" ht="14.4">
      <c r="A9" s="4"/>
      <c r="B9" s="69"/>
    </row>
    <row r="10" spans="1:2" ht="14.4">
      <c r="A10" s="4"/>
      <c r="B10" s="69"/>
    </row>
    <row r="11" spans="1:2" ht="14.4">
      <c r="A11" s="4"/>
      <c r="B11" s="69"/>
    </row>
    <row r="12" spans="1:2" ht="14.4">
      <c r="A12" s="4"/>
      <c r="B12" s="69"/>
    </row>
    <row r="13" spans="1:2" ht="14.4">
      <c r="A13" s="4"/>
      <c r="B13" s="69"/>
    </row>
    <row r="14" spans="1:2" ht="14.4">
      <c r="A14" s="4"/>
      <c r="B14" s="69"/>
    </row>
    <row r="15" spans="1:2" ht="14.4">
      <c r="A15" s="4"/>
      <c r="B15" s="69"/>
    </row>
    <row r="16" spans="1:2" ht="14.4">
      <c r="A16" s="4"/>
      <c r="B16" s="69"/>
    </row>
    <row r="17" spans="1:9" ht="14.4">
      <c r="A17" s="4"/>
      <c r="B17" s="69"/>
    </row>
    <row r="18" spans="1:9" ht="14.4">
      <c r="A18" s="4"/>
      <c r="B18" s="69"/>
    </row>
    <row r="19" spans="1:9" ht="14.4">
      <c r="A19" s="4"/>
      <c r="B19" s="69"/>
    </row>
    <row r="20" spans="1:9" ht="14.4">
      <c r="A20" s="4"/>
      <c r="B20" s="69"/>
    </row>
    <row r="21" spans="1:9" ht="14.4">
      <c r="A21" s="78" t="s">
        <v>207</v>
      </c>
      <c r="B21" s="69"/>
    </row>
    <row r="22" spans="1:9" ht="14.4">
      <c r="A22" s="4"/>
      <c r="B22" s="69"/>
    </row>
    <row r="23" spans="1:9" ht="14.4">
      <c r="A23" s="4"/>
      <c r="B23" s="69"/>
    </row>
    <row r="24" spans="1:9" s="67" customFormat="1" ht="31.8" customHeight="1">
      <c r="A24" s="1201" t="s">
        <v>117</v>
      </c>
      <c r="B24" s="1233"/>
      <c r="C24" s="990"/>
      <c r="D24" s="1201" t="s">
        <v>115</v>
      </c>
      <c r="E24" s="1233"/>
      <c r="F24" s="1201" t="s">
        <v>118</v>
      </c>
      <c r="G24" s="1233"/>
      <c r="H24" s="1201" t="s">
        <v>116</v>
      </c>
      <c r="I24" s="1233"/>
    </row>
    <row r="25" spans="1:9">
      <c r="A25" s="66" t="s">
        <v>114</v>
      </c>
      <c r="B25" s="39" t="s">
        <v>761</v>
      </c>
      <c r="C25" s="5"/>
      <c r="D25" s="1234" t="s">
        <v>761</v>
      </c>
      <c r="E25" s="1235"/>
      <c r="F25" s="1234" t="s">
        <v>761</v>
      </c>
      <c r="G25" s="1235"/>
      <c r="H25" s="1234" t="s">
        <v>761</v>
      </c>
      <c r="I25" s="1235"/>
    </row>
    <row r="26" spans="1:9">
      <c r="A26" s="35">
        <v>35462</v>
      </c>
      <c r="B26" s="36">
        <v>2090.8147969128613</v>
      </c>
      <c r="C26" s="32"/>
      <c r="D26" s="592">
        <v>38533</v>
      </c>
      <c r="E26" s="483">
        <v>1556.5893620405923</v>
      </c>
      <c r="F26" s="40"/>
      <c r="G26" s="36"/>
      <c r="H26" s="40"/>
      <c r="I26" s="333"/>
    </row>
    <row r="27" spans="1:9">
      <c r="A27" s="35">
        <v>35765</v>
      </c>
      <c r="B27" s="36">
        <v>1628.6192256973179</v>
      </c>
      <c r="C27" s="32"/>
      <c r="D27" s="593">
        <v>38898</v>
      </c>
      <c r="E27" s="36">
        <v>1561.8381088492997</v>
      </c>
      <c r="F27" s="40"/>
      <c r="G27" s="36"/>
      <c r="H27" s="40"/>
      <c r="I27" s="333"/>
    </row>
    <row r="28" spans="1:9">
      <c r="A28" s="35">
        <v>35796</v>
      </c>
      <c r="B28" s="36">
        <v>1594.8123790818975</v>
      </c>
      <c r="C28" s="32"/>
      <c r="D28" s="593">
        <v>39263</v>
      </c>
      <c r="E28" s="36">
        <v>1845.0065054479878</v>
      </c>
      <c r="F28" s="40"/>
      <c r="G28" s="36"/>
      <c r="H28" s="40"/>
      <c r="I28" s="333"/>
    </row>
    <row r="29" spans="1:9">
      <c r="A29" s="35">
        <v>35916</v>
      </c>
      <c r="B29" s="36">
        <v>1346.0110089026271</v>
      </c>
      <c r="C29" s="32"/>
      <c r="D29" s="593">
        <v>39629</v>
      </c>
      <c r="E29" s="36">
        <v>2109.8426938277571</v>
      </c>
      <c r="F29" s="40"/>
      <c r="G29" s="36"/>
      <c r="H29" s="40"/>
      <c r="I29" s="333"/>
    </row>
    <row r="30" spans="1:9">
      <c r="A30" s="35">
        <v>35916</v>
      </c>
      <c r="B30" s="36">
        <v>1539.5550755422207</v>
      </c>
      <c r="C30" s="32"/>
      <c r="D30" s="593">
        <v>39994</v>
      </c>
      <c r="E30" s="36">
        <v>1943.4415252988717</v>
      </c>
      <c r="F30" s="40"/>
      <c r="G30" s="36"/>
      <c r="H30" s="40"/>
      <c r="I30" s="333"/>
    </row>
    <row r="31" spans="1:9">
      <c r="A31" s="35">
        <v>36008</v>
      </c>
      <c r="B31" s="36">
        <v>1259.4975533816244</v>
      </c>
      <c r="C31" s="32"/>
      <c r="D31" s="593">
        <v>40359</v>
      </c>
      <c r="E31" s="36">
        <v>1739.6139186367272</v>
      </c>
      <c r="F31" s="40"/>
      <c r="G31" s="36"/>
      <c r="H31" s="40"/>
      <c r="I31" s="333"/>
    </row>
    <row r="32" spans="1:9">
      <c r="A32" s="35">
        <v>36008</v>
      </c>
      <c r="B32" s="36">
        <v>1259.4975533816246</v>
      </c>
      <c r="C32" s="32"/>
      <c r="D32" s="593">
        <v>40724</v>
      </c>
      <c r="E32" s="36">
        <v>1781.8302711846554</v>
      </c>
      <c r="F32" s="40"/>
      <c r="G32" s="36"/>
      <c r="H32" s="40"/>
      <c r="I32" s="333"/>
    </row>
    <row r="33" spans="1:10">
      <c r="A33" s="35">
        <v>36100</v>
      </c>
      <c r="B33" s="36">
        <v>1563.2085319617684</v>
      </c>
      <c r="C33" s="32"/>
      <c r="D33" s="593">
        <v>41090</v>
      </c>
      <c r="E33" s="36">
        <v>1663.1083415730336</v>
      </c>
      <c r="F33" s="40"/>
      <c r="G33" s="36"/>
      <c r="H33" s="40"/>
      <c r="I33" s="333"/>
    </row>
    <row r="34" spans="1:10">
      <c r="A34" s="35">
        <v>36100</v>
      </c>
      <c r="B34" s="36">
        <v>1399.1313005535674</v>
      </c>
      <c r="C34" s="32"/>
      <c r="D34" s="593">
        <v>41455</v>
      </c>
      <c r="E34" s="36">
        <v>1614.9217930456223</v>
      </c>
      <c r="F34" s="40"/>
      <c r="G34" s="36"/>
      <c r="H34" s="40"/>
      <c r="I34" s="333"/>
    </row>
    <row r="35" spans="1:10">
      <c r="A35" s="35">
        <v>36708</v>
      </c>
      <c r="B35" s="36">
        <v>772.49887074605658</v>
      </c>
      <c r="C35" s="32"/>
      <c r="D35" s="593">
        <v>41820</v>
      </c>
      <c r="E35" s="36">
        <v>1446.509703879887</v>
      </c>
      <c r="F35" s="40"/>
      <c r="G35" s="36"/>
      <c r="H35" s="40"/>
      <c r="I35" s="333"/>
    </row>
    <row r="36" spans="1:10">
      <c r="A36" s="35">
        <v>36861</v>
      </c>
      <c r="B36" s="36">
        <v>1074.1293132428689</v>
      </c>
      <c r="C36" s="32"/>
      <c r="D36" s="593">
        <v>42185</v>
      </c>
      <c r="E36" s="36">
        <v>1236.3936544481019</v>
      </c>
      <c r="F36" s="40"/>
      <c r="G36" s="36"/>
      <c r="H36" s="40"/>
      <c r="I36" s="333"/>
    </row>
    <row r="37" spans="1:10">
      <c r="A37" s="35">
        <v>36951</v>
      </c>
      <c r="B37" s="36">
        <v>1247.0080569281556</v>
      </c>
      <c r="C37" s="32"/>
      <c r="D37" s="593">
        <v>42551</v>
      </c>
      <c r="E37" s="36">
        <v>1205.9751596280855</v>
      </c>
      <c r="F37" s="593">
        <v>42551</v>
      </c>
      <c r="G37" s="36">
        <v>1187.1328572013881</v>
      </c>
      <c r="H37" s="593">
        <v>42551</v>
      </c>
      <c r="I37" s="36">
        <v>1257.1955519469768</v>
      </c>
    </row>
    <row r="38" spans="1:10">
      <c r="A38" s="35">
        <v>36982</v>
      </c>
      <c r="B38" s="36">
        <v>797.64398078272711</v>
      </c>
      <c r="C38" s="32"/>
      <c r="D38" s="593">
        <v>42916</v>
      </c>
      <c r="E38" s="36">
        <v>1062.6158416648923</v>
      </c>
      <c r="F38" s="593">
        <v>42916</v>
      </c>
      <c r="G38" s="36">
        <v>1082.7285318178895</v>
      </c>
      <c r="H38" s="593">
        <v>42916</v>
      </c>
      <c r="I38" s="36">
        <v>1078.7118764692891</v>
      </c>
    </row>
    <row r="39" spans="1:10">
      <c r="A39" s="35">
        <v>37288</v>
      </c>
      <c r="B39" s="36">
        <v>1040.7991306494168</v>
      </c>
      <c r="C39" s="32"/>
      <c r="D39" s="593">
        <v>43281</v>
      </c>
      <c r="E39" s="36">
        <v>1016.1007969411096</v>
      </c>
      <c r="F39" s="593">
        <v>43281</v>
      </c>
      <c r="G39" s="36">
        <v>1001.1475238432536</v>
      </c>
      <c r="H39" s="593">
        <v>43281</v>
      </c>
      <c r="I39" s="36">
        <v>1042.4129016024688</v>
      </c>
    </row>
    <row r="40" spans="1:10">
      <c r="A40" s="35">
        <v>37347</v>
      </c>
      <c r="B40" s="36">
        <v>789.66203834243083</v>
      </c>
      <c r="C40" s="32"/>
      <c r="D40" s="593">
        <v>43646</v>
      </c>
      <c r="E40" s="36">
        <v>978.78979618201652</v>
      </c>
      <c r="F40" s="593">
        <v>43646</v>
      </c>
      <c r="G40" s="36">
        <v>936.41742219250204</v>
      </c>
      <c r="H40" s="593">
        <v>43646</v>
      </c>
      <c r="I40" s="36">
        <v>901.81813955438668</v>
      </c>
    </row>
    <row r="41" spans="1:10">
      <c r="A41" s="35">
        <v>37377</v>
      </c>
      <c r="B41" s="36">
        <v>944.62068611904886</v>
      </c>
      <c r="C41" s="32"/>
      <c r="D41" s="593">
        <v>44012</v>
      </c>
      <c r="E41" s="36">
        <v>939.31940015438715</v>
      </c>
      <c r="F41" s="593">
        <v>44012</v>
      </c>
      <c r="G41" s="36">
        <v>868.89568663024704</v>
      </c>
      <c r="H41" s="593">
        <v>44012</v>
      </c>
      <c r="I41" s="36">
        <v>893.9398593269085</v>
      </c>
    </row>
    <row r="42" spans="1:10">
      <c r="A42" s="35">
        <v>37408</v>
      </c>
      <c r="B42" s="36">
        <v>1059.2053987947127</v>
      </c>
      <c r="C42" s="32"/>
      <c r="D42" s="593">
        <v>44377</v>
      </c>
      <c r="E42" s="36">
        <v>1029.0088163602356</v>
      </c>
      <c r="F42" s="593">
        <v>44377</v>
      </c>
      <c r="G42" s="36">
        <v>827.62546061517889</v>
      </c>
      <c r="H42" s="593">
        <v>44377</v>
      </c>
      <c r="I42" s="36">
        <v>905.11924147931222</v>
      </c>
    </row>
    <row r="43" spans="1:10">
      <c r="A43" s="35">
        <v>37469</v>
      </c>
      <c r="B43" s="36">
        <v>945.56102637067113</v>
      </c>
      <c r="C43" s="32"/>
      <c r="D43" s="594">
        <v>44742</v>
      </c>
      <c r="E43" s="38">
        <v>1129.3567362428839</v>
      </c>
      <c r="F43" s="594">
        <v>44742</v>
      </c>
      <c r="G43" s="38">
        <v>1000.844251626898</v>
      </c>
      <c r="H43" s="594">
        <v>44742</v>
      </c>
      <c r="I43" s="38">
        <v>889.79495731900079</v>
      </c>
    </row>
    <row r="44" spans="1:10">
      <c r="A44" s="35">
        <v>37591</v>
      </c>
      <c r="B44" s="36">
        <v>1072.1224947586088</v>
      </c>
      <c r="C44" s="32"/>
      <c r="D44" s="32"/>
      <c r="J44" s="931"/>
    </row>
    <row r="45" spans="1:10">
      <c r="A45" s="35">
        <v>37742</v>
      </c>
      <c r="B45" s="36">
        <v>1290.7609322284052</v>
      </c>
      <c r="C45" s="32"/>
      <c r="D45" s="65"/>
      <c r="J45" s="931"/>
    </row>
    <row r="46" spans="1:10">
      <c r="A46" s="35">
        <v>37773</v>
      </c>
      <c r="B46" s="36">
        <v>1246.1001741036664</v>
      </c>
      <c r="C46" s="32"/>
      <c r="D46" s="32"/>
      <c r="J46" s="931"/>
    </row>
    <row r="47" spans="1:10">
      <c r="A47" s="35">
        <v>37803</v>
      </c>
      <c r="B47" s="36">
        <v>1328.9143257590831</v>
      </c>
      <c r="C47" s="32"/>
      <c r="D47" s="32"/>
      <c r="J47" s="931"/>
    </row>
    <row r="48" spans="1:10">
      <c r="A48" s="35">
        <v>38322</v>
      </c>
      <c r="B48" s="36">
        <v>1277.5226839567713</v>
      </c>
      <c r="C48" s="32"/>
      <c r="D48" s="32"/>
      <c r="J48" s="932"/>
    </row>
    <row r="49" spans="1:6">
      <c r="A49" s="35">
        <v>38200</v>
      </c>
      <c r="B49" s="36">
        <v>1337.5297944827644</v>
      </c>
      <c r="C49" s="32"/>
      <c r="D49" s="32"/>
      <c r="F49" s="350"/>
    </row>
    <row r="50" spans="1:6">
      <c r="A50" s="35">
        <v>38412</v>
      </c>
      <c r="B50" s="36">
        <v>1462.9215279446551</v>
      </c>
      <c r="C50" s="32"/>
      <c r="D50" s="32"/>
    </row>
    <row r="51" spans="1:6">
      <c r="A51" s="35">
        <v>38473</v>
      </c>
      <c r="B51" s="36">
        <v>1698.810552233954</v>
      </c>
      <c r="C51" s="32"/>
      <c r="D51" s="32"/>
    </row>
    <row r="52" spans="1:6">
      <c r="A52" s="35">
        <v>38657</v>
      </c>
      <c r="B52" s="36">
        <v>1670.147959657641</v>
      </c>
      <c r="C52" s="32"/>
      <c r="D52" s="32"/>
    </row>
    <row r="53" spans="1:6">
      <c r="A53" s="35">
        <v>38718</v>
      </c>
      <c r="B53" s="36">
        <v>1709.9236513873504</v>
      </c>
      <c r="C53" s="32"/>
      <c r="D53" s="32"/>
    </row>
    <row r="54" spans="1:6">
      <c r="A54" s="35">
        <v>38838</v>
      </c>
      <c r="B54" s="36">
        <v>1691.8074868759486</v>
      </c>
      <c r="C54" s="32"/>
      <c r="D54" s="32"/>
    </row>
    <row r="55" spans="1:6">
      <c r="A55" s="35">
        <v>38869</v>
      </c>
      <c r="B55" s="36">
        <v>1544.1416079763828</v>
      </c>
      <c r="C55" s="32"/>
      <c r="D55" s="32"/>
    </row>
    <row r="56" spans="1:6">
      <c r="A56" s="35">
        <v>38899</v>
      </c>
      <c r="B56" s="36">
        <v>1594.665550359902</v>
      </c>
      <c r="C56" s="32"/>
      <c r="D56" s="32"/>
    </row>
    <row r="57" spans="1:6">
      <c r="A57" s="35">
        <v>38899</v>
      </c>
      <c r="B57" s="36">
        <v>1520.3368895205833</v>
      </c>
      <c r="C57" s="32"/>
      <c r="D57" s="32"/>
    </row>
    <row r="58" spans="1:6">
      <c r="A58" s="35">
        <v>38961</v>
      </c>
      <c r="B58" s="36">
        <v>1476.1685665964822</v>
      </c>
      <c r="C58" s="32"/>
      <c r="D58" s="32"/>
    </row>
    <row r="59" spans="1:6">
      <c r="A59" s="35">
        <v>38961</v>
      </c>
      <c r="B59" s="36">
        <v>2029.1055422751253</v>
      </c>
      <c r="C59" s="32"/>
      <c r="D59" s="32"/>
    </row>
    <row r="60" spans="1:6">
      <c r="A60" s="35">
        <v>39142</v>
      </c>
      <c r="B60" s="36">
        <v>1673.7093805877032</v>
      </c>
      <c r="C60" s="32"/>
      <c r="D60" s="32"/>
    </row>
    <row r="61" spans="1:6">
      <c r="A61" s="35">
        <v>39142</v>
      </c>
      <c r="B61" s="36">
        <v>1764.4526602581213</v>
      </c>
      <c r="C61" s="32"/>
      <c r="D61" s="32"/>
    </row>
    <row r="62" spans="1:6">
      <c r="A62" s="35">
        <v>39142</v>
      </c>
      <c r="B62" s="36">
        <v>1493.2113101321661</v>
      </c>
      <c r="C62" s="32"/>
      <c r="D62" s="32"/>
    </row>
    <row r="63" spans="1:6">
      <c r="A63" s="35">
        <v>39173</v>
      </c>
      <c r="B63" s="36">
        <v>1528.2119685181192</v>
      </c>
      <c r="C63" s="32"/>
      <c r="D63" s="32"/>
    </row>
    <row r="64" spans="1:6">
      <c r="A64" s="35">
        <v>39203</v>
      </c>
      <c r="B64" s="36">
        <v>1328.7451129582239</v>
      </c>
      <c r="C64" s="32"/>
      <c r="D64" s="32"/>
    </row>
    <row r="65" spans="1:5">
      <c r="A65" s="35">
        <v>39234</v>
      </c>
      <c r="B65" s="36">
        <v>1822.2202603621943</v>
      </c>
      <c r="C65" s="32"/>
      <c r="D65" s="32"/>
    </row>
    <row r="66" spans="1:5">
      <c r="A66" s="35">
        <v>39234</v>
      </c>
      <c r="B66" s="36">
        <v>2025.2630026976462</v>
      </c>
      <c r="C66" s="32"/>
      <c r="D66" s="32"/>
    </row>
    <row r="67" spans="1:5">
      <c r="A67" s="35">
        <v>39234</v>
      </c>
      <c r="B67" s="36">
        <v>1712.6130266561975</v>
      </c>
      <c r="C67" s="32"/>
      <c r="D67" s="32"/>
    </row>
    <row r="68" spans="1:5">
      <c r="A68" s="35">
        <v>39234</v>
      </c>
      <c r="B68" s="36">
        <v>1517.9731969600327</v>
      </c>
      <c r="C68" s="32"/>
      <c r="D68" s="32"/>
    </row>
    <row r="69" spans="1:5">
      <c r="A69" s="35">
        <v>39264</v>
      </c>
      <c r="B69" s="36">
        <v>2006.0306947673846</v>
      </c>
      <c r="C69" s="32"/>
      <c r="D69" s="32"/>
      <c r="E69" s="350"/>
    </row>
    <row r="70" spans="1:5">
      <c r="A70" s="35">
        <v>39295</v>
      </c>
      <c r="B70" s="36">
        <v>2579.1001856355151</v>
      </c>
      <c r="C70" s="32"/>
      <c r="D70" s="32"/>
    </row>
    <row r="71" spans="1:5">
      <c r="A71" s="35">
        <v>39326</v>
      </c>
      <c r="B71" s="36">
        <v>1796.3631443633308</v>
      </c>
      <c r="C71" s="32"/>
      <c r="D71" s="32"/>
    </row>
    <row r="72" spans="1:5">
      <c r="A72" s="35">
        <v>39326</v>
      </c>
      <c r="B72" s="36">
        <v>1818.1372430828862</v>
      </c>
      <c r="C72" s="32"/>
      <c r="D72" s="32"/>
    </row>
    <row r="73" spans="1:5">
      <c r="A73" s="35">
        <v>39356</v>
      </c>
      <c r="B73" s="36">
        <v>1902.7144087737199</v>
      </c>
      <c r="C73" s="32"/>
      <c r="D73" s="32"/>
    </row>
    <row r="74" spans="1:5">
      <c r="A74" s="35">
        <v>39356</v>
      </c>
      <c r="B74" s="36">
        <v>1982.2809876678893</v>
      </c>
      <c r="C74" s="32"/>
      <c r="D74" s="32"/>
    </row>
    <row r="75" spans="1:5">
      <c r="A75" s="35">
        <v>39387</v>
      </c>
      <c r="B75" s="36">
        <v>1994.6620256571957</v>
      </c>
      <c r="C75" s="32"/>
      <c r="D75" s="32"/>
    </row>
    <row r="76" spans="1:5">
      <c r="A76" s="35">
        <v>39417</v>
      </c>
      <c r="B76" s="36">
        <v>1767.5949888707021</v>
      </c>
      <c r="C76" s="32"/>
      <c r="D76" s="32"/>
    </row>
    <row r="77" spans="1:5">
      <c r="A77" s="35">
        <v>39448</v>
      </c>
      <c r="B77" s="36">
        <v>2235.7768226797116</v>
      </c>
      <c r="C77" s="32"/>
      <c r="D77" s="32"/>
    </row>
    <row r="78" spans="1:5">
      <c r="A78" s="35">
        <v>39448</v>
      </c>
      <c r="B78" s="36">
        <v>1695.8258667170142</v>
      </c>
      <c r="C78" s="32"/>
      <c r="D78" s="32"/>
    </row>
    <row r="79" spans="1:5">
      <c r="A79" s="35">
        <v>39479</v>
      </c>
      <c r="B79" s="36">
        <v>1898.8885596715031</v>
      </c>
      <c r="C79" s="32"/>
      <c r="D79" s="32"/>
    </row>
    <row r="80" spans="1:5">
      <c r="A80" s="35">
        <v>39508</v>
      </c>
      <c r="B80" s="36">
        <v>1803.4467893010442</v>
      </c>
      <c r="C80" s="32"/>
      <c r="D80" s="32"/>
    </row>
    <row r="81" spans="1:5">
      <c r="A81" s="35">
        <v>39539</v>
      </c>
      <c r="B81" s="36">
        <v>2382.7937075272125</v>
      </c>
      <c r="C81" s="32"/>
      <c r="D81" s="32"/>
    </row>
    <row r="82" spans="1:5">
      <c r="A82" s="35">
        <v>39539</v>
      </c>
      <c r="B82" s="36">
        <v>2700.3551234576571</v>
      </c>
      <c r="C82" s="32"/>
      <c r="D82" s="32"/>
    </row>
    <row r="83" spans="1:5">
      <c r="A83" s="35">
        <v>39600</v>
      </c>
      <c r="B83" s="36">
        <v>2200.8129441065003</v>
      </c>
      <c r="C83" s="32"/>
      <c r="D83" s="32"/>
    </row>
    <row r="84" spans="1:5">
      <c r="A84" s="35">
        <v>39661</v>
      </c>
      <c r="B84" s="36">
        <v>2055.2053617500292</v>
      </c>
      <c r="C84" s="32"/>
      <c r="D84" s="32"/>
    </row>
    <row r="85" spans="1:5">
      <c r="A85" s="35">
        <v>39722</v>
      </c>
      <c r="B85" s="36">
        <v>1958.0400254436108</v>
      </c>
      <c r="C85" s="32"/>
      <c r="D85" s="32"/>
    </row>
    <row r="86" spans="1:5">
      <c r="A86" s="35">
        <v>39753</v>
      </c>
      <c r="B86" s="36">
        <v>1987.3815872313467</v>
      </c>
      <c r="C86" s="32"/>
      <c r="D86" s="32"/>
      <c r="E86" s="350"/>
    </row>
    <row r="87" spans="1:5">
      <c r="A87" s="35">
        <v>39753</v>
      </c>
      <c r="B87" s="36">
        <v>1477.9024466035355</v>
      </c>
      <c r="C87" s="32"/>
      <c r="D87" s="32"/>
    </row>
    <row r="88" spans="1:5">
      <c r="A88" s="35">
        <v>39783</v>
      </c>
      <c r="B88" s="36">
        <v>2252.4448492117144</v>
      </c>
      <c r="C88" s="32"/>
      <c r="D88" s="32"/>
    </row>
    <row r="89" spans="1:5">
      <c r="A89" s="35">
        <v>39845</v>
      </c>
      <c r="B89" s="36">
        <v>1600.5336749365918</v>
      </c>
      <c r="C89" s="32"/>
      <c r="D89" s="32"/>
    </row>
    <row r="90" spans="1:5">
      <c r="A90" s="35">
        <v>39873</v>
      </c>
      <c r="B90" s="36">
        <v>1857.7289146287806</v>
      </c>
      <c r="C90" s="32"/>
      <c r="D90" s="32"/>
    </row>
    <row r="91" spans="1:5">
      <c r="A91" s="35">
        <v>39912</v>
      </c>
      <c r="B91" s="36">
        <v>1430.4342081245561</v>
      </c>
      <c r="C91" s="32"/>
      <c r="D91" s="32"/>
    </row>
    <row r="92" spans="1:5">
      <c r="A92" s="35">
        <v>39934</v>
      </c>
      <c r="B92" s="36">
        <v>1736.4345181960387</v>
      </c>
      <c r="C92" s="32"/>
      <c r="D92" s="32"/>
    </row>
    <row r="93" spans="1:5">
      <c r="A93" s="35">
        <v>39965</v>
      </c>
      <c r="B93" s="36">
        <v>1907.4998297082832</v>
      </c>
      <c r="C93" s="32"/>
      <c r="D93" s="32"/>
    </row>
    <row r="94" spans="1:5">
      <c r="A94" s="35">
        <v>39995</v>
      </c>
      <c r="B94" s="36">
        <v>2103.2911174218634</v>
      </c>
      <c r="C94" s="32"/>
      <c r="D94" s="32"/>
    </row>
    <row r="95" spans="1:5">
      <c r="A95" s="35">
        <v>39995</v>
      </c>
      <c r="B95" s="36">
        <v>2186.3954098423587</v>
      </c>
      <c r="C95" s="32"/>
      <c r="D95" s="32"/>
    </row>
    <row r="96" spans="1:5">
      <c r="A96" s="35">
        <v>40026</v>
      </c>
      <c r="B96" s="36">
        <v>1779.0825627810632</v>
      </c>
      <c r="C96" s="32"/>
      <c r="D96" s="32"/>
    </row>
    <row r="97" spans="1:4">
      <c r="A97" s="35">
        <v>40057</v>
      </c>
      <c r="B97" s="36">
        <v>2180.966975380557</v>
      </c>
      <c r="C97" s="32"/>
      <c r="D97" s="32"/>
    </row>
    <row r="98" spans="1:4">
      <c r="A98" s="35">
        <v>40087</v>
      </c>
      <c r="B98" s="36">
        <v>2066.4826765925327</v>
      </c>
      <c r="C98" s="32"/>
      <c r="D98" s="32"/>
    </row>
    <row r="99" spans="1:4">
      <c r="A99" s="35">
        <v>40148</v>
      </c>
      <c r="B99" s="36">
        <v>2124.9634067339775</v>
      </c>
      <c r="C99" s="32"/>
      <c r="D99" s="32"/>
    </row>
    <row r="100" spans="1:4">
      <c r="A100" s="35">
        <v>40179</v>
      </c>
      <c r="B100" s="36">
        <v>2590.4148761682727</v>
      </c>
      <c r="C100" s="32"/>
      <c r="D100" s="32"/>
    </row>
    <row r="101" spans="1:4">
      <c r="A101" s="35">
        <v>40179</v>
      </c>
      <c r="B101" s="36">
        <v>1987.4066228087422</v>
      </c>
      <c r="C101" s="32"/>
      <c r="D101" s="32"/>
    </row>
    <row r="102" spans="1:4">
      <c r="A102" s="35">
        <v>40238</v>
      </c>
      <c r="B102" s="36">
        <v>1986.6411533984401</v>
      </c>
      <c r="C102" s="32"/>
      <c r="D102" s="32"/>
    </row>
    <row r="103" spans="1:4">
      <c r="A103" s="35">
        <v>40330</v>
      </c>
      <c r="B103" s="36">
        <v>1567.5772694346958</v>
      </c>
      <c r="C103" s="32"/>
      <c r="D103" s="32"/>
    </row>
    <row r="104" spans="1:4">
      <c r="A104" s="35">
        <v>40360</v>
      </c>
      <c r="B104" s="36">
        <v>1976.6741974527952</v>
      </c>
      <c r="C104" s="32"/>
      <c r="D104" s="32"/>
    </row>
    <row r="105" spans="1:4">
      <c r="A105" s="35">
        <v>40360</v>
      </c>
      <c r="B105" s="36">
        <v>1844.5025496231153</v>
      </c>
      <c r="C105" s="32"/>
      <c r="D105" s="32"/>
    </row>
    <row r="106" spans="1:4">
      <c r="A106" s="35">
        <v>40360</v>
      </c>
      <c r="B106" s="36">
        <v>2020.600290729524</v>
      </c>
      <c r="C106" s="32"/>
      <c r="D106" s="32"/>
    </row>
    <row r="107" spans="1:4">
      <c r="A107" s="35">
        <v>40391</v>
      </c>
      <c r="B107" s="36">
        <v>1764.986970560494</v>
      </c>
      <c r="C107" s="32"/>
      <c r="D107" s="32"/>
    </row>
    <row r="108" spans="1:4">
      <c r="A108" s="35">
        <v>40452</v>
      </c>
      <c r="B108" s="36">
        <v>1621.6140918115377</v>
      </c>
      <c r="C108" s="32"/>
      <c r="D108" s="32"/>
    </row>
    <row r="109" spans="1:4">
      <c r="A109" s="35">
        <v>40452</v>
      </c>
      <c r="B109" s="36">
        <v>1550.0722936433817</v>
      </c>
      <c r="C109" s="32"/>
      <c r="D109" s="32"/>
    </row>
    <row r="110" spans="1:4">
      <c r="A110" s="35">
        <v>40575</v>
      </c>
      <c r="B110" s="36">
        <v>1594.4674595575852</v>
      </c>
      <c r="C110" s="32"/>
      <c r="D110" s="32"/>
    </row>
    <row r="111" spans="1:4">
      <c r="A111" s="35">
        <v>40575</v>
      </c>
      <c r="B111" s="36">
        <v>1941.8002833500996</v>
      </c>
      <c r="C111" s="32"/>
      <c r="D111" s="32"/>
    </row>
    <row r="112" spans="1:4">
      <c r="A112" s="35">
        <v>40603</v>
      </c>
      <c r="B112" s="36">
        <v>1521.1962906848701</v>
      </c>
      <c r="C112" s="32"/>
      <c r="D112" s="32"/>
    </row>
    <row r="113" spans="1:4">
      <c r="A113" s="35">
        <v>40694</v>
      </c>
      <c r="B113" s="36">
        <v>1455.3575132897008</v>
      </c>
      <c r="C113" s="32"/>
      <c r="D113" s="32"/>
    </row>
    <row r="114" spans="1:4">
      <c r="A114" s="35">
        <v>40664</v>
      </c>
      <c r="B114" s="36">
        <v>2156.0852048736315</v>
      </c>
      <c r="C114" s="32"/>
      <c r="D114" s="32"/>
    </row>
    <row r="115" spans="1:4">
      <c r="A115" s="35">
        <v>40695</v>
      </c>
      <c r="B115" s="36">
        <v>1549.0682312829633</v>
      </c>
      <c r="C115" s="32"/>
      <c r="D115" s="32"/>
    </row>
    <row r="116" spans="1:4">
      <c r="A116" s="35">
        <v>40756</v>
      </c>
      <c r="B116" s="36">
        <v>2142.2805539317501</v>
      </c>
      <c r="C116" s="32"/>
      <c r="D116" s="32"/>
    </row>
    <row r="117" spans="1:4">
      <c r="A117" s="35">
        <v>40787</v>
      </c>
      <c r="B117" s="36">
        <v>2141.19533840946</v>
      </c>
      <c r="C117" s="32"/>
      <c r="D117" s="32"/>
    </row>
    <row r="118" spans="1:4">
      <c r="A118" s="35">
        <v>40787</v>
      </c>
      <c r="B118" s="36">
        <v>1659.4263872673316</v>
      </c>
      <c r="C118" s="32"/>
      <c r="D118" s="32"/>
    </row>
    <row r="119" spans="1:4">
      <c r="A119" s="35">
        <v>40817</v>
      </c>
      <c r="B119" s="36">
        <v>1719.7313487486185</v>
      </c>
      <c r="C119" s="32"/>
      <c r="D119" s="32"/>
    </row>
    <row r="120" spans="1:4">
      <c r="A120" s="35">
        <v>40817</v>
      </c>
      <c r="B120" s="36">
        <v>1251.9644218889946</v>
      </c>
      <c r="C120" s="32"/>
      <c r="D120" s="32"/>
    </row>
    <row r="121" spans="1:4">
      <c r="A121" s="35">
        <v>40848</v>
      </c>
      <c r="B121" s="36">
        <v>1723.9902238463208</v>
      </c>
      <c r="C121" s="32"/>
      <c r="D121" s="32"/>
    </row>
    <row r="122" spans="1:4">
      <c r="A122" s="35">
        <v>40878</v>
      </c>
      <c r="B122" s="36">
        <v>1317.9861452358055</v>
      </c>
      <c r="C122" s="32"/>
      <c r="D122" s="65"/>
    </row>
    <row r="123" spans="1:4">
      <c r="A123" s="35">
        <v>40909</v>
      </c>
      <c r="B123" s="36">
        <v>1914.7738808214731</v>
      </c>
      <c r="C123" s="32"/>
      <c r="D123" s="65"/>
    </row>
    <row r="124" spans="1:4">
      <c r="A124" s="35">
        <v>40909</v>
      </c>
      <c r="B124" s="36">
        <v>1279.8175631221061</v>
      </c>
      <c r="C124" s="32"/>
      <c r="D124" s="65"/>
    </row>
    <row r="125" spans="1:4">
      <c r="A125" s="35">
        <v>40940</v>
      </c>
      <c r="B125" s="36">
        <v>1442.4642329271473</v>
      </c>
      <c r="C125" s="32"/>
      <c r="D125" s="65"/>
    </row>
    <row r="126" spans="1:4">
      <c r="A126" s="35">
        <v>40940</v>
      </c>
      <c r="B126" s="36">
        <v>1227.5197069177493</v>
      </c>
      <c r="C126" s="32"/>
      <c r="D126" s="65"/>
    </row>
    <row r="127" spans="1:4">
      <c r="A127" s="35">
        <v>41183</v>
      </c>
      <c r="B127" s="36">
        <v>1463.1416626071084</v>
      </c>
      <c r="C127" s="32"/>
      <c r="D127" s="65"/>
    </row>
    <row r="128" spans="1:4">
      <c r="A128" s="35">
        <v>41291</v>
      </c>
      <c r="B128" s="36">
        <v>1465.0975606134305</v>
      </c>
      <c r="C128" s="32"/>
      <c r="D128" s="65"/>
    </row>
    <row r="129" spans="1:4">
      <c r="A129" s="35">
        <v>41275</v>
      </c>
      <c r="B129" s="36">
        <v>1619.9684441283393</v>
      </c>
      <c r="C129" s="32"/>
      <c r="D129" s="65"/>
    </row>
    <row r="130" spans="1:4">
      <c r="A130" s="35">
        <v>41395</v>
      </c>
      <c r="B130" s="36">
        <v>1553.8398977879165</v>
      </c>
      <c r="C130" s="32"/>
      <c r="D130" s="65"/>
    </row>
    <row r="131" spans="1:4">
      <c r="A131" s="35">
        <v>41395</v>
      </c>
      <c r="B131" s="36">
        <v>1373.7870649493705</v>
      </c>
      <c r="C131" s="32"/>
      <c r="D131" s="65"/>
    </row>
    <row r="132" spans="1:4">
      <c r="A132" s="35">
        <v>41456</v>
      </c>
      <c r="B132" s="36">
        <v>1419.6443425931927</v>
      </c>
      <c r="C132" s="32"/>
      <c r="D132" s="65"/>
    </row>
    <row r="133" spans="1:4">
      <c r="A133" s="35">
        <v>41579</v>
      </c>
      <c r="B133" s="36">
        <v>1647.5564086474301</v>
      </c>
      <c r="C133" s="32"/>
      <c r="D133" s="65"/>
    </row>
    <row r="134" spans="1:4">
      <c r="A134" s="35">
        <v>41609</v>
      </c>
      <c r="B134" s="36">
        <v>1139.2192347259079</v>
      </c>
      <c r="C134" s="32"/>
      <c r="D134" s="65"/>
    </row>
    <row r="135" spans="1:4">
      <c r="A135" s="35">
        <v>41609</v>
      </c>
      <c r="B135" s="36">
        <v>1557.0656271729301</v>
      </c>
      <c r="C135" s="32"/>
      <c r="D135" s="65"/>
    </row>
    <row r="136" spans="1:4">
      <c r="A136" s="35">
        <v>41609</v>
      </c>
      <c r="B136" s="36">
        <v>1846.0457347029064</v>
      </c>
      <c r="C136" s="32"/>
      <c r="D136" s="65"/>
    </row>
    <row r="137" spans="1:4">
      <c r="A137" s="35">
        <v>41609</v>
      </c>
      <c r="B137" s="36">
        <v>1277.7609516600755</v>
      </c>
      <c r="C137" s="32"/>
      <c r="D137" s="65"/>
    </row>
    <row r="138" spans="1:4">
      <c r="A138" s="35">
        <v>41640</v>
      </c>
      <c r="B138" s="36">
        <v>1139.7325538184402</v>
      </c>
      <c r="C138" s="32"/>
      <c r="D138" s="65"/>
    </row>
    <row r="139" spans="1:4">
      <c r="A139" s="35">
        <v>41699</v>
      </c>
      <c r="B139" s="36">
        <v>1068.860607775621</v>
      </c>
      <c r="C139" s="32"/>
      <c r="D139" s="65"/>
    </row>
    <row r="140" spans="1:4">
      <c r="A140" s="35">
        <v>41730</v>
      </c>
      <c r="B140" s="36">
        <v>1225.1922837481973</v>
      </c>
      <c r="C140" s="32"/>
      <c r="D140" s="65"/>
    </row>
    <row r="141" spans="1:4">
      <c r="A141" s="35">
        <v>41760</v>
      </c>
      <c r="B141" s="36">
        <v>1505.4596721238511</v>
      </c>
      <c r="C141" s="32"/>
      <c r="D141" s="65"/>
    </row>
    <row r="142" spans="1:4">
      <c r="A142" s="35">
        <v>41791</v>
      </c>
      <c r="B142" s="36">
        <v>1168.4120906071157</v>
      </c>
      <c r="C142" s="32"/>
      <c r="D142" s="65"/>
    </row>
    <row r="143" spans="1:4">
      <c r="A143" s="35">
        <v>41821</v>
      </c>
      <c r="B143" s="36">
        <v>1363.7071815322829</v>
      </c>
      <c r="C143" s="32"/>
      <c r="D143" s="65"/>
    </row>
    <row r="144" spans="1:4">
      <c r="A144" s="35">
        <v>41974</v>
      </c>
      <c r="B144" s="36">
        <v>1417.6734686924635</v>
      </c>
      <c r="C144" s="32"/>
      <c r="D144" s="65"/>
    </row>
    <row r="145" spans="1:4">
      <c r="A145" s="35">
        <v>42005</v>
      </c>
      <c r="B145" s="36">
        <v>1446.2495238869631</v>
      </c>
      <c r="C145" s="32"/>
      <c r="D145" s="65"/>
    </row>
    <row r="146" spans="1:4">
      <c r="A146" s="35">
        <v>42248</v>
      </c>
      <c r="B146" s="36">
        <v>1559.4423478386195</v>
      </c>
      <c r="C146" s="32"/>
      <c r="D146" s="65"/>
    </row>
    <row r="147" spans="1:4">
      <c r="A147" s="37">
        <v>42552</v>
      </c>
      <c r="B147" s="38">
        <v>1053.5967902193031</v>
      </c>
      <c r="C147" s="32"/>
      <c r="D147" s="65"/>
    </row>
    <row r="148" spans="1:4">
      <c r="A148" s="76"/>
    </row>
  </sheetData>
  <mergeCells count="7">
    <mergeCell ref="A24:B24"/>
    <mergeCell ref="D25:E25"/>
    <mergeCell ref="F25:G25"/>
    <mergeCell ref="H25:I25"/>
    <mergeCell ref="D24:E24"/>
    <mergeCell ref="F24:G24"/>
    <mergeCell ref="H24:I24"/>
  </mergeCells>
  <pageMargins left="0.75" right="0.75" top="1" bottom="1" header="0.5" footer="0.5"/>
  <pageSetup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77">
    <tabColor theme="2" tint="-9.9978637043366805E-2"/>
  </sheetPr>
  <dimension ref="A1:P1235"/>
  <sheetViews>
    <sheetView zoomScale="75" zoomScaleNormal="75" workbookViewId="0">
      <selection activeCell="M72" sqref="M72"/>
    </sheetView>
  </sheetViews>
  <sheetFormatPr defaultColWidth="8.5546875" defaultRowHeight="13.2"/>
  <cols>
    <col min="1" max="1" width="10.77734375" style="5" customWidth="1"/>
    <col min="2" max="4" width="9.44140625" style="3" bestFit="1" customWidth="1"/>
    <col min="5" max="5" width="10.33203125" style="3" bestFit="1" customWidth="1"/>
    <col min="6" max="8" width="9.44140625" style="3" bestFit="1" customWidth="1"/>
    <col min="9" max="9" width="5" style="3" bestFit="1" customWidth="1"/>
    <col min="10" max="11" width="10" style="5" bestFit="1" customWidth="1"/>
    <col min="12" max="12" width="11.109375" style="5" bestFit="1" customWidth="1"/>
    <col min="13" max="14" width="10" style="5" bestFit="1" customWidth="1"/>
    <col min="15" max="16384" width="8.5546875" style="3"/>
  </cols>
  <sheetData>
    <row r="1" spans="1:1" ht="14.4">
      <c r="A1" s="457" t="s">
        <v>467</v>
      </c>
    </row>
    <row r="2" spans="1:1">
      <c r="A2" s="456"/>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6">
      <c r="A17" s="456"/>
    </row>
    <row r="18" spans="1:16">
      <c r="A18" s="456"/>
    </row>
    <row r="19" spans="1:16">
      <c r="A19" s="541"/>
    </row>
    <row r="20" spans="1:16">
      <c r="A20" s="456"/>
    </row>
    <row r="22" spans="1:16">
      <c r="A22" s="802" t="s">
        <v>680</v>
      </c>
      <c r="L22" s="802" t="s">
        <v>680</v>
      </c>
    </row>
    <row r="23" spans="1:16">
      <c r="A23" s="504" t="s">
        <v>590</v>
      </c>
      <c r="L23" s="504" t="s">
        <v>590</v>
      </c>
    </row>
    <row r="24" spans="1:16">
      <c r="J24" s="3"/>
      <c r="K24" s="3"/>
      <c r="L24" s="3"/>
      <c r="M24" s="3"/>
      <c r="N24" s="3"/>
    </row>
    <row r="25" spans="1:16">
      <c r="B25" s="33"/>
      <c r="C25" s="33"/>
      <c r="D25" s="33"/>
      <c r="E25" s="33"/>
      <c r="F25" s="33"/>
      <c r="G25" s="33"/>
    </row>
    <row r="26" spans="1:16">
      <c r="A26" s="137"/>
      <c r="B26" s="132" t="s">
        <v>333</v>
      </c>
      <c r="C26" s="130"/>
      <c r="D26" s="5"/>
      <c r="E26" s="5"/>
      <c r="F26" s="5"/>
      <c r="G26" s="5"/>
    </row>
    <row r="27" spans="1:16">
      <c r="A27" s="130" t="s">
        <v>480</v>
      </c>
      <c r="B27" s="134" t="s">
        <v>334</v>
      </c>
      <c r="C27" s="130"/>
      <c r="D27" s="478"/>
      <c r="E27" s="5"/>
      <c r="F27" s="5"/>
      <c r="G27" s="5"/>
      <c r="P27" s="33"/>
    </row>
    <row r="28" spans="1:16">
      <c r="A28" s="130" t="s">
        <v>481</v>
      </c>
      <c r="B28" s="134" t="s">
        <v>0</v>
      </c>
      <c r="C28" s="130"/>
      <c r="D28" s="33"/>
      <c r="E28" s="33"/>
      <c r="F28" s="33"/>
      <c r="G28" s="5"/>
      <c r="I28" s="33"/>
      <c r="J28" s="33"/>
      <c r="K28" s="33"/>
      <c r="L28" s="33"/>
      <c r="M28" s="33"/>
      <c r="N28" s="33"/>
      <c r="P28" s="33"/>
    </row>
    <row r="29" spans="1:16">
      <c r="A29" s="131" t="s">
        <v>482</v>
      </c>
      <c r="B29" s="135" t="s">
        <v>806</v>
      </c>
      <c r="C29" s="130"/>
      <c r="D29" s="33"/>
      <c r="E29" s="33"/>
      <c r="F29" s="33"/>
      <c r="G29" s="5"/>
      <c r="I29" s="111"/>
    </row>
    <row r="30" spans="1:16">
      <c r="A30" s="130">
        <v>1982</v>
      </c>
      <c r="B30" s="495"/>
      <c r="C30" s="596"/>
      <c r="D30" s="5"/>
      <c r="E30" s="497"/>
      <c r="F30" s="5"/>
      <c r="G30" s="447"/>
      <c r="J30" s="497"/>
      <c r="K30" s="497"/>
      <c r="L30" s="497"/>
      <c r="M30" s="497"/>
      <c r="N30" s="497"/>
    </row>
    <row r="31" spans="1:16">
      <c r="A31" s="130">
        <v>1983</v>
      </c>
      <c r="B31" s="495">
        <v>5163.4012650156865</v>
      </c>
      <c r="C31" s="596"/>
      <c r="D31" s="5"/>
      <c r="E31" s="497"/>
      <c r="F31" s="5"/>
      <c r="G31" s="447"/>
      <c r="J31" s="497"/>
      <c r="K31" s="497"/>
      <c r="L31" s="497"/>
      <c r="M31" s="497"/>
      <c r="N31" s="497"/>
    </row>
    <row r="32" spans="1:16">
      <c r="A32" s="130">
        <v>1984</v>
      </c>
      <c r="B32" s="495"/>
      <c r="C32" s="596"/>
      <c r="D32" s="5"/>
      <c r="E32" s="497"/>
      <c r="F32" s="5"/>
      <c r="G32" s="447"/>
      <c r="J32" s="497"/>
      <c r="K32" s="497"/>
      <c r="L32" s="497"/>
      <c r="M32" s="497"/>
      <c r="N32" s="497"/>
    </row>
    <row r="33" spans="1:14">
      <c r="A33" s="130">
        <v>1985</v>
      </c>
      <c r="B33" s="495">
        <v>3953.6654284185101</v>
      </c>
      <c r="C33" s="596"/>
      <c r="D33" s="5"/>
      <c r="E33" s="497"/>
      <c r="F33" s="5"/>
      <c r="G33" s="447"/>
      <c r="J33" s="497"/>
      <c r="K33" s="497"/>
      <c r="L33" s="497"/>
      <c r="M33" s="497"/>
      <c r="N33" s="497"/>
    </row>
    <row r="34" spans="1:14">
      <c r="A34" s="130">
        <v>1986</v>
      </c>
      <c r="B34" s="495"/>
      <c r="C34" s="596"/>
      <c r="D34" s="5"/>
      <c r="E34" s="497"/>
      <c r="F34" s="5"/>
      <c r="G34" s="447"/>
      <c r="J34" s="497"/>
      <c r="K34" s="497"/>
      <c r="L34" s="497"/>
      <c r="M34" s="497"/>
      <c r="N34" s="497"/>
    </row>
    <row r="35" spans="1:14">
      <c r="A35" s="130">
        <v>1987</v>
      </c>
      <c r="B35" s="495"/>
      <c r="C35" s="596"/>
      <c r="D35" s="5"/>
      <c r="E35" s="497"/>
      <c r="F35" s="5"/>
      <c r="G35" s="447"/>
      <c r="J35" s="497"/>
      <c r="K35" s="497"/>
      <c r="L35" s="497"/>
      <c r="M35" s="497"/>
      <c r="N35" s="497"/>
    </row>
    <row r="36" spans="1:14">
      <c r="A36" s="130">
        <v>1988</v>
      </c>
      <c r="B36" s="495"/>
      <c r="C36" s="596"/>
      <c r="D36" s="5"/>
      <c r="E36" s="497"/>
      <c r="F36" s="5"/>
      <c r="G36" s="447"/>
      <c r="J36" s="497"/>
      <c r="K36" s="497"/>
      <c r="L36" s="497"/>
      <c r="M36" s="497"/>
      <c r="N36" s="497"/>
    </row>
    <row r="37" spans="1:14">
      <c r="A37" s="130">
        <v>1989</v>
      </c>
      <c r="B37" s="495"/>
      <c r="C37" s="596"/>
      <c r="D37" s="5"/>
      <c r="E37" s="497"/>
      <c r="F37" s="5"/>
      <c r="G37" s="447"/>
      <c r="J37" s="497"/>
      <c r="K37" s="497"/>
      <c r="L37" s="497"/>
      <c r="M37" s="497"/>
      <c r="N37" s="497"/>
    </row>
    <row r="38" spans="1:14">
      <c r="A38" s="130">
        <v>1990</v>
      </c>
      <c r="B38" s="495">
        <v>3685.7128592194713</v>
      </c>
      <c r="C38" s="596"/>
      <c r="D38" s="5"/>
      <c r="E38" s="497"/>
      <c r="F38" s="5"/>
      <c r="G38" s="447"/>
      <c r="J38" s="497"/>
      <c r="K38" s="497"/>
      <c r="L38" s="497"/>
      <c r="M38" s="497"/>
      <c r="N38" s="497"/>
    </row>
    <row r="39" spans="1:14">
      <c r="A39" s="130">
        <v>1991</v>
      </c>
      <c r="B39" s="495"/>
      <c r="C39" s="596"/>
      <c r="D39" s="5"/>
      <c r="E39" s="497"/>
      <c r="F39" s="5"/>
      <c r="G39" s="447"/>
      <c r="J39" s="497"/>
      <c r="K39" s="497"/>
      <c r="L39" s="497"/>
      <c r="M39" s="497"/>
      <c r="N39" s="497"/>
    </row>
    <row r="40" spans="1:14">
      <c r="A40" s="130">
        <v>1992</v>
      </c>
      <c r="B40" s="495"/>
      <c r="C40" s="596"/>
      <c r="D40" s="5"/>
      <c r="E40" s="497"/>
      <c r="F40" s="5"/>
      <c r="G40" s="447"/>
      <c r="J40" s="497"/>
      <c r="K40" s="497"/>
      <c r="L40" s="497"/>
      <c r="M40" s="497"/>
      <c r="N40" s="497"/>
    </row>
    <row r="41" spans="1:14">
      <c r="A41" s="130">
        <v>1993</v>
      </c>
      <c r="B41" s="495"/>
      <c r="C41" s="596"/>
      <c r="D41" s="5"/>
      <c r="E41" s="497"/>
      <c r="F41" s="5"/>
      <c r="G41" s="447"/>
      <c r="J41" s="497"/>
      <c r="K41" s="497"/>
      <c r="L41" s="497"/>
      <c r="M41" s="497"/>
      <c r="N41" s="497"/>
    </row>
    <row r="42" spans="1:14">
      <c r="A42" s="130">
        <v>1994</v>
      </c>
      <c r="B42" s="495">
        <v>2347.5857669655193</v>
      </c>
      <c r="C42" s="596"/>
      <c r="D42" s="5"/>
      <c r="E42" s="497"/>
      <c r="F42" s="5"/>
      <c r="G42" s="447"/>
      <c r="J42" s="497"/>
      <c r="K42" s="497"/>
      <c r="L42" s="497"/>
      <c r="M42" s="497"/>
      <c r="N42" s="497"/>
    </row>
    <row r="43" spans="1:14">
      <c r="A43" s="130">
        <v>1995</v>
      </c>
      <c r="B43" s="495"/>
      <c r="C43" s="596"/>
      <c r="D43" s="5"/>
      <c r="E43" s="497"/>
      <c r="F43" s="5"/>
      <c r="G43" s="447"/>
      <c r="J43" s="497"/>
      <c r="K43" s="497"/>
      <c r="L43" s="497"/>
      <c r="M43" s="497"/>
      <c r="N43" s="497"/>
    </row>
    <row r="44" spans="1:14">
      <c r="A44" s="130">
        <v>1996</v>
      </c>
      <c r="B44" s="495"/>
      <c r="C44" s="596"/>
      <c r="D44" s="5"/>
      <c r="E44" s="497"/>
      <c r="F44" s="5"/>
      <c r="G44" s="447"/>
      <c r="J44" s="497"/>
      <c r="K44" s="497"/>
      <c r="L44" s="497"/>
      <c r="M44" s="497"/>
      <c r="N44" s="497"/>
    </row>
    <row r="45" spans="1:14">
      <c r="A45" s="130">
        <v>1997</v>
      </c>
      <c r="B45" s="495"/>
      <c r="C45" s="596"/>
      <c r="D45" s="5"/>
      <c r="E45" s="497"/>
      <c r="F45" s="5"/>
      <c r="G45" s="447"/>
      <c r="J45" s="497"/>
      <c r="K45" s="497"/>
      <c r="L45" s="497"/>
      <c r="M45" s="497"/>
      <c r="N45" s="497"/>
    </row>
    <row r="46" spans="1:14">
      <c r="A46" s="130">
        <v>1998</v>
      </c>
      <c r="B46" s="495">
        <v>1769.1659509648268</v>
      </c>
      <c r="C46" s="596"/>
      <c r="D46" s="5"/>
      <c r="E46" s="497"/>
      <c r="F46" s="5"/>
      <c r="G46" s="447"/>
      <c r="J46" s="497"/>
      <c r="K46" s="497"/>
      <c r="L46" s="497"/>
      <c r="M46" s="497"/>
      <c r="N46" s="497"/>
    </row>
    <row r="47" spans="1:14">
      <c r="A47" s="130">
        <v>1999</v>
      </c>
      <c r="B47" s="495">
        <v>2079.4449222304547</v>
      </c>
      <c r="C47" s="596"/>
      <c r="D47" s="5"/>
      <c r="E47" s="497"/>
      <c r="F47" s="5"/>
      <c r="G47" s="447"/>
      <c r="J47" s="497"/>
      <c r="K47" s="497"/>
      <c r="L47" s="497"/>
      <c r="M47" s="497"/>
      <c r="N47" s="497"/>
    </row>
    <row r="48" spans="1:14">
      <c r="A48" s="130">
        <v>2000</v>
      </c>
      <c r="B48" s="495">
        <v>2094.1269661110146</v>
      </c>
      <c r="C48" s="596"/>
      <c r="D48" s="5"/>
      <c r="E48" s="497"/>
      <c r="F48" s="5"/>
      <c r="G48" s="447"/>
      <c r="J48" s="497"/>
      <c r="K48" s="497"/>
      <c r="L48" s="497"/>
      <c r="M48" s="497"/>
      <c r="N48" s="497"/>
    </row>
    <row r="49" spans="1:14">
      <c r="A49" s="130">
        <v>2001</v>
      </c>
      <c r="B49" s="495">
        <v>1644.4481531276217</v>
      </c>
      <c r="C49" s="596"/>
      <c r="D49" s="5"/>
      <c r="E49" s="497"/>
      <c r="F49" s="5"/>
      <c r="G49" s="447"/>
      <c r="J49" s="497"/>
      <c r="K49" s="497"/>
      <c r="L49" s="497"/>
      <c r="M49" s="497"/>
      <c r="N49" s="497"/>
    </row>
    <row r="50" spans="1:14">
      <c r="A50" s="130">
        <v>2002</v>
      </c>
      <c r="B50" s="495">
        <v>1922.3988028685808</v>
      </c>
      <c r="C50" s="596"/>
      <c r="D50" s="5"/>
      <c r="E50" s="497"/>
      <c r="F50" s="5"/>
      <c r="G50" s="447"/>
      <c r="J50" s="497"/>
      <c r="K50" s="497"/>
      <c r="L50" s="497"/>
      <c r="M50" s="497"/>
      <c r="N50" s="497"/>
    </row>
    <row r="51" spans="1:14">
      <c r="A51" s="130">
        <v>2003</v>
      </c>
      <c r="B51" s="495">
        <v>1745.9597023335232</v>
      </c>
      <c r="C51" s="596"/>
      <c r="D51" s="5"/>
      <c r="E51" s="497"/>
      <c r="F51" s="5"/>
      <c r="G51" s="447"/>
      <c r="J51" s="497"/>
      <c r="K51" s="497"/>
      <c r="L51" s="497"/>
      <c r="M51" s="497"/>
      <c r="N51" s="497"/>
    </row>
    <row r="52" spans="1:14">
      <c r="A52" s="130">
        <v>2004</v>
      </c>
      <c r="B52" s="495">
        <v>1609.2502876570059</v>
      </c>
      <c r="C52" s="596"/>
      <c r="D52" s="5"/>
      <c r="E52" s="497"/>
      <c r="F52" s="5"/>
      <c r="G52" s="447"/>
      <c r="J52" s="497"/>
      <c r="K52" s="497"/>
      <c r="L52" s="497"/>
      <c r="M52" s="497"/>
      <c r="N52" s="497"/>
    </row>
    <row r="53" spans="1:14">
      <c r="A53" s="130">
        <v>2005</v>
      </c>
      <c r="B53" s="495">
        <v>1889.6389494305936</v>
      </c>
      <c r="C53" s="596"/>
      <c r="D53" s="5"/>
      <c r="E53" s="497"/>
      <c r="F53" s="5"/>
      <c r="G53" s="447"/>
      <c r="J53" s="497"/>
      <c r="K53" s="497"/>
      <c r="L53" s="497"/>
      <c r="M53" s="497"/>
      <c r="N53" s="497"/>
    </row>
    <row r="54" spans="1:14">
      <c r="A54" s="130">
        <v>2006</v>
      </c>
      <c r="B54" s="495">
        <v>2109.0945614995144</v>
      </c>
      <c r="C54" s="596"/>
      <c r="D54" s="5"/>
      <c r="E54" s="497"/>
      <c r="F54" s="5"/>
      <c r="G54" s="447"/>
      <c r="J54" s="497"/>
      <c r="K54" s="497"/>
      <c r="L54" s="497"/>
      <c r="M54" s="497"/>
      <c r="N54" s="497"/>
    </row>
    <row r="55" spans="1:14">
      <c r="A55" s="130">
        <v>2007</v>
      </c>
      <c r="B55" s="495">
        <v>2320.4022334377864</v>
      </c>
      <c r="C55" s="596"/>
      <c r="D55" s="5"/>
      <c r="E55" s="497"/>
      <c r="F55" s="5"/>
      <c r="G55" s="447"/>
      <c r="J55" s="497"/>
      <c r="K55" s="497"/>
      <c r="L55" s="497"/>
      <c r="M55" s="497"/>
      <c r="N55" s="497"/>
    </row>
    <row r="56" spans="1:14">
      <c r="A56" s="130">
        <v>2008</v>
      </c>
      <c r="B56" s="495">
        <v>2594.7208080308774</v>
      </c>
      <c r="C56" s="596"/>
      <c r="D56" s="5"/>
      <c r="E56" s="497"/>
      <c r="F56" s="5"/>
      <c r="G56" s="447"/>
      <c r="J56" s="497"/>
      <c r="K56" s="497"/>
      <c r="L56" s="497"/>
      <c r="M56" s="497"/>
      <c r="N56" s="497"/>
    </row>
    <row r="57" spans="1:14">
      <c r="A57" s="130">
        <v>2009</v>
      </c>
      <c r="B57" s="495">
        <v>2840.7459445420109</v>
      </c>
      <c r="C57" s="596"/>
      <c r="D57" s="5"/>
      <c r="E57" s="497"/>
      <c r="F57" s="5"/>
      <c r="G57" s="447"/>
      <c r="J57" s="497"/>
      <c r="K57" s="497"/>
      <c r="L57" s="497"/>
      <c r="M57" s="497"/>
      <c r="N57" s="497"/>
    </row>
    <row r="58" spans="1:14">
      <c r="A58" s="130">
        <v>2010</v>
      </c>
      <c r="B58" s="495">
        <v>2836.9689703350559</v>
      </c>
      <c r="C58" s="596"/>
      <c r="D58" s="5"/>
      <c r="E58" s="497"/>
      <c r="F58" s="5"/>
      <c r="G58" s="447"/>
      <c r="J58" s="497"/>
      <c r="K58" s="497"/>
      <c r="L58" s="497"/>
      <c r="M58" s="497"/>
      <c r="N58" s="497"/>
    </row>
    <row r="59" spans="1:14">
      <c r="A59" s="130">
        <v>2011</v>
      </c>
      <c r="B59" s="495">
        <v>2719.2026297107027</v>
      </c>
      <c r="C59" s="596"/>
      <c r="D59" s="5"/>
      <c r="E59" s="497"/>
      <c r="F59" s="5"/>
      <c r="G59" s="447"/>
      <c r="J59" s="497"/>
      <c r="K59" s="497"/>
      <c r="L59" s="497"/>
      <c r="M59" s="497"/>
      <c r="N59" s="497"/>
    </row>
    <row r="60" spans="1:14">
      <c r="A60" s="130">
        <v>2012</v>
      </c>
      <c r="B60" s="495">
        <v>2455.617741472136</v>
      </c>
      <c r="C60" s="596"/>
      <c r="D60" s="5"/>
      <c r="E60" s="497"/>
      <c r="F60" s="5"/>
      <c r="G60" s="447"/>
      <c r="J60" s="497"/>
      <c r="K60" s="497"/>
      <c r="L60" s="497"/>
      <c r="M60" s="497"/>
      <c r="N60" s="497"/>
    </row>
    <row r="61" spans="1:14">
      <c r="A61" s="130">
        <v>2013</v>
      </c>
      <c r="B61" s="495">
        <v>2310.4833394888392</v>
      </c>
      <c r="C61" s="596"/>
      <c r="D61" s="5"/>
      <c r="E61" s="497"/>
      <c r="F61" s="5"/>
      <c r="G61" s="447"/>
      <c r="J61" s="497"/>
      <c r="K61" s="497"/>
      <c r="L61" s="497"/>
      <c r="M61" s="497"/>
      <c r="N61" s="497"/>
    </row>
    <row r="62" spans="1:14">
      <c r="A62" s="130">
        <v>2014</v>
      </c>
      <c r="B62" s="495">
        <v>2131.9247342212548</v>
      </c>
      <c r="C62" s="597"/>
      <c r="D62" s="5"/>
      <c r="E62" s="497"/>
      <c r="F62" s="5"/>
      <c r="G62" s="447"/>
      <c r="H62" s="447"/>
      <c r="J62" s="497"/>
      <c r="K62" s="497"/>
      <c r="L62" s="497"/>
      <c r="M62" s="497"/>
      <c r="N62" s="497"/>
    </row>
    <row r="63" spans="1:14">
      <c r="A63" s="130">
        <v>2015</v>
      </c>
      <c r="B63" s="495">
        <v>1941.199574738298</v>
      </c>
      <c r="C63" s="596"/>
      <c r="D63" s="5"/>
      <c r="E63" s="497"/>
      <c r="F63" s="5"/>
      <c r="G63" s="447"/>
      <c r="J63" s="497"/>
      <c r="K63" s="497"/>
      <c r="L63" s="497"/>
      <c r="M63" s="497"/>
      <c r="N63" s="497"/>
    </row>
    <row r="64" spans="1:14">
      <c r="A64" s="130">
        <v>2016</v>
      </c>
      <c r="B64" s="495">
        <v>1985.7139530052411</v>
      </c>
      <c r="C64" s="597"/>
      <c r="D64" s="5"/>
      <c r="E64" s="497"/>
      <c r="F64" s="5"/>
      <c r="G64" s="447"/>
      <c r="H64" s="447"/>
      <c r="J64" s="497"/>
      <c r="K64" s="497"/>
      <c r="L64" s="497"/>
      <c r="M64" s="497"/>
      <c r="N64" s="497"/>
    </row>
    <row r="65" spans="1:14">
      <c r="A65" s="130">
        <v>2017</v>
      </c>
      <c r="B65" s="495">
        <v>1895.0283297275205</v>
      </c>
      <c r="C65" s="596"/>
      <c r="D65" s="5"/>
      <c r="E65" s="497"/>
      <c r="F65" s="5"/>
      <c r="G65" s="447"/>
      <c r="J65" s="497"/>
      <c r="K65" s="497"/>
      <c r="L65" s="497"/>
      <c r="M65" s="497"/>
      <c r="N65" s="497"/>
    </row>
    <row r="66" spans="1:14">
      <c r="A66" s="130">
        <v>2018</v>
      </c>
      <c r="B66" s="495">
        <v>1668.4010430286944</v>
      </c>
      <c r="C66" s="596"/>
      <c r="D66" s="5"/>
      <c r="E66" s="497"/>
      <c r="F66" s="5"/>
      <c r="G66" s="447"/>
      <c r="J66" s="497"/>
      <c r="K66" s="497"/>
      <c r="L66" s="497"/>
      <c r="M66" s="497"/>
      <c r="N66" s="497"/>
    </row>
    <row r="67" spans="1:14">
      <c r="A67" s="130">
        <v>2019</v>
      </c>
      <c r="B67" s="495">
        <v>1599.9634500018569</v>
      </c>
      <c r="C67" s="596"/>
      <c r="D67" s="5"/>
      <c r="E67" s="497"/>
      <c r="F67" s="5"/>
      <c r="J67" s="497"/>
      <c r="K67" s="497"/>
      <c r="L67" s="497"/>
      <c r="M67" s="497"/>
      <c r="N67" s="497"/>
    </row>
    <row r="68" spans="1:14">
      <c r="A68" s="130">
        <v>2020</v>
      </c>
      <c r="B68" s="495">
        <v>1633.4653975848416</v>
      </c>
      <c r="C68" s="596"/>
      <c r="D68" s="5"/>
      <c r="E68" s="497"/>
      <c r="F68" s="5"/>
      <c r="J68" s="497"/>
      <c r="K68" s="497"/>
      <c r="L68" s="497"/>
      <c r="M68" s="497"/>
      <c r="N68" s="497"/>
    </row>
    <row r="69" spans="1:14">
      <c r="A69" s="130">
        <v>2021</v>
      </c>
      <c r="B69" s="495">
        <v>1605.3290259773055</v>
      </c>
      <c r="C69" s="596"/>
      <c r="D69" s="5"/>
      <c r="E69" s="497"/>
      <c r="F69" s="5"/>
      <c r="G69" s="33"/>
      <c r="J69" s="497"/>
      <c r="K69" s="497"/>
      <c r="L69" s="497"/>
      <c r="M69" s="497"/>
      <c r="N69" s="497"/>
    </row>
    <row r="70" spans="1:14">
      <c r="A70" s="131">
        <v>2022</v>
      </c>
      <c r="B70" s="498">
        <v>1366.7786653731723</v>
      </c>
      <c r="C70" s="596"/>
      <c r="D70" s="5"/>
      <c r="E70" s="497"/>
      <c r="F70" s="5"/>
      <c r="J70" s="497"/>
      <c r="K70" s="497"/>
      <c r="L70" s="497"/>
      <c r="M70" s="497"/>
      <c r="N70" s="497"/>
    </row>
    <row r="71" spans="1:14">
      <c r="D71" s="5"/>
      <c r="E71" s="497"/>
      <c r="F71" s="5"/>
      <c r="J71" s="497"/>
      <c r="K71" s="497"/>
      <c r="L71" s="497"/>
      <c r="M71" s="497"/>
      <c r="N71" s="497"/>
    </row>
    <row r="72" spans="1:14">
      <c r="B72" s="447"/>
      <c r="D72" s="5"/>
      <c r="E72" s="497"/>
      <c r="F72" s="5"/>
      <c r="J72" s="497"/>
      <c r="K72" s="497"/>
      <c r="L72" s="497"/>
      <c r="M72" s="497"/>
      <c r="N72" s="497"/>
    </row>
    <row r="73" spans="1:14">
      <c r="D73" s="5"/>
      <c r="E73" s="497"/>
      <c r="F73" s="5"/>
      <c r="J73" s="497"/>
      <c r="K73" s="497"/>
      <c r="L73" s="497"/>
      <c r="M73" s="497"/>
      <c r="N73" s="497"/>
    </row>
    <row r="74" spans="1:14">
      <c r="D74" s="5"/>
      <c r="E74" s="497"/>
      <c r="F74" s="5"/>
      <c r="J74" s="497"/>
      <c r="K74" s="497"/>
      <c r="L74" s="497"/>
      <c r="M74" s="497"/>
      <c r="N74" s="497"/>
    </row>
    <row r="75" spans="1:14">
      <c r="D75" s="5"/>
      <c r="E75" s="497"/>
      <c r="F75" s="5"/>
      <c r="J75" s="497"/>
      <c r="K75" s="497"/>
      <c r="L75" s="497"/>
      <c r="M75" s="497"/>
      <c r="N75" s="497"/>
    </row>
    <row r="76" spans="1:14">
      <c r="D76" s="5"/>
      <c r="E76" s="497"/>
      <c r="F76" s="5"/>
      <c r="J76" s="497"/>
      <c r="K76" s="497"/>
      <c r="L76" s="497"/>
      <c r="M76" s="497"/>
      <c r="N76" s="497"/>
    </row>
    <row r="77" spans="1:14">
      <c r="D77" s="5"/>
      <c r="E77" s="497"/>
      <c r="F77" s="5"/>
      <c r="J77" s="497"/>
      <c r="K77" s="497"/>
      <c r="L77" s="497"/>
      <c r="M77" s="497"/>
      <c r="N77" s="497"/>
    </row>
    <row r="78" spans="1:14">
      <c r="D78" s="5"/>
      <c r="E78" s="497"/>
      <c r="F78" s="5"/>
      <c r="J78" s="497"/>
      <c r="K78" s="497"/>
      <c r="L78" s="497"/>
      <c r="M78" s="497"/>
      <c r="N78" s="497"/>
    </row>
    <row r="79" spans="1:14">
      <c r="D79" s="5"/>
      <c r="E79" s="497"/>
      <c r="F79" s="5"/>
      <c r="J79" s="497"/>
      <c r="K79" s="497"/>
      <c r="L79" s="497"/>
      <c r="M79" s="497"/>
      <c r="N79" s="497"/>
    </row>
    <row r="80" spans="1:14">
      <c r="D80" s="5"/>
      <c r="E80" s="497"/>
      <c r="F80" s="5"/>
      <c r="J80" s="497"/>
      <c r="K80" s="497"/>
      <c r="L80" s="497"/>
      <c r="M80" s="497"/>
      <c r="N80" s="497"/>
    </row>
    <row r="81" spans="4:14">
      <c r="D81" s="5"/>
      <c r="E81" s="497"/>
      <c r="F81" s="5"/>
      <c r="J81" s="497"/>
      <c r="K81" s="497"/>
      <c r="L81" s="497"/>
      <c r="M81" s="497"/>
      <c r="N81" s="497"/>
    </row>
    <row r="82" spans="4:14">
      <c r="D82" s="5"/>
      <c r="E82" s="497"/>
      <c r="F82" s="5"/>
      <c r="J82" s="497"/>
      <c r="K82" s="497"/>
      <c r="L82" s="497"/>
      <c r="M82" s="497"/>
      <c r="N82" s="497"/>
    </row>
    <row r="83" spans="4:14">
      <c r="D83" s="5"/>
      <c r="E83" s="497"/>
      <c r="F83" s="5"/>
      <c r="J83" s="497"/>
      <c r="K83" s="497"/>
      <c r="L83" s="497"/>
      <c r="M83" s="497"/>
      <c r="N83" s="497"/>
    </row>
    <row r="84" spans="4:14">
      <c r="D84" s="5"/>
      <c r="E84" s="497"/>
      <c r="F84" s="5"/>
      <c r="J84" s="497"/>
      <c r="K84" s="497"/>
      <c r="L84" s="497"/>
      <c r="M84" s="497"/>
      <c r="N84" s="497"/>
    </row>
    <row r="85" spans="4:14">
      <c r="D85" s="5"/>
      <c r="E85" s="497"/>
      <c r="F85" s="5"/>
      <c r="J85" s="497"/>
      <c r="K85" s="497"/>
      <c r="L85" s="497"/>
      <c r="M85" s="497"/>
      <c r="N85" s="497"/>
    </row>
    <row r="86" spans="4:14">
      <c r="D86" s="5"/>
      <c r="E86" s="497"/>
      <c r="F86" s="5"/>
      <c r="J86" s="497"/>
      <c r="K86" s="497"/>
      <c r="L86" s="497"/>
      <c r="M86" s="497"/>
      <c r="N86" s="497"/>
    </row>
    <row r="87" spans="4:14">
      <c r="D87" s="5"/>
      <c r="E87" s="497"/>
      <c r="F87" s="5"/>
      <c r="J87" s="497"/>
      <c r="K87" s="497"/>
      <c r="L87" s="497"/>
      <c r="M87" s="497"/>
      <c r="N87" s="497"/>
    </row>
    <row r="88" spans="4:14">
      <c r="D88" s="5"/>
      <c r="E88" s="497"/>
      <c r="F88" s="5"/>
      <c r="J88" s="497"/>
      <c r="K88" s="497"/>
      <c r="L88" s="497"/>
      <c r="M88" s="497"/>
      <c r="N88" s="497"/>
    </row>
    <row r="89" spans="4:14">
      <c r="D89" s="5"/>
      <c r="E89" s="497"/>
      <c r="F89" s="5"/>
      <c r="J89" s="497"/>
      <c r="K89" s="497"/>
      <c r="L89" s="497"/>
      <c r="M89" s="497"/>
      <c r="N89" s="497"/>
    </row>
    <row r="90" spans="4:14">
      <c r="D90" s="5"/>
      <c r="E90" s="497"/>
      <c r="F90" s="5"/>
      <c r="J90" s="497"/>
      <c r="K90" s="497"/>
      <c r="L90" s="497"/>
      <c r="M90" s="497"/>
      <c r="N90" s="497"/>
    </row>
    <row r="91" spans="4:14">
      <c r="D91" s="5"/>
      <c r="E91" s="497"/>
      <c r="F91" s="5"/>
      <c r="J91" s="497"/>
      <c r="K91" s="497"/>
      <c r="L91" s="497"/>
      <c r="M91" s="497"/>
      <c r="N91" s="497"/>
    </row>
    <row r="92" spans="4:14">
      <c r="D92" s="5"/>
      <c r="E92" s="497"/>
      <c r="F92" s="5"/>
      <c r="J92" s="497"/>
      <c r="K92" s="497"/>
      <c r="L92" s="497"/>
      <c r="M92" s="497"/>
      <c r="N92" s="497"/>
    </row>
    <row r="93" spans="4:14">
      <c r="D93" s="5"/>
      <c r="E93" s="497"/>
      <c r="F93" s="5"/>
      <c r="J93" s="497"/>
      <c r="K93" s="497"/>
      <c r="L93" s="497"/>
      <c r="M93" s="497"/>
      <c r="N93" s="497"/>
    </row>
    <row r="94" spans="4:14">
      <c r="D94" s="5"/>
      <c r="E94" s="497"/>
      <c r="F94" s="5"/>
      <c r="J94" s="497"/>
      <c r="K94" s="497"/>
      <c r="L94" s="497"/>
      <c r="M94" s="497"/>
      <c r="N94" s="497"/>
    </row>
    <row r="95" spans="4:14">
      <c r="D95" s="5"/>
      <c r="E95" s="497"/>
      <c r="F95" s="5"/>
      <c r="J95" s="497"/>
      <c r="K95" s="497"/>
      <c r="L95" s="497"/>
      <c r="M95" s="497"/>
      <c r="N95" s="497"/>
    </row>
    <row r="96" spans="4:14">
      <c r="D96" s="5"/>
      <c r="E96" s="497"/>
      <c r="F96" s="5"/>
      <c r="J96" s="497"/>
      <c r="K96" s="497"/>
      <c r="L96" s="497"/>
      <c r="M96" s="497"/>
      <c r="N96" s="497"/>
    </row>
    <row r="97" spans="4:14">
      <c r="D97" s="5"/>
      <c r="E97" s="497"/>
      <c r="F97" s="5"/>
      <c r="J97" s="497"/>
      <c r="K97" s="497"/>
      <c r="L97" s="497"/>
      <c r="M97" s="497"/>
      <c r="N97" s="497"/>
    </row>
    <row r="98" spans="4:14">
      <c r="D98" s="5"/>
      <c r="E98" s="497"/>
      <c r="F98" s="5"/>
      <c r="J98" s="497"/>
      <c r="K98" s="497"/>
      <c r="L98" s="497"/>
      <c r="M98" s="497"/>
      <c r="N98" s="497"/>
    </row>
    <row r="99" spans="4:14">
      <c r="D99" s="5"/>
      <c r="E99" s="497"/>
      <c r="F99" s="5"/>
      <c r="J99" s="497"/>
      <c r="K99" s="497"/>
      <c r="L99" s="497"/>
      <c r="M99" s="497"/>
      <c r="N99" s="497"/>
    </row>
    <row r="100" spans="4:14">
      <c r="D100" s="5"/>
      <c r="E100" s="497"/>
      <c r="F100" s="5"/>
      <c r="J100" s="497"/>
      <c r="K100" s="497"/>
      <c r="L100" s="497"/>
      <c r="M100" s="497"/>
      <c r="N100" s="497"/>
    </row>
    <row r="101" spans="4:14">
      <c r="D101" s="5"/>
      <c r="E101" s="497"/>
      <c r="F101" s="5"/>
      <c r="J101" s="497"/>
      <c r="K101" s="497"/>
      <c r="L101" s="497"/>
      <c r="M101" s="497"/>
      <c r="N101" s="497"/>
    </row>
    <row r="102" spans="4:14">
      <c r="D102" s="5"/>
      <c r="E102" s="497"/>
      <c r="F102" s="5"/>
      <c r="J102" s="497"/>
      <c r="K102" s="497"/>
      <c r="L102" s="497"/>
      <c r="M102" s="497"/>
      <c r="N102" s="497"/>
    </row>
    <row r="103" spans="4:14">
      <c r="D103" s="5"/>
      <c r="E103" s="497"/>
      <c r="F103" s="5"/>
      <c r="J103" s="497"/>
      <c r="K103" s="497"/>
      <c r="L103" s="497"/>
      <c r="M103" s="497"/>
      <c r="N103" s="497"/>
    </row>
    <row r="104" spans="4:14">
      <c r="D104" s="5"/>
      <c r="E104" s="497"/>
      <c r="F104" s="5"/>
      <c r="J104" s="497"/>
      <c r="K104" s="497"/>
      <c r="L104" s="497"/>
      <c r="M104" s="497"/>
      <c r="N104" s="497"/>
    </row>
    <row r="105" spans="4:14">
      <c r="D105" s="5"/>
      <c r="E105" s="497"/>
      <c r="F105" s="5"/>
      <c r="J105" s="497"/>
      <c r="K105" s="497"/>
      <c r="L105" s="497"/>
      <c r="M105" s="497"/>
      <c r="N105" s="497"/>
    </row>
    <row r="106" spans="4:14">
      <c r="D106" s="5"/>
      <c r="E106" s="497"/>
      <c r="F106" s="5"/>
      <c r="J106" s="497"/>
      <c r="K106" s="497"/>
      <c r="L106" s="497"/>
      <c r="M106" s="497"/>
      <c r="N106" s="497"/>
    </row>
    <row r="107" spans="4:14">
      <c r="D107" s="5"/>
      <c r="E107" s="497"/>
      <c r="F107" s="5"/>
      <c r="J107" s="497"/>
      <c r="K107" s="497"/>
      <c r="L107" s="497"/>
      <c r="M107" s="497"/>
      <c r="N107" s="497"/>
    </row>
    <row r="108" spans="4:14">
      <c r="D108" s="5"/>
      <c r="E108" s="497"/>
      <c r="F108" s="5"/>
      <c r="J108" s="497"/>
      <c r="K108" s="497"/>
      <c r="L108" s="497"/>
      <c r="M108" s="497"/>
      <c r="N108" s="497"/>
    </row>
    <row r="109" spans="4:14">
      <c r="D109" s="5"/>
      <c r="E109" s="497"/>
      <c r="F109" s="5"/>
      <c r="J109" s="497"/>
      <c r="K109" s="497"/>
      <c r="L109" s="497"/>
      <c r="M109" s="497"/>
      <c r="N109" s="497"/>
    </row>
    <row r="110" spans="4:14">
      <c r="D110" s="5"/>
      <c r="E110" s="497"/>
      <c r="F110" s="5"/>
      <c r="J110" s="497"/>
      <c r="K110" s="497"/>
      <c r="L110" s="497"/>
      <c r="M110" s="497"/>
      <c r="N110" s="497"/>
    </row>
    <row r="111" spans="4:14">
      <c r="D111" s="5"/>
      <c r="E111" s="497"/>
      <c r="F111" s="5"/>
      <c r="J111" s="497"/>
      <c r="K111" s="497"/>
      <c r="L111" s="497"/>
      <c r="M111" s="497"/>
      <c r="N111" s="497"/>
    </row>
    <row r="112" spans="4:14">
      <c r="D112" s="5"/>
      <c r="E112" s="497"/>
      <c r="F112" s="5"/>
      <c r="J112" s="497"/>
      <c r="K112" s="497"/>
      <c r="L112" s="497"/>
      <c r="M112" s="497"/>
      <c r="N112" s="497"/>
    </row>
    <row r="113" spans="4:14">
      <c r="D113" s="5"/>
      <c r="E113" s="497"/>
      <c r="F113" s="5"/>
      <c r="J113" s="497"/>
      <c r="K113" s="497"/>
      <c r="L113" s="497"/>
      <c r="M113" s="497"/>
      <c r="N113" s="497"/>
    </row>
    <row r="114" spans="4:14">
      <c r="D114" s="5"/>
      <c r="E114" s="497"/>
      <c r="F114" s="5"/>
      <c r="J114" s="497"/>
      <c r="K114" s="497"/>
      <c r="L114" s="497"/>
      <c r="M114" s="497"/>
      <c r="N114" s="497"/>
    </row>
    <row r="115" spans="4:14">
      <c r="D115" s="5"/>
      <c r="E115" s="497"/>
      <c r="F115" s="5"/>
      <c r="J115" s="497"/>
      <c r="K115" s="497"/>
      <c r="L115" s="497"/>
      <c r="M115" s="497"/>
      <c r="N115" s="497"/>
    </row>
    <row r="116" spans="4:14">
      <c r="D116" s="5"/>
      <c r="E116" s="497"/>
      <c r="F116" s="5"/>
      <c r="J116" s="497"/>
      <c r="K116" s="497"/>
      <c r="L116" s="497"/>
      <c r="M116" s="497"/>
      <c r="N116" s="497"/>
    </row>
    <row r="117" spans="4:14">
      <c r="D117" s="5"/>
      <c r="E117" s="497"/>
      <c r="F117" s="5"/>
      <c r="J117" s="497"/>
      <c r="K117" s="497"/>
      <c r="L117" s="497"/>
      <c r="M117" s="497"/>
      <c r="N117" s="497"/>
    </row>
    <row r="118" spans="4:14">
      <c r="D118" s="5"/>
      <c r="E118" s="497"/>
      <c r="F118" s="5"/>
      <c r="J118" s="497"/>
      <c r="K118" s="497"/>
      <c r="L118" s="497"/>
      <c r="M118" s="497"/>
      <c r="N118" s="497"/>
    </row>
    <row r="119" spans="4:14">
      <c r="D119" s="5"/>
      <c r="E119" s="497"/>
      <c r="F119" s="5"/>
      <c r="J119" s="497"/>
      <c r="K119" s="497"/>
      <c r="L119" s="497"/>
      <c r="M119" s="497"/>
      <c r="N119" s="497"/>
    </row>
    <row r="120" spans="4:14">
      <c r="D120" s="5"/>
      <c r="E120" s="497"/>
      <c r="F120" s="5"/>
      <c r="J120" s="497"/>
      <c r="K120" s="497"/>
      <c r="L120" s="497"/>
      <c r="M120" s="497"/>
      <c r="N120" s="497"/>
    </row>
    <row r="121" spans="4:14">
      <c r="D121" s="5"/>
      <c r="E121" s="497"/>
      <c r="F121" s="5"/>
      <c r="J121" s="497"/>
      <c r="K121" s="497"/>
      <c r="L121" s="497"/>
      <c r="M121" s="497"/>
      <c r="N121" s="497"/>
    </row>
    <row r="122" spans="4:14">
      <c r="D122" s="5"/>
      <c r="E122" s="497"/>
      <c r="F122" s="5"/>
      <c r="J122" s="497"/>
      <c r="K122" s="497"/>
      <c r="L122" s="497"/>
      <c r="M122" s="497"/>
      <c r="N122" s="497"/>
    </row>
    <row r="123" spans="4:14">
      <c r="D123" s="5"/>
      <c r="E123" s="497"/>
      <c r="F123" s="5"/>
      <c r="J123" s="497"/>
      <c r="K123" s="497"/>
      <c r="L123" s="497"/>
      <c r="M123" s="497"/>
      <c r="N123" s="497"/>
    </row>
    <row r="124" spans="4:14">
      <c r="D124" s="5"/>
      <c r="E124" s="497"/>
      <c r="F124" s="5"/>
      <c r="J124" s="497"/>
      <c r="K124" s="497"/>
      <c r="L124" s="497"/>
      <c r="M124" s="497"/>
      <c r="N124" s="497"/>
    </row>
    <row r="125" spans="4:14">
      <c r="D125" s="5"/>
      <c r="E125" s="497"/>
      <c r="F125" s="5"/>
      <c r="J125" s="497"/>
      <c r="K125" s="497"/>
      <c r="L125" s="497"/>
      <c r="M125" s="497"/>
      <c r="N125" s="497"/>
    </row>
    <row r="126" spans="4:14">
      <c r="D126" s="5"/>
      <c r="E126" s="497"/>
      <c r="F126" s="5"/>
      <c r="J126" s="497"/>
      <c r="K126" s="497"/>
      <c r="L126" s="497"/>
      <c r="M126" s="497"/>
      <c r="N126" s="497"/>
    </row>
    <row r="127" spans="4:14">
      <c r="D127" s="5"/>
      <c r="E127" s="497"/>
      <c r="F127" s="5"/>
      <c r="J127" s="497"/>
      <c r="K127" s="497"/>
      <c r="L127" s="497"/>
      <c r="M127" s="497"/>
      <c r="N127" s="497"/>
    </row>
    <row r="128" spans="4:14">
      <c r="D128" s="5"/>
      <c r="E128" s="497"/>
      <c r="F128" s="5"/>
      <c r="J128" s="497"/>
      <c r="K128" s="497"/>
      <c r="L128" s="497"/>
      <c r="M128" s="497"/>
      <c r="N128" s="497"/>
    </row>
    <row r="129" spans="4:14">
      <c r="D129" s="5"/>
      <c r="E129" s="497"/>
      <c r="F129" s="5"/>
      <c r="J129" s="497"/>
      <c r="K129" s="497"/>
      <c r="L129" s="497"/>
      <c r="M129" s="497"/>
      <c r="N129" s="497"/>
    </row>
    <row r="130" spans="4:14">
      <c r="D130" s="5"/>
      <c r="E130" s="497"/>
      <c r="F130" s="5"/>
      <c r="J130" s="497"/>
      <c r="K130" s="497"/>
      <c r="L130" s="497"/>
      <c r="M130" s="497"/>
      <c r="N130" s="497"/>
    </row>
    <row r="131" spans="4:14">
      <c r="D131" s="5"/>
      <c r="E131" s="497"/>
      <c r="F131" s="5"/>
      <c r="J131" s="497"/>
      <c r="K131" s="497"/>
      <c r="L131" s="497"/>
      <c r="M131" s="497"/>
      <c r="N131" s="497"/>
    </row>
    <row r="132" spans="4:14">
      <c r="D132" s="5"/>
      <c r="E132" s="497"/>
      <c r="F132" s="5"/>
      <c r="J132" s="497"/>
      <c r="K132" s="497"/>
      <c r="L132" s="497"/>
      <c r="M132" s="497"/>
      <c r="N132" s="497"/>
    </row>
    <row r="133" spans="4:14">
      <c r="D133" s="5"/>
      <c r="E133" s="497"/>
      <c r="F133" s="5"/>
      <c r="J133" s="497"/>
      <c r="K133" s="497"/>
      <c r="L133" s="497"/>
      <c r="M133" s="497"/>
      <c r="N133" s="497"/>
    </row>
    <row r="134" spans="4:14">
      <c r="D134" s="5"/>
      <c r="E134" s="497"/>
      <c r="F134" s="5"/>
      <c r="J134" s="497"/>
      <c r="K134" s="497"/>
      <c r="L134" s="497"/>
      <c r="M134" s="497"/>
      <c r="N134" s="497"/>
    </row>
    <row r="135" spans="4:14">
      <c r="D135" s="5"/>
      <c r="E135" s="497"/>
      <c r="F135" s="5"/>
      <c r="J135" s="497"/>
      <c r="K135" s="497"/>
      <c r="L135" s="497"/>
      <c r="M135" s="497"/>
      <c r="N135" s="497"/>
    </row>
    <row r="136" spans="4:14">
      <c r="D136" s="5"/>
      <c r="E136" s="497"/>
      <c r="F136" s="5"/>
      <c r="J136" s="497"/>
      <c r="K136" s="497"/>
      <c r="L136" s="497"/>
      <c r="M136" s="497"/>
      <c r="N136" s="497"/>
    </row>
    <row r="137" spans="4:14">
      <c r="D137" s="5"/>
      <c r="E137" s="497"/>
      <c r="F137" s="5"/>
      <c r="J137" s="497"/>
      <c r="K137" s="497"/>
      <c r="L137" s="497"/>
      <c r="M137" s="497"/>
      <c r="N137" s="497"/>
    </row>
    <row r="138" spans="4:14">
      <c r="D138" s="5"/>
      <c r="E138" s="497"/>
      <c r="F138" s="5"/>
      <c r="J138" s="497"/>
      <c r="K138" s="497"/>
      <c r="L138" s="497"/>
      <c r="M138" s="497"/>
      <c r="N138" s="497"/>
    </row>
    <row r="139" spans="4:14">
      <c r="D139" s="5"/>
      <c r="E139" s="497"/>
      <c r="F139" s="5"/>
      <c r="J139" s="497"/>
      <c r="K139" s="497"/>
      <c r="L139" s="497"/>
      <c r="M139" s="497"/>
      <c r="N139" s="497"/>
    </row>
    <row r="140" spans="4:14">
      <c r="D140" s="5"/>
      <c r="E140" s="497"/>
      <c r="F140" s="5"/>
      <c r="J140" s="497"/>
      <c r="K140" s="497"/>
      <c r="L140" s="497"/>
      <c r="M140" s="497"/>
      <c r="N140" s="497"/>
    </row>
    <row r="141" spans="4:14">
      <c r="D141" s="5"/>
      <c r="E141" s="497"/>
      <c r="F141" s="5"/>
      <c r="J141" s="497"/>
      <c r="K141" s="497"/>
      <c r="L141" s="497"/>
      <c r="M141" s="497"/>
      <c r="N141" s="497"/>
    </row>
    <row r="142" spans="4:14">
      <c r="D142" s="5"/>
      <c r="E142" s="497"/>
      <c r="F142" s="5"/>
      <c r="J142" s="497"/>
      <c r="K142" s="497"/>
      <c r="L142" s="497"/>
      <c r="M142" s="497"/>
      <c r="N142" s="497"/>
    </row>
    <row r="143" spans="4:14">
      <c r="D143" s="5"/>
      <c r="E143" s="497"/>
      <c r="F143" s="5"/>
      <c r="J143" s="497"/>
      <c r="K143" s="497"/>
      <c r="L143" s="497"/>
      <c r="M143" s="497"/>
      <c r="N143" s="497"/>
    </row>
    <row r="144" spans="4:14">
      <c r="D144" s="5"/>
      <c r="E144" s="497"/>
      <c r="F144" s="5"/>
      <c r="J144" s="497"/>
      <c r="K144" s="497"/>
      <c r="L144" s="497"/>
      <c r="M144" s="497"/>
      <c r="N144" s="497"/>
    </row>
    <row r="145" spans="4:14">
      <c r="D145" s="5"/>
      <c r="E145" s="497"/>
      <c r="F145" s="5"/>
      <c r="J145" s="497"/>
      <c r="K145" s="497"/>
      <c r="L145" s="497"/>
      <c r="M145" s="497"/>
      <c r="N145" s="497"/>
    </row>
    <row r="146" spans="4:14">
      <c r="D146" s="5"/>
      <c r="E146" s="497"/>
      <c r="F146" s="5"/>
      <c r="J146" s="497"/>
      <c r="K146" s="497"/>
      <c r="L146" s="497"/>
      <c r="M146" s="497"/>
      <c r="N146" s="497"/>
    </row>
    <row r="147" spans="4:14">
      <c r="D147" s="5"/>
      <c r="E147" s="497"/>
      <c r="F147" s="5"/>
      <c r="J147" s="497"/>
      <c r="K147" s="497"/>
      <c r="L147" s="497"/>
      <c r="M147" s="497"/>
      <c r="N147" s="497"/>
    </row>
    <row r="148" spans="4:14">
      <c r="D148" s="5"/>
      <c r="E148" s="497"/>
      <c r="F148" s="5"/>
      <c r="J148" s="497"/>
      <c r="K148" s="497"/>
      <c r="L148" s="497"/>
      <c r="M148" s="497"/>
      <c r="N148" s="497"/>
    </row>
    <row r="149" spans="4:14">
      <c r="D149" s="5"/>
      <c r="E149" s="497"/>
      <c r="F149" s="5"/>
      <c r="J149" s="497"/>
      <c r="K149" s="497"/>
      <c r="L149" s="497"/>
      <c r="M149" s="497"/>
      <c r="N149" s="497"/>
    </row>
    <row r="150" spans="4:14">
      <c r="D150" s="5"/>
      <c r="E150" s="497"/>
      <c r="F150" s="5"/>
      <c r="J150" s="497"/>
      <c r="K150" s="497"/>
      <c r="L150" s="497"/>
      <c r="M150" s="497"/>
      <c r="N150" s="497"/>
    </row>
    <row r="151" spans="4:14">
      <c r="D151" s="5"/>
      <c r="E151" s="497"/>
      <c r="F151" s="5"/>
      <c r="J151" s="497"/>
      <c r="K151" s="497"/>
      <c r="L151" s="497"/>
      <c r="M151" s="497"/>
      <c r="N151" s="497"/>
    </row>
    <row r="152" spans="4:14">
      <c r="D152" s="5"/>
      <c r="E152" s="497"/>
      <c r="F152" s="5"/>
      <c r="J152" s="497"/>
      <c r="K152" s="497"/>
      <c r="L152" s="497"/>
      <c r="M152" s="497"/>
      <c r="N152" s="497"/>
    </row>
    <row r="153" spans="4:14">
      <c r="D153" s="5"/>
      <c r="E153" s="497"/>
      <c r="F153" s="5"/>
      <c r="J153" s="497"/>
      <c r="K153" s="497"/>
      <c r="L153" s="497"/>
      <c r="M153" s="497"/>
      <c r="N153" s="497"/>
    </row>
    <row r="154" spans="4:14">
      <c r="D154" s="5"/>
      <c r="E154" s="497"/>
      <c r="F154" s="5"/>
      <c r="J154" s="497"/>
      <c r="K154" s="497"/>
      <c r="L154" s="497"/>
      <c r="M154" s="497"/>
      <c r="N154" s="497"/>
    </row>
    <row r="155" spans="4:14">
      <c r="D155" s="5"/>
      <c r="E155" s="497"/>
      <c r="F155" s="5"/>
      <c r="J155" s="497"/>
      <c r="K155" s="497"/>
      <c r="L155" s="497"/>
      <c r="M155" s="497"/>
      <c r="N155" s="497"/>
    </row>
    <row r="156" spans="4:14">
      <c r="D156" s="5"/>
      <c r="E156" s="497"/>
      <c r="F156" s="5"/>
      <c r="J156" s="497"/>
      <c r="K156" s="497"/>
      <c r="L156" s="497"/>
      <c r="M156" s="497"/>
      <c r="N156" s="497"/>
    </row>
    <row r="157" spans="4:14">
      <c r="D157" s="5"/>
      <c r="E157" s="497"/>
      <c r="F157" s="5"/>
      <c r="J157" s="497"/>
      <c r="K157" s="497"/>
      <c r="L157" s="497"/>
      <c r="M157" s="497"/>
      <c r="N157" s="497"/>
    </row>
    <row r="158" spans="4:14">
      <c r="D158" s="5"/>
      <c r="E158" s="497"/>
      <c r="F158" s="5"/>
      <c r="J158" s="497"/>
      <c r="K158" s="497"/>
      <c r="L158" s="497"/>
      <c r="M158" s="497"/>
      <c r="N158" s="497"/>
    </row>
    <row r="159" spans="4:14">
      <c r="D159" s="5"/>
      <c r="E159" s="497"/>
      <c r="F159" s="5"/>
      <c r="J159" s="497"/>
      <c r="K159" s="497"/>
      <c r="L159" s="497"/>
      <c r="M159" s="497"/>
      <c r="N159" s="497"/>
    </row>
    <row r="160" spans="4:14">
      <c r="D160" s="5"/>
      <c r="E160" s="497"/>
      <c r="F160" s="5"/>
      <c r="J160" s="497"/>
      <c r="K160" s="497"/>
      <c r="L160" s="497"/>
      <c r="M160" s="497"/>
      <c r="N160" s="497"/>
    </row>
    <row r="161" spans="4:14">
      <c r="D161" s="5"/>
      <c r="E161" s="497"/>
      <c r="F161" s="5"/>
      <c r="J161" s="497"/>
      <c r="K161" s="497"/>
      <c r="L161" s="497"/>
      <c r="M161" s="497"/>
      <c r="N161" s="497"/>
    </row>
    <row r="162" spans="4:14">
      <c r="D162" s="5"/>
      <c r="E162" s="497"/>
      <c r="F162" s="5"/>
      <c r="J162" s="497"/>
      <c r="K162" s="497"/>
      <c r="L162" s="497"/>
      <c r="M162" s="497"/>
      <c r="N162" s="497"/>
    </row>
    <row r="163" spans="4:14">
      <c r="D163" s="5"/>
      <c r="E163" s="497"/>
      <c r="F163" s="5"/>
      <c r="J163" s="497"/>
      <c r="K163" s="497"/>
      <c r="L163" s="497"/>
      <c r="M163" s="497"/>
      <c r="N163" s="497"/>
    </row>
    <row r="164" spans="4:14">
      <c r="D164" s="5"/>
      <c r="E164" s="497"/>
      <c r="F164" s="5"/>
      <c r="J164" s="497"/>
      <c r="K164" s="497"/>
      <c r="L164" s="497"/>
      <c r="M164" s="497"/>
      <c r="N164" s="497"/>
    </row>
    <row r="165" spans="4:14">
      <c r="D165" s="5"/>
      <c r="E165" s="497"/>
      <c r="F165" s="5"/>
      <c r="J165" s="497"/>
      <c r="K165" s="497"/>
      <c r="L165" s="497"/>
      <c r="M165" s="497"/>
      <c r="N165" s="497"/>
    </row>
    <row r="166" spans="4:14">
      <c r="D166" s="5"/>
      <c r="E166" s="497"/>
      <c r="F166" s="5"/>
      <c r="J166" s="497"/>
      <c r="K166" s="497"/>
      <c r="L166" s="497"/>
      <c r="M166" s="497"/>
      <c r="N166" s="497"/>
    </row>
    <row r="167" spans="4:14">
      <c r="D167" s="5"/>
      <c r="E167" s="497"/>
      <c r="F167" s="5"/>
      <c r="J167" s="497"/>
      <c r="K167" s="497"/>
      <c r="L167" s="497"/>
      <c r="M167" s="497"/>
      <c r="N167" s="497"/>
    </row>
    <row r="168" spans="4:14">
      <c r="D168" s="5"/>
      <c r="E168" s="497"/>
      <c r="F168" s="5"/>
      <c r="J168" s="497"/>
      <c r="K168" s="497"/>
      <c r="L168" s="497"/>
      <c r="M168" s="497"/>
      <c r="N168" s="497"/>
    </row>
    <row r="169" spans="4:14">
      <c r="D169" s="5"/>
      <c r="E169" s="497"/>
      <c r="F169" s="5"/>
      <c r="J169" s="497"/>
      <c r="K169" s="497"/>
      <c r="L169" s="497"/>
      <c r="M169" s="497"/>
      <c r="N169" s="497"/>
    </row>
    <row r="170" spans="4:14">
      <c r="D170" s="5"/>
      <c r="E170" s="497"/>
      <c r="F170" s="5"/>
      <c r="J170" s="497"/>
      <c r="K170" s="497"/>
      <c r="L170" s="497"/>
      <c r="M170" s="497"/>
      <c r="N170" s="497"/>
    </row>
    <row r="171" spans="4:14">
      <c r="D171" s="5"/>
      <c r="E171" s="497"/>
      <c r="F171" s="5"/>
      <c r="J171" s="497"/>
      <c r="K171" s="497"/>
      <c r="L171" s="497"/>
      <c r="M171" s="497"/>
      <c r="N171" s="497"/>
    </row>
    <row r="172" spans="4:14">
      <c r="D172" s="5"/>
      <c r="E172" s="497"/>
      <c r="F172" s="5"/>
      <c r="J172" s="497"/>
      <c r="K172" s="497"/>
      <c r="L172" s="497"/>
      <c r="M172" s="497"/>
      <c r="N172" s="497"/>
    </row>
    <row r="173" spans="4:14">
      <c r="D173" s="5"/>
      <c r="E173" s="497"/>
      <c r="F173" s="5"/>
      <c r="J173" s="497"/>
      <c r="K173" s="497"/>
      <c r="L173" s="497"/>
      <c r="M173" s="497"/>
      <c r="N173" s="497"/>
    </row>
    <row r="174" spans="4:14">
      <c r="D174" s="5"/>
      <c r="E174" s="497"/>
      <c r="F174" s="5"/>
      <c r="J174" s="497"/>
      <c r="K174" s="497"/>
      <c r="L174" s="497"/>
      <c r="M174" s="497"/>
      <c r="N174" s="497"/>
    </row>
    <row r="175" spans="4:14">
      <c r="D175" s="5"/>
      <c r="E175" s="497"/>
      <c r="F175" s="5"/>
      <c r="J175" s="497"/>
      <c r="K175" s="497"/>
      <c r="L175" s="497"/>
      <c r="M175" s="497"/>
      <c r="N175" s="497"/>
    </row>
    <row r="176" spans="4:14">
      <c r="D176" s="5"/>
      <c r="E176" s="497"/>
      <c r="F176" s="5"/>
      <c r="J176" s="497"/>
      <c r="K176" s="497"/>
      <c r="L176" s="497"/>
      <c r="M176" s="497"/>
      <c r="N176" s="497"/>
    </row>
    <row r="177" spans="4:14">
      <c r="D177" s="5"/>
      <c r="E177" s="497"/>
      <c r="F177" s="5"/>
      <c r="J177" s="497"/>
      <c r="K177" s="497"/>
      <c r="L177" s="497"/>
      <c r="M177" s="497"/>
      <c r="N177" s="497"/>
    </row>
    <row r="178" spans="4:14">
      <c r="D178" s="5"/>
      <c r="E178" s="497"/>
      <c r="F178" s="5"/>
      <c r="J178" s="497"/>
      <c r="K178" s="497"/>
      <c r="L178" s="497"/>
      <c r="M178" s="497"/>
      <c r="N178" s="497"/>
    </row>
    <row r="179" spans="4:14">
      <c r="D179" s="5"/>
      <c r="E179" s="497"/>
      <c r="F179" s="5"/>
      <c r="J179" s="497"/>
      <c r="K179" s="497"/>
      <c r="L179" s="497"/>
      <c r="M179" s="497"/>
      <c r="N179" s="497"/>
    </row>
    <row r="180" spans="4:14">
      <c r="D180" s="5"/>
      <c r="E180" s="497"/>
      <c r="F180" s="5"/>
      <c r="J180" s="497"/>
      <c r="K180" s="497"/>
      <c r="L180" s="497"/>
      <c r="M180" s="497"/>
      <c r="N180" s="497"/>
    </row>
    <row r="181" spans="4:14">
      <c r="D181" s="5"/>
      <c r="E181" s="497"/>
      <c r="F181" s="5"/>
      <c r="J181" s="497"/>
      <c r="K181" s="497"/>
      <c r="L181" s="497"/>
      <c r="M181" s="497"/>
      <c r="N181" s="497"/>
    </row>
    <row r="182" spans="4:14">
      <c r="D182" s="5"/>
      <c r="E182" s="497"/>
      <c r="F182" s="5"/>
      <c r="J182" s="497"/>
      <c r="K182" s="497"/>
      <c r="L182" s="497"/>
      <c r="M182" s="497"/>
      <c r="N182" s="497"/>
    </row>
    <row r="183" spans="4:14">
      <c r="D183" s="5"/>
      <c r="E183" s="497"/>
      <c r="F183" s="5"/>
      <c r="J183" s="497"/>
      <c r="K183" s="497"/>
      <c r="L183" s="497"/>
      <c r="M183" s="497"/>
      <c r="N183" s="497"/>
    </row>
    <row r="184" spans="4:14">
      <c r="D184" s="5"/>
      <c r="E184" s="497"/>
      <c r="F184" s="5"/>
      <c r="J184" s="497"/>
      <c r="K184" s="497"/>
      <c r="L184" s="497"/>
      <c r="M184" s="497"/>
      <c r="N184" s="497"/>
    </row>
    <row r="185" spans="4:14">
      <c r="D185" s="5"/>
      <c r="E185" s="497"/>
      <c r="F185" s="5"/>
      <c r="J185" s="497"/>
      <c r="K185" s="497"/>
      <c r="L185" s="497"/>
      <c r="M185" s="497"/>
      <c r="N185" s="497"/>
    </row>
    <row r="186" spans="4:14">
      <c r="D186" s="5"/>
      <c r="E186" s="497"/>
      <c r="F186" s="5"/>
      <c r="J186" s="497"/>
      <c r="K186" s="497"/>
      <c r="L186" s="497"/>
      <c r="M186" s="497"/>
      <c r="N186" s="497"/>
    </row>
    <row r="187" spans="4:14">
      <c r="D187" s="5"/>
      <c r="E187" s="497"/>
      <c r="F187" s="5"/>
      <c r="J187" s="497"/>
      <c r="K187" s="497"/>
      <c r="L187" s="497"/>
      <c r="M187" s="497"/>
      <c r="N187" s="497"/>
    </row>
    <row r="188" spans="4:14">
      <c r="D188" s="5"/>
      <c r="E188" s="497"/>
      <c r="F188" s="5"/>
      <c r="J188" s="497"/>
      <c r="K188" s="497"/>
      <c r="L188" s="497"/>
      <c r="M188" s="497"/>
      <c r="N188" s="497"/>
    </row>
    <row r="189" spans="4:14">
      <c r="D189" s="5"/>
      <c r="E189" s="497"/>
      <c r="F189" s="5"/>
      <c r="J189" s="497"/>
      <c r="K189" s="497"/>
      <c r="L189" s="497"/>
      <c r="M189" s="497"/>
      <c r="N189" s="497"/>
    </row>
    <row r="190" spans="4:14">
      <c r="D190" s="5"/>
      <c r="E190" s="497"/>
      <c r="F190" s="5"/>
      <c r="J190" s="497"/>
      <c r="K190" s="497"/>
      <c r="L190" s="497"/>
      <c r="M190" s="497"/>
      <c r="N190" s="497"/>
    </row>
    <row r="191" spans="4:14">
      <c r="D191" s="5"/>
      <c r="E191" s="497"/>
      <c r="F191" s="5"/>
      <c r="J191" s="497"/>
      <c r="K191" s="497"/>
      <c r="L191" s="497"/>
      <c r="M191" s="497"/>
      <c r="N191" s="497"/>
    </row>
    <row r="192" spans="4:14">
      <c r="D192" s="5"/>
      <c r="E192" s="497"/>
      <c r="F192" s="5"/>
      <c r="J192" s="497"/>
      <c r="K192" s="497"/>
      <c r="L192" s="497"/>
      <c r="M192" s="497"/>
      <c r="N192" s="497"/>
    </row>
    <row r="193" spans="4:14">
      <c r="D193" s="5"/>
      <c r="E193" s="497"/>
      <c r="F193" s="5"/>
      <c r="J193" s="497"/>
      <c r="K193" s="497"/>
      <c r="L193" s="497"/>
      <c r="M193" s="497"/>
      <c r="N193" s="497"/>
    </row>
    <row r="194" spans="4:14">
      <c r="D194" s="5"/>
      <c r="E194" s="497"/>
      <c r="F194" s="5"/>
      <c r="J194" s="497"/>
      <c r="K194" s="497"/>
      <c r="L194" s="497"/>
      <c r="M194" s="497"/>
      <c r="N194" s="497"/>
    </row>
    <row r="195" spans="4:14">
      <c r="D195" s="5"/>
      <c r="E195" s="497"/>
      <c r="F195" s="5"/>
      <c r="J195" s="497"/>
      <c r="K195" s="497"/>
      <c r="L195" s="497"/>
      <c r="M195" s="497"/>
      <c r="N195" s="497"/>
    </row>
    <row r="196" spans="4:14">
      <c r="D196" s="5"/>
      <c r="E196" s="497"/>
      <c r="F196" s="5"/>
      <c r="J196" s="497"/>
      <c r="K196" s="497"/>
      <c r="L196" s="497"/>
      <c r="M196" s="497"/>
      <c r="N196" s="497"/>
    </row>
    <row r="197" spans="4:14">
      <c r="D197" s="5"/>
      <c r="E197" s="497"/>
      <c r="F197" s="5"/>
      <c r="J197" s="497"/>
      <c r="K197" s="497"/>
      <c r="L197" s="497"/>
      <c r="M197" s="497"/>
      <c r="N197" s="497"/>
    </row>
    <row r="198" spans="4:14">
      <c r="D198" s="5"/>
      <c r="E198" s="497"/>
      <c r="F198" s="5"/>
      <c r="J198" s="497"/>
      <c r="K198" s="497"/>
      <c r="L198" s="497"/>
      <c r="M198" s="497"/>
      <c r="N198" s="497"/>
    </row>
    <row r="199" spans="4:14">
      <c r="D199" s="5"/>
      <c r="E199" s="497"/>
      <c r="F199" s="5"/>
      <c r="J199" s="497"/>
      <c r="K199" s="497"/>
      <c r="L199" s="497"/>
      <c r="M199" s="497"/>
      <c r="N199" s="497"/>
    </row>
    <row r="200" spans="4:14">
      <c r="D200" s="5"/>
      <c r="E200" s="497"/>
      <c r="F200" s="5"/>
      <c r="J200" s="497"/>
      <c r="K200" s="497"/>
      <c r="L200" s="497"/>
      <c r="M200" s="497"/>
      <c r="N200" s="497"/>
    </row>
    <row r="201" spans="4:14">
      <c r="D201" s="5"/>
      <c r="E201" s="497"/>
      <c r="F201" s="5"/>
      <c r="J201" s="497"/>
      <c r="K201" s="497"/>
      <c r="L201" s="497"/>
      <c r="M201" s="497"/>
      <c r="N201" s="497"/>
    </row>
    <row r="202" spans="4:14">
      <c r="D202" s="5"/>
      <c r="E202" s="497"/>
      <c r="F202" s="5"/>
      <c r="J202" s="497"/>
      <c r="K202" s="497"/>
      <c r="L202" s="497"/>
      <c r="M202" s="497"/>
      <c r="N202" s="497"/>
    </row>
    <row r="203" spans="4:14">
      <c r="D203" s="5"/>
      <c r="E203" s="497"/>
      <c r="F203" s="5"/>
      <c r="J203" s="497"/>
      <c r="K203" s="497"/>
      <c r="L203" s="497"/>
      <c r="M203" s="497"/>
      <c r="N203" s="497"/>
    </row>
    <row r="204" spans="4:14">
      <c r="D204" s="5"/>
      <c r="E204" s="497"/>
      <c r="F204" s="5"/>
      <c r="J204" s="497"/>
      <c r="K204" s="497"/>
      <c r="L204" s="497"/>
      <c r="M204" s="497"/>
      <c r="N204" s="497"/>
    </row>
    <row r="205" spans="4:14">
      <c r="D205" s="5"/>
      <c r="E205" s="497"/>
      <c r="F205" s="5"/>
      <c r="J205" s="497"/>
      <c r="K205" s="497"/>
      <c r="L205" s="497"/>
      <c r="M205" s="497"/>
      <c r="N205" s="497"/>
    </row>
    <row r="206" spans="4:14">
      <c r="D206" s="5"/>
      <c r="E206" s="497"/>
      <c r="F206" s="5"/>
      <c r="J206" s="497"/>
      <c r="K206" s="497"/>
      <c r="L206" s="497"/>
      <c r="M206" s="497"/>
      <c r="N206" s="497"/>
    </row>
    <row r="207" spans="4:14">
      <c r="D207" s="5"/>
      <c r="E207" s="497"/>
      <c r="F207" s="5"/>
      <c r="J207" s="497"/>
      <c r="K207" s="497"/>
      <c r="L207" s="497"/>
      <c r="M207" s="497"/>
      <c r="N207" s="497"/>
    </row>
    <row r="208" spans="4:14">
      <c r="D208" s="5"/>
      <c r="E208" s="497"/>
      <c r="F208" s="5"/>
      <c r="J208" s="497"/>
      <c r="K208" s="497"/>
      <c r="L208" s="497"/>
      <c r="M208" s="497"/>
      <c r="N208" s="497"/>
    </row>
    <row r="209" spans="4:14">
      <c r="D209" s="5"/>
      <c r="E209" s="497"/>
      <c r="F209" s="5"/>
      <c r="J209" s="497"/>
      <c r="K209" s="497"/>
      <c r="L209" s="497"/>
      <c r="M209" s="497"/>
      <c r="N209" s="497"/>
    </row>
    <row r="210" spans="4:14">
      <c r="D210" s="5"/>
      <c r="E210" s="497"/>
      <c r="F210" s="5"/>
      <c r="J210" s="497"/>
      <c r="K210" s="497"/>
      <c r="L210" s="497"/>
      <c r="M210" s="497"/>
      <c r="N210" s="497"/>
    </row>
    <row r="211" spans="4:14">
      <c r="D211" s="5"/>
      <c r="E211" s="497"/>
      <c r="F211" s="5"/>
      <c r="J211" s="497"/>
      <c r="K211" s="497"/>
      <c r="L211" s="497"/>
      <c r="M211" s="497"/>
      <c r="N211" s="497"/>
    </row>
    <row r="212" spans="4:14">
      <c r="D212" s="5"/>
      <c r="E212" s="497"/>
      <c r="F212" s="5"/>
      <c r="J212" s="497"/>
      <c r="K212" s="497"/>
      <c r="L212" s="497"/>
      <c r="M212" s="497"/>
      <c r="N212" s="497"/>
    </row>
    <row r="213" spans="4:14">
      <c r="D213" s="5"/>
      <c r="E213" s="497"/>
      <c r="F213" s="5"/>
      <c r="J213" s="497"/>
      <c r="K213" s="497"/>
      <c r="L213" s="497"/>
      <c r="M213" s="497"/>
      <c r="N213" s="497"/>
    </row>
    <row r="214" spans="4:14">
      <c r="D214" s="5"/>
      <c r="E214" s="497"/>
      <c r="F214" s="5"/>
      <c r="J214" s="497"/>
      <c r="K214" s="497"/>
      <c r="L214" s="497"/>
      <c r="M214" s="497"/>
      <c r="N214" s="497"/>
    </row>
    <row r="215" spans="4:14">
      <c r="D215" s="5"/>
      <c r="E215" s="497"/>
      <c r="F215" s="5"/>
      <c r="J215" s="497"/>
      <c r="K215" s="497"/>
      <c r="L215" s="497"/>
      <c r="M215" s="497"/>
      <c r="N215" s="497"/>
    </row>
    <row r="216" spans="4:14">
      <c r="D216" s="5"/>
      <c r="E216" s="497"/>
      <c r="F216" s="5"/>
      <c r="J216" s="497"/>
      <c r="K216" s="497"/>
      <c r="L216" s="497"/>
      <c r="M216" s="497"/>
      <c r="N216" s="497"/>
    </row>
    <row r="217" spans="4:14">
      <c r="D217" s="5"/>
      <c r="E217" s="497"/>
      <c r="F217" s="5"/>
      <c r="J217" s="497"/>
      <c r="K217" s="497"/>
      <c r="L217" s="497"/>
      <c r="M217" s="497"/>
      <c r="N217" s="497"/>
    </row>
    <row r="218" spans="4:14">
      <c r="D218" s="5"/>
      <c r="E218" s="497"/>
      <c r="F218" s="5"/>
      <c r="J218" s="497"/>
      <c r="K218" s="497"/>
      <c r="L218" s="497"/>
      <c r="M218" s="497"/>
      <c r="N218" s="497"/>
    </row>
    <row r="219" spans="4:14">
      <c r="D219" s="5"/>
      <c r="E219" s="497"/>
      <c r="F219" s="5"/>
      <c r="J219" s="497"/>
      <c r="K219" s="497"/>
      <c r="L219" s="497"/>
      <c r="M219" s="497"/>
      <c r="N219" s="497"/>
    </row>
    <row r="220" spans="4:14">
      <c r="D220" s="5"/>
      <c r="E220" s="497"/>
      <c r="F220" s="5"/>
      <c r="J220" s="497"/>
      <c r="K220" s="497"/>
      <c r="L220" s="497"/>
      <c r="M220" s="497"/>
      <c r="N220" s="497"/>
    </row>
    <row r="221" spans="4:14">
      <c r="D221" s="5"/>
      <c r="E221" s="497"/>
      <c r="F221" s="5"/>
      <c r="J221" s="497"/>
      <c r="K221" s="497"/>
      <c r="L221" s="497"/>
      <c r="M221" s="497"/>
      <c r="N221" s="497"/>
    </row>
    <row r="222" spans="4:14">
      <c r="D222" s="5"/>
      <c r="E222" s="497"/>
      <c r="F222" s="5"/>
      <c r="J222" s="497"/>
      <c r="K222" s="497"/>
      <c r="L222" s="497"/>
      <c r="M222" s="497"/>
      <c r="N222" s="497"/>
    </row>
    <row r="223" spans="4:14">
      <c r="D223" s="5"/>
      <c r="E223" s="497"/>
      <c r="F223" s="5"/>
      <c r="J223" s="497"/>
      <c r="K223" s="497"/>
      <c r="L223" s="497"/>
      <c r="M223" s="497"/>
      <c r="N223" s="497"/>
    </row>
    <row r="224" spans="4:14">
      <c r="D224" s="5"/>
      <c r="E224" s="497"/>
      <c r="F224" s="5"/>
      <c r="J224" s="497"/>
      <c r="K224" s="497"/>
      <c r="L224" s="497"/>
      <c r="M224" s="497"/>
      <c r="N224" s="497"/>
    </row>
    <row r="225" spans="4:14">
      <c r="D225" s="5"/>
      <c r="E225" s="497"/>
      <c r="F225" s="5"/>
      <c r="J225" s="497"/>
      <c r="K225" s="497"/>
      <c r="L225" s="497"/>
      <c r="M225" s="497"/>
      <c r="N225" s="497"/>
    </row>
    <row r="226" spans="4:14">
      <c r="D226" s="5"/>
      <c r="E226" s="497"/>
      <c r="F226" s="5"/>
      <c r="J226" s="497"/>
      <c r="K226" s="497"/>
      <c r="L226" s="497"/>
      <c r="M226" s="497"/>
      <c r="N226" s="497"/>
    </row>
    <row r="227" spans="4:14">
      <c r="D227" s="5"/>
      <c r="E227" s="497"/>
      <c r="F227" s="5"/>
      <c r="J227" s="497"/>
      <c r="K227" s="497"/>
      <c r="L227" s="497"/>
      <c r="M227" s="497"/>
      <c r="N227" s="497"/>
    </row>
    <row r="228" spans="4:14">
      <c r="D228" s="5"/>
      <c r="E228" s="497"/>
      <c r="F228" s="5"/>
      <c r="J228" s="497"/>
      <c r="K228" s="497"/>
      <c r="L228" s="497"/>
      <c r="M228" s="497"/>
      <c r="N228" s="497"/>
    </row>
    <row r="229" spans="4:14">
      <c r="D229" s="5"/>
      <c r="E229" s="497"/>
      <c r="F229" s="5"/>
      <c r="J229" s="497"/>
      <c r="K229" s="497"/>
      <c r="L229" s="497"/>
      <c r="M229" s="497"/>
      <c r="N229" s="497"/>
    </row>
    <row r="230" spans="4:14">
      <c r="D230" s="5"/>
      <c r="E230" s="497"/>
      <c r="F230" s="5"/>
      <c r="J230" s="497"/>
      <c r="K230" s="497"/>
      <c r="L230" s="497"/>
      <c r="M230" s="497"/>
      <c r="N230" s="497"/>
    </row>
    <row r="231" spans="4:14">
      <c r="D231" s="5"/>
      <c r="E231" s="497"/>
      <c r="F231" s="5"/>
      <c r="J231" s="497"/>
      <c r="K231" s="497"/>
      <c r="L231" s="497"/>
      <c r="M231" s="497"/>
      <c r="N231" s="497"/>
    </row>
    <row r="232" spans="4:14">
      <c r="D232" s="5"/>
      <c r="E232" s="497"/>
      <c r="F232" s="5"/>
      <c r="J232" s="497"/>
      <c r="K232" s="497"/>
      <c r="L232" s="497"/>
      <c r="M232" s="497"/>
      <c r="N232" s="497"/>
    </row>
    <row r="233" spans="4:14">
      <c r="D233" s="5"/>
      <c r="E233" s="497"/>
      <c r="F233" s="5"/>
      <c r="J233" s="497"/>
      <c r="K233" s="497"/>
      <c r="L233" s="497"/>
      <c r="M233" s="497"/>
      <c r="N233" s="497"/>
    </row>
    <row r="234" spans="4:14">
      <c r="D234" s="5"/>
      <c r="E234" s="497"/>
      <c r="F234" s="5"/>
      <c r="J234" s="497"/>
      <c r="K234" s="497"/>
      <c r="L234" s="497"/>
      <c r="M234" s="497"/>
      <c r="N234" s="497"/>
    </row>
    <row r="235" spans="4:14">
      <c r="D235" s="5"/>
      <c r="E235" s="497"/>
      <c r="F235" s="5"/>
      <c r="J235" s="497"/>
      <c r="K235" s="497"/>
      <c r="L235" s="497"/>
      <c r="M235" s="497"/>
      <c r="N235" s="497"/>
    </row>
    <row r="236" spans="4:14">
      <c r="D236" s="5"/>
      <c r="E236" s="497"/>
      <c r="F236" s="5"/>
      <c r="J236" s="497"/>
      <c r="K236" s="497"/>
      <c r="L236" s="497"/>
      <c r="M236" s="497"/>
      <c r="N236" s="497"/>
    </row>
    <row r="237" spans="4:14">
      <c r="D237" s="5"/>
      <c r="E237" s="497"/>
      <c r="F237" s="5"/>
      <c r="J237" s="497"/>
      <c r="K237" s="497"/>
      <c r="L237" s="497"/>
      <c r="M237" s="497"/>
      <c r="N237" s="497"/>
    </row>
    <row r="238" spans="4:14">
      <c r="D238" s="5"/>
      <c r="E238" s="497"/>
      <c r="F238" s="5"/>
      <c r="J238" s="497"/>
      <c r="K238" s="497"/>
      <c r="L238" s="497"/>
      <c r="M238" s="497"/>
      <c r="N238" s="497"/>
    </row>
    <row r="239" spans="4:14">
      <c r="D239" s="5"/>
      <c r="E239" s="497"/>
      <c r="F239" s="5"/>
      <c r="J239" s="497"/>
      <c r="K239" s="497"/>
      <c r="L239" s="497"/>
      <c r="M239" s="497"/>
      <c r="N239" s="497"/>
    </row>
    <row r="240" spans="4:14">
      <c r="D240" s="5"/>
      <c r="E240" s="497"/>
      <c r="F240" s="5"/>
      <c r="J240" s="497"/>
      <c r="K240" s="497"/>
      <c r="L240" s="497"/>
      <c r="M240" s="497"/>
      <c r="N240" s="497"/>
    </row>
    <row r="241" spans="4:14">
      <c r="D241" s="5"/>
      <c r="E241" s="497"/>
      <c r="F241" s="5"/>
      <c r="J241" s="497"/>
      <c r="K241" s="497"/>
      <c r="L241" s="497"/>
      <c r="M241" s="497"/>
      <c r="N241" s="497"/>
    </row>
    <row r="242" spans="4:14">
      <c r="D242" s="5"/>
      <c r="E242" s="497"/>
      <c r="F242" s="5"/>
      <c r="J242" s="497"/>
      <c r="K242" s="497"/>
      <c r="L242" s="497"/>
      <c r="M242" s="497"/>
      <c r="N242" s="497"/>
    </row>
    <row r="243" spans="4:14">
      <c r="D243" s="5"/>
      <c r="E243" s="497"/>
      <c r="F243" s="5"/>
      <c r="J243" s="497"/>
      <c r="K243" s="497"/>
      <c r="L243" s="497"/>
      <c r="M243" s="497"/>
      <c r="N243" s="497"/>
    </row>
    <row r="244" spans="4:14">
      <c r="D244" s="5"/>
      <c r="E244" s="497"/>
      <c r="F244" s="5"/>
      <c r="J244" s="497"/>
      <c r="K244" s="497"/>
      <c r="L244" s="497"/>
      <c r="M244" s="497"/>
      <c r="N244" s="497"/>
    </row>
    <row r="245" spans="4:14">
      <c r="D245" s="5"/>
      <c r="E245" s="497"/>
      <c r="F245" s="5"/>
      <c r="J245" s="497"/>
      <c r="K245" s="497"/>
      <c r="L245" s="497"/>
      <c r="M245" s="497"/>
      <c r="N245" s="497"/>
    </row>
    <row r="246" spans="4:14">
      <c r="D246" s="5"/>
      <c r="E246" s="497"/>
      <c r="F246" s="5"/>
      <c r="J246" s="497"/>
      <c r="K246" s="497"/>
      <c r="L246" s="497"/>
      <c r="M246" s="497"/>
      <c r="N246" s="497"/>
    </row>
    <row r="247" spans="4:14">
      <c r="D247" s="5"/>
      <c r="E247" s="497"/>
      <c r="F247" s="5"/>
      <c r="J247" s="497"/>
      <c r="K247" s="497"/>
      <c r="L247" s="497"/>
      <c r="M247" s="497"/>
      <c r="N247" s="497"/>
    </row>
    <row r="248" spans="4:14">
      <c r="D248" s="5"/>
      <c r="E248" s="497"/>
      <c r="F248" s="5"/>
      <c r="J248" s="497"/>
      <c r="K248" s="497"/>
      <c r="L248" s="497"/>
      <c r="M248" s="497"/>
      <c r="N248" s="497"/>
    </row>
    <row r="249" spans="4:14">
      <c r="D249" s="5"/>
      <c r="E249" s="497"/>
      <c r="F249" s="5"/>
      <c r="J249" s="497"/>
      <c r="K249" s="497"/>
      <c r="L249" s="497"/>
      <c r="M249" s="497"/>
      <c r="N249" s="497"/>
    </row>
    <row r="250" spans="4:14">
      <c r="D250" s="5"/>
      <c r="E250" s="497"/>
      <c r="F250" s="5"/>
      <c r="J250" s="497"/>
      <c r="K250" s="497"/>
      <c r="L250" s="497"/>
      <c r="M250" s="497"/>
      <c r="N250" s="497"/>
    </row>
    <row r="251" spans="4:14">
      <c r="D251" s="5"/>
      <c r="E251" s="497"/>
      <c r="F251" s="5"/>
      <c r="J251" s="497"/>
      <c r="K251" s="497"/>
      <c r="L251" s="497"/>
      <c r="M251" s="497"/>
      <c r="N251" s="497"/>
    </row>
    <row r="252" spans="4:14">
      <c r="D252" s="5"/>
      <c r="E252" s="497"/>
      <c r="F252" s="5"/>
      <c r="J252" s="497"/>
      <c r="K252" s="497"/>
      <c r="L252" s="497"/>
      <c r="M252" s="497"/>
      <c r="N252" s="497"/>
    </row>
    <row r="253" spans="4:14">
      <c r="D253" s="5"/>
      <c r="E253" s="497"/>
      <c r="F253" s="5"/>
      <c r="J253" s="497"/>
      <c r="K253" s="497"/>
      <c r="L253" s="497"/>
      <c r="M253" s="497"/>
      <c r="N253" s="497"/>
    </row>
    <row r="254" spans="4:14">
      <c r="D254" s="5"/>
      <c r="E254" s="497"/>
      <c r="F254" s="5"/>
      <c r="J254" s="497"/>
      <c r="K254" s="497"/>
      <c r="L254" s="497"/>
      <c r="M254" s="497"/>
      <c r="N254" s="497"/>
    </row>
    <row r="255" spans="4:14">
      <c r="D255" s="5"/>
      <c r="E255" s="497"/>
      <c r="F255" s="5"/>
      <c r="J255" s="497"/>
      <c r="K255" s="497"/>
      <c r="L255" s="497"/>
      <c r="M255" s="497"/>
      <c r="N255" s="497"/>
    </row>
    <row r="256" spans="4:14">
      <c r="D256" s="5"/>
      <c r="E256" s="497"/>
      <c r="F256" s="5"/>
      <c r="J256" s="497"/>
      <c r="K256" s="497"/>
      <c r="L256" s="497"/>
      <c r="M256" s="497"/>
      <c r="N256" s="497"/>
    </row>
    <row r="257" spans="4:14">
      <c r="D257" s="5"/>
      <c r="E257" s="497"/>
      <c r="F257" s="5"/>
      <c r="J257" s="497"/>
      <c r="K257" s="497"/>
      <c r="L257" s="497"/>
      <c r="M257" s="497"/>
      <c r="N257" s="497"/>
    </row>
    <row r="258" spans="4:14">
      <c r="D258" s="5"/>
      <c r="E258" s="497"/>
      <c r="F258" s="5"/>
      <c r="J258" s="497"/>
      <c r="K258" s="497"/>
      <c r="L258" s="497"/>
      <c r="M258" s="497"/>
      <c r="N258" s="497"/>
    </row>
    <row r="259" spans="4:14">
      <c r="D259" s="5"/>
      <c r="E259" s="497"/>
      <c r="F259" s="5"/>
      <c r="J259" s="497"/>
      <c r="K259" s="497"/>
      <c r="L259" s="497"/>
      <c r="M259" s="497"/>
      <c r="N259" s="497"/>
    </row>
    <row r="260" spans="4:14">
      <c r="D260" s="5"/>
      <c r="E260" s="497"/>
      <c r="F260" s="5"/>
      <c r="J260" s="497"/>
      <c r="K260" s="497"/>
      <c r="L260" s="497"/>
      <c r="M260" s="497"/>
      <c r="N260" s="497"/>
    </row>
    <row r="261" spans="4:14">
      <c r="D261" s="5"/>
      <c r="E261" s="497"/>
      <c r="F261" s="5"/>
      <c r="J261" s="497"/>
      <c r="K261" s="497"/>
      <c r="L261" s="497"/>
      <c r="M261" s="497"/>
      <c r="N261" s="497"/>
    </row>
    <row r="262" spans="4:14">
      <c r="D262" s="5"/>
      <c r="E262" s="497"/>
      <c r="F262" s="5"/>
      <c r="J262" s="497"/>
      <c r="K262" s="497"/>
      <c r="L262" s="497"/>
      <c r="M262" s="497"/>
      <c r="N262" s="497"/>
    </row>
    <row r="263" spans="4:14">
      <c r="D263" s="5"/>
      <c r="E263" s="497"/>
      <c r="F263" s="5"/>
      <c r="J263" s="497"/>
      <c r="K263" s="497"/>
      <c r="L263" s="497"/>
      <c r="M263" s="497"/>
      <c r="N263" s="497"/>
    </row>
    <row r="264" spans="4:14">
      <c r="D264" s="5"/>
      <c r="E264" s="497"/>
      <c r="F264" s="5"/>
      <c r="J264" s="497"/>
      <c r="K264" s="497"/>
      <c r="L264" s="497"/>
      <c r="M264" s="497"/>
      <c r="N264" s="497"/>
    </row>
    <row r="265" spans="4:14">
      <c r="D265" s="5"/>
      <c r="E265" s="497"/>
      <c r="F265" s="5"/>
      <c r="J265" s="497"/>
      <c r="K265" s="497"/>
      <c r="L265" s="497"/>
      <c r="M265" s="497"/>
      <c r="N265" s="497"/>
    </row>
    <row r="266" spans="4:14">
      <c r="D266" s="5"/>
      <c r="E266" s="497"/>
      <c r="F266" s="5"/>
      <c r="J266" s="497"/>
      <c r="K266" s="497"/>
      <c r="L266" s="497"/>
      <c r="M266" s="497"/>
      <c r="N266" s="497"/>
    </row>
    <row r="267" spans="4:14">
      <c r="D267" s="5"/>
      <c r="E267" s="497"/>
      <c r="F267" s="5"/>
      <c r="J267" s="497"/>
      <c r="K267" s="497"/>
      <c r="L267" s="497"/>
      <c r="M267" s="497"/>
      <c r="N267" s="497"/>
    </row>
    <row r="268" spans="4:14">
      <c r="D268" s="5"/>
      <c r="E268" s="497"/>
      <c r="F268" s="5"/>
      <c r="J268" s="497"/>
      <c r="K268" s="497"/>
      <c r="L268" s="497"/>
      <c r="M268" s="497"/>
      <c r="N268" s="497"/>
    </row>
    <row r="269" spans="4:14">
      <c r="D269" s="5"/>
      <c r="E269" s="497"/>
      <c r="F269" s="5"/>
      <c r="J269" s="497"/>
      <c r="K269" s="497"/>
      <c r="L269" s="497"/>
      <c r="M269" s="497"/>
      <c r="N269" s="497"/>
    </row>
    <row r="270" spans="4:14">
      <c r="D270" s="5"/>
      <c r="E270" s="497"/>
      <c r="F270" s="5"/>
      <c r="J270" s="497"/>
      <c r="K270" s="497"/>
      <c r="L270" s="497"/>
      <c r="M270" s="497"/>
      <c r="N270" s="497"/>
    </row>
    <row r="271" spans="4:14">
      <c r="D271" s="5"/>
      <c r="E271" s="497"/>
      <c r="F271" s="5"/>
      <c r="J271" s="497"/>
      <c r="K271" s="497"/>
      <c r="L271" s="497"/>
      <c r="M271" s="497"/>
      <c r="N271" s="497"/>
    </row>
    <row r="272" spans="4:14">
      <c r="D272" s="5"/>
      <c r="E272" s="497"/>
      <c r="F272" s="5"/>
      <c r="J272" s="497"/>
      <c r="K272" s="497"/>
      <c r="L272" s="497"/>
      <c r="M272" s="497"/>
      <c r="N272" s="497"/>
    </row>
    <row r="273" spans="4:14">
      <c r="D273" s="5"/>
      <c r="E273" s="497"/>
      <c r="F273" s="5"/>
      <c r="J273" s="497"/>
      <c r="K273" s="497"/>
      <c r="L273" s="497"/>
      <c r="M273" s="497"/>
      <c r="N273" s="497"/>
    </row>
    <row r="274" spans="4:14">
      <c r="D274" s="5"/>
      <c r="E274" s="497"/>
      <c r="F274" s="5"/>
      <c r="J274" s="497"/>
      <c r="K274" s="497"/>
      <c r="L274" s="497"/>
      <c r="M274" s="497"/>
      <c r="N274" s="497"/>
    </row>
    <row r="275" spans="4:14">
      <c r="D275" s="5"/>
      <c r="E275" s="497"/>
      <c r="F275" s="5"/>
      <c r="J275" s="497"/>
      <c r="K275" s="497"/>
      <c r="L275" s="497"/>
      <c r="M275" s="497"/>
      <c r="N275" s="497"/>
    </row>
    <row r="276" spans="4:14">
      <c r="D276" s="5"/>
      <c r="E276" s="497"/>
      <c r="F276" s="5"/>
      <c r="J276" s="497"/>
      <c r="K276" s="497"/>
      <c r="L276" s="497"/>
      <c r="M276" s="497"/>
      <c r="N276" s="497"/>
    </row>
    <row r="277" spans="4:14">
      <c r="D277" s="5"/>
      <c r="E277" s="497"/>
      <c r="F277" s="5"/>
      <c r="J277" s="497"/>
      <c r="K277" s="497"/>
      <c r="L277" s="497"/>
      <c r="M277" s="497"/>
      <c r="N277" s="497"/>
    </row>
    <row r="278" spans="4:14">
      <c r="D278" s="5"/>
      <c r="E278" s="497"/>
      <c r="F278" s="5"/>
      <c r="J278" s="497"/>
      <c r="K278" s="497"/>
      <c r="L278" s="497"/>
      <c r="M278" s="497"/>
      <c r="N278" s="497"/>
    </row>
    <row r="279" spans="4:14">
      <c r="D279" s="5"/>
      <c r="E279" s="497"/>
      <c r="F279" s="5"/>
      <c r="J279" s="497"/>
      <c r="K279" s="497"/>
      <c r="L279" s="497"/>
      <c r="M279" s="497"/>
      <c r="N279" s="497"/>
    </row>
    <row r="280" spans="4:14">
      <c r="D280" s="5"/>
      <c r="E280" s="497"/>
      <c r="F280" s="5"/>
      <c r="J280" s="497"/>
      <c r="K280" s="497"/>
      <c r="L280" s="497"/>
      <c r="M280" s="497"/>
      <c r="N280" s="497"/>
    </row>
    <row r="281" spans="4:14">
      <c r="D281" s="5"/>
      <c r="E281" s="497"/>
      <c r="F281" s="5"/>
      <c r="J281" s="497"/>
      <c r="K281" s="497"/>
      <c r="L281" s="497"/>
      <c r="M281" s="497"/>
      <c r="N281" s="497"/>
    </row>
    <row r="282" spans="4:14">
      <c r="D282" s="5"/>
      <c r="E282" s="497"/>
      <c r="F282" s="5"/>
      <c r="J282" s="497"/>
      <c r="K282" s="497"/>
      <c r="L282" s="497"/>
      <c r="M282" s="497"/>
      <c r="N282" s="497"/>
    </row>
    <row r="283" spans="4:14">
      <c r="D283" s="5"/>
      <c r="E283" s="497"/>
      <c r="F283" s="5"/>
      <c r="J283" s="497"/>
      <c r="K283" s="497"/>
      <c r="L283" s="497"/>
      <c r="M283" s="497"/>
      <c r="N283" s="497"/>
    </row>
    <row r="284" spans="4:14">
      <c r="D284" s="5"/>
      <c r="E284" s="497"/>
      <c r="F284" s="5"/>
      <c r="J284" s="497"/>
      <c r="K284" s="497"/>
      <c r="L284" s="497"/>
      <c r="M284" s="497"/>
      <c r="N284" s="497"/>
    </row>
    <row r="285" spans="4:14">
      <c r="D285" s="5"/>
      <c r="E285" s="497"/>
      <c r="F285" s="5"/>
      <c r="J285" s="497"/>
      <c r="K285" s="497"/>
      <c r="L285" s="497"/>
      <c r="M285" s="497"/>
      <c r="N285" s="497"/>
    </row>
    <row r="286" spans="4:14">
      <c r="D286" s="5"/>
      <c r="E286" s="497"/>
      <c r="F286" s="5"/>
      <c r="J286" s="497"/>
      <c r="K286" s="497"/>
      <c r="L286" s="497"/>
      <c r="M286" s="497"/>
      <c r="N286" s="497"/>
    </row>
    <row r="287" spans="4:14">
      <c r="D287" s="5"/>
      <c r="E287" s="497"/>
      <c r="F287" s="5"/>
      <c r="J287" s="497"/>
      <c r="K287" s="497"/>
      <c r="L287" s="497"/>
      <c r="M287" s="497"/>
      <c r="N287" s="497"/>
    </row>
    <row r="288" spans="4:14">
      <c r="D288" s="5"/>
      <c r="E288" s="497"/>
      <c r="F288" s="5"/>
      <c r="J288" s="497"/>
      <c r="K288" s="497"/>
      <c r="L288" s="497"/>
      <c r="M288" s="497"/>
      <c r="N288" s="497"/>
    </row>
    <row r="289" spans="4:14">
      <c r="D289" s="5"/>
      <c r="E289" s="497"/>
      <c r="F289" s="5"/>
      <c r="J289" s="497"/>
      <c r="K289" s="497"/>
      <c r="L289" s="497"/>
      <c r="M289" s="497"/>
      <c r="N289" s="497"/>
    </row>
    <row r="290" spans="4:14">
      <c r="D290" s="5"/>
      <c r="E290" s="497"/>
      <c r="F290" s="5"/>
      <c r="J290" s="497"/>
      <c r="K290" s="497"/>
      <c r="L290" s="497"/>
      <c r="M290" s="497"/>
      <c r="N290" s="497"/>
    </row>
    <row r="291" spans="4:14">
      <c r="D291" s="5"/>
      <c r="E291" s="497"/>
      <c r="F291" s="5"/>
      <c r="J291" s="497"/>
      <c r="K291" s="497"/>
      <c r="L291" s="497"/>
      <c r="M291" s="497"/>
      <c r="N291" s="497"/>
    </row>
    <row r="292" spans="4:14">
      <c r="D292" s="5"/>
      <c r="E292" s="497"/>
      <c r="F292" s="5"/>
      <c r="J292" s="497"/>
      <c r="K292" s="497"/>
      <c r="L292" s="497"/>
      <c r="M292" s="497"/>
      <c r="N292" s="497"/>
    </row>
    <row r="293" spans="4:14">
      <c r="D293" s="5"/>
      <c r="E293" s="497"/>
      <c r="F293" s="5"/>
      <c r="J293" s="497"/>
      <c r="K293" s="497"/>
      <c r="L293" s="497"/>
      <c r="M293" s="497"/>
      <c r="N293" s="497"/>
    </row>
    <row r="294" spans="4:14">
      <c r="D294" s="5"/>
      <c r="E294" s="497"/>
      <c r="F294" s="5"/>
      <c r="J294" s="497"/>
      <c r="K294" s="497"/>
      <c r="L294" s="497"/>
      <c r="M294" s="497"/>
      <c r="N294" s="497"/>
    </row>
    <row r="295" spans="4:14">
      <c r="D295" s="5"/>
      <c r="E295" s="497"/>
      <c r="F295" s="5"/>
      <c r="J295" s="497"/>
      <c r="K295" s="497"/>
      <c r="L295" s="497"/>
      <c r="M295" s="497"/>
      <c r="N295" s="497"/>
    </row>
    <row r="296" spans="4:14">
      <c r="D296" s="5"/>
      <c r="E296" s="497"/>
      <c r="F296" s="5"/>
      <c r="J296" s="497"/>
      <c r="K296" s="497"/>
      <c r="L296" s="497"/>
      <c r="M296" s="497"/>
      <c r="N296" s="497"/>
    </row>
    <row r="297" spans="4:14">
      <c r="D297" s="5"/>
      <c r="E297" s="497"/>
      <c r="F297" s="5"/>
      <c r="J297" s="497"/>
      <c r="K297" s="497"/>
      <c r="L297" s="497"/>
      <c r="M297" s="497"/>
      <c r="N297" s="497"/>
    </row>
    <row r="298" spans="4:14">
      <c r="D298" s="5"/>
      <c r="E298" s="497"/>
      <c r="F298" s="5"/>
      <c r="J298" s="497"/>
      <c r="K298" s="497"/>
      <c r="L298" s="497"/>
      <c r="M298" s="497"/>
      <c r="N298" s="497"/>
    </row>
    <row r="299" spans="4:14">
      <c r="D299" s="5"/>
      <c r="E299" s="497"/>
      <c r="F299" s="5"/>
      <c r="J299" s="497"/>
      <c r="K299" s="497"/>
      <c r="L299" s="497"/>
      <c r="M299" s="497"/>
      <c r="N299" s="497"/>
    </row>
    <row r="300" spans="4:14">
      <c r="D300" s="5"/>
      <c r="E300" s="497"/>
      <c r="F300" s="5"/>
      <c r="J300" s="497"/>
      <c r="K300" s="497"/>
      <c r="L300" s="497"/>
      <c r="M300" s="497"/>
      <c r="N300" s="497"/>
    </row>
    <row r="301" spans="4:14">
      <c r="D301" s="5"/>
      <c r="E301" s="497"/>
      <c r="F301" s="5"/>
      <c r="J301" s="497"/>
      <c r="K301" s="497"/>
      <c r="L301" s="497"/>
      <c r="M301" s="497"/>
      <c r="N301" s="497"/>
    </row>
    <row r="302" spans="4:14">
      <c r="D302" s="5"/>
      <c r="E302" s="497"/>
      <c r="F302" s="5"/>
      <c r="J302" s="497"/>
      <c r="K302" s="497"/>
      <c r="L302" s="497"/>
      <c r="M302" s="497"/>
      <c r="N302" s="497"/>
    </row>
    <row r="303" spans="4:14">
      <c r="D303" s="5"/>
      <c r="E303" s="497"/>
      <c r="F303" s="5"/>
      <c r="J303" s="497"/>
      <c r="K303" s="497"/>
      <c r="L303" s="497"/>
      <c r="M303" s="497"/>
      <c r="N303" s="497"/>
    </row>
    <row r="304" spans="4:14">
      <c r="D304" s="5"/>
      <c r="E304" s="497"/>
      <c r="F304" s="5"/>
      <c r="J304" s="497"/>
      <c r="K304" s="497"/>
      <c r="L304" s="497"/>
      <c r="M304" s="497"/>
      <c r="N304" s="497"/>
    </row>
    <row r="305" spans="4:14">
      <c r="D305" s="5"/>
      <c r="E305" s="497"/>
      <c r="F305" s="5"/>
      <c r="J305" s="497"/>
      <c r="K305" s="497"/>
      <c r="L305" s="497"/>
      <c r="M305" s="497"/>
      <c r="N305" s="497"/>
    </row>
    <row r="306" spans="4:14">
      <c r="D306" s="5"/>
      <c r="E306" s="497"/>
      <c r="F306" s="5"/>
      <c r="J306" s="497"/>
      <c r="K306" s="497"/>
      <c r="L306" s="497"/>
      <c r="M306" s="497"/>
      <c r="N306" s="497"/>
    </row>
    <row r="307" spans="4:14">
      <c r="D307" s="5"/>
      <c r="E307" s="497"/>
      <c r="F307" s="5"/>
      <c r="J307" s="497"/>
      <c r="K307" s="497"/>
      <c r="L307" s="497"/>
      <c r="M307" s="497"/>
      <c r="N307" s="497"/>
    </row>
    <row r="308" spans="4:14">
      <c r="D308" s="5"/>
      <c r="E308" s="497"/>
      <c r="F308" s="5"/>
      <c r="J308" s="497"/>
      <c r="K308" s="497"/>
      <c r="L308" s="497"/>
      <c r="M308" s="497"/>
      <c r="N308" s="497"/>
    </row>
    <row r="309" spans="4:14">
      <c r="D309" s="5"/>
      <c r="E309" s="497"/>
      <c r="F309" s="5"/>
      <c r="J309" s="497"/>
      <c r="K309" s="497"/>
      <c r="L309" s="497"/>
      <c r="M309" s="497"/>
      <c r="N309" s="497"/>
    </row>
    <row r="310" spans="4:14">
      <c r="D310" s="5"/>
      <c r="E310" s="497"/>
      <c r="F310" s="5"/>
      <c r="J310" s="497"/>
      <c r="K310" s="497"/>
      <c r="L310" s="497"/>
      <c r="M310" s="497"/>
      <c r="N310" s="497"/>
    </row>
    <row r="311" spans="4:14">
      <c r="D311" s="5"/>
      <c r="E311" s="497"/>
      <c r="F311" s="5"/>
      <c r="J311" s="497"/>
      <c r="K311" s="497"/>
      <c r="L311" s="497"/>
      <c r="M311" s="497"/>
      <c r="N311" s="497"/>
    </row>
    <row r="312" spans="4:14">
      <c r="D312" s="5"/>
      <c r="E312" s="497"/>
      <c r="F312" s="5"/>
      <c r="J312" s="497"/>
      <c r="K312" s="497"/>
      <c r="L312" s="497"/>
      <c r="M312" s="497"/>
      <c r="N312" s="497"/>
    </row>
    <row r="313" spans="4:14">
      <c r="D313" s="5"/>
      <c r="E313" s="497"/>
      <c r="F313" s="5"/>
      <c r="J313" s="497"/>
      <c r="K313" s="497"/>
      <c r="L313" s="497"/>
      <c r="M313" s="497"/>
      <c r="N313" s="497"/>
    </row>
    <row r="314" spans="4:14">
      <c r="D314" s="5"/>
      <c r="E314" s="497"/>
      <c r="F314" s="5"/>
      <c r="J314" s="497"/>
      <c r="K314" s="497"/>
      <c r="L314" s="497"/>
      <c r="M314" s="497"/>
      <c r="N314" s="497"/>
    </row>
    <row r="315" spans="4:14">
      <c r="D315" s="5"/>
      <c r="E315" s="497"/>
      <c r="F315" s="5"/>
      <c r="J315" s="497"/>
      <c r="K315" s="497"/>
      <c r="L315" s="497"/>
      <c r="M315" s="497"/>
      <c r="N315" s="497"/>
    </row>
    <row r="316" spans="4:14">
      <c r="D316" s="5"/>
      <c r="E316" s="497"/>
      <c r="F316" s="5"/>
      <c r="J316" s="497"/>
      <c r="K316" s="497"/>
      <c r="L316" s="497"/>
      <c r="M316" s="497"/>
      <c r="N316" s="497"/>
    </row>
    <row r="317" spans="4:14">
      <c r="D317" s="5"/>
      <c r="E317" s="497"/>
      <c r="F317" s="5"/>
      <c r="J317" s="497"/>
      <c r="K317" s="497"/>
      <c r="L317" s="497"/>
      <c r="M317" s="497"/>
      <c r="N317" s="497"/>
    </row>
    <row r="318" spans="4:14">
      <c r="D318" s="5"/>
      <c r="E318" s="497"/>
      <c r="F318" s="5"/>
      <c r="J318" s="497"/>
      <c r="K318" s="497"/>
      <c r="L318" s="497"/>
      <c r="M318" s="497"/>
      <c r="N318" s="497"/>
    </row>
    <row r="319" spans="4:14">
      <c r="D319" s="5"/>
      <c r="E319" s="497"/>
      <c r="F319" s="5"/>
      <c r="J319" s="497"/>
      <c r="K319" s="497"/>
      <c r="L319" s="497"/>
      <c r="M319" s="497"/>
      <c r="N319" s="497"/>
    </row>
    <row r="320" spans="4:14">
      <c r="D320" s="5"/>
      <c r="E320" s="497"/>
      <c r="F320" s="5"/>
      <c r="J320" s="497"/>
      <c r="K320" s="497"/>
      <c r="L320" s="497"/>
      <c r="M320" s="497"/>
      <c r="N320" s="497"/>
    </row>
    <row r="321" spans="4:14">
      <c r="D321" s="5"/>
      <c r="E321" s="497"/>
      <c r="F321" s="5"/>
      <c r="J321" s="497"/>
      <c r="K321" s="497"/>
      <c r="L321" s="497"/>
      <c r="M321" s="497"/>
      <c r="N321" s="497"/>
    </row>
    <row r="322" spans="4:14">
      <c r="D322" s="5"/>
      <c r="E322" s="497"/>
      <c r="F322" s="5"/>
      <c r="J322" s="497"/>
      <c r="K322" s="497"/>
      <c r="L322" s="497"/>
      <c r="M322" s="497"/>
      <c r="N322" s="497"/>
    </row>
    <row r="323" spans="4:14">
      <c r="D323" s="5"/>
      <c r="E323" s="497"/>
      <c r="F323" s="5"/>
      <c r="J323" s="497"/>
      <c r="K323" s="497"/>
      <c r="L323" s="497"/>
      <c r="M323" s="497"/>
      <c r="N323" s="497"/>
    </row>
    <row r="324" spans="4:14">
      <c r="D324" s="5"/>
      <c r="E324" s="497"/>
      <c r="F324" s="5"/>
      <c r="J324" s="497"/>
      <c r="K324" s="497"/>
      <c r="L324" s="497"/>
      <c r="M324" s="497"/>
      <c r="N324" s="497"/>
    </row>
    <row r="325" spans="4:14">
      <c r="D325" s="5"/>
      <c r="E325" s="497"/>
      <c r="F325" s="5"/>
      <c r="J325" s="497"/>
      <c r="K325" s="497"/>
      <c r="L325" s="497"/>
      <c r="M325" s="497"/>
      <c r="N325" s="497"/>
    </row>
    <row r="326" spans="4:14">
      <c r="D326" s="5"/>
      <c r="E326" s="497"/>
      <c r="F326" s="5"/>
      <c r="J326" s="497"/>
      <c r="K326" s="497"/>
      <c r="L326" s="497"/>
      <c r="M326" s="497"/>
      <c r="N326" s="497"/>
    </row>
    <row r="327" spans="4:14">
      <c r="D327" s="5"/>
      <c r="E327" s="497"/>
      <c r="F327" s="5"/>
      <c r="J327" s="497"/>
      <c r="K327" s="497"/>
      <c r="L327" s="497"/>
      <c r="M327" s="497"/>
      <c r="N327" s="497"/>
    </row>
    <row r="328" spans="4:14">
      <c r="D328" s="5"/>
      <c r="E328" s="497"/>
      <c r="F328" s="5"/>
      <c r="J328" s="497"/>
      <c r="K328" s="497"/>
      <c r="L328" s="497"/>
      <c r="M328" s="497"/>
      <c r="N328" s="497"/>
    </row>
    <row r="329" spans="4:14">
      <c r="D329" s="5"/>
      <c r="E329" s="497"/>
      <c r="F329" s="5"/>
      <c r="J329" s="497"/>
      <c r="K329" s="497"/>
      <c r="L329" s="497"/>
      <c r="M329" s="497"/>
      <c r="N329" s="497"/>
    </row>
    <row r="330" spans="4:14">
      <c r="D330" s="5"/>
      <c r="E330" s="497"/>
      <c r="F330" s="5"/>
      <c r="J330" s="497"/>
      <c r="K330" s="497"/>
      <c r="L330" s="497"/>
      <c r="M330" s="497"/>
      <c r="N330" s="497"/>
    </row>
    <row r="331" spans="4:14">
      <c r="D331" s="5"/>
      <c r="E331" s="497"/>
      <c r="F331" s="5"/>
      <c r="J331" s="497"/>
      <c r="K331" s="497"/>
      <c r="L331" s="497"/>
      <c r="M331" s="497"/>
      <c r="N331" s="497"/>
    </row>
    <row r="332" spans="4:14">
      <c r="D332" s="5"/>
      <c r="E332" s="497"/>
      <c r="F332" s="5"/>
      <c r="J332" s="497"/>
      <c r="K332" s="497"/>
      <c r="L332" s="497"/>
      <c r="M332" s="497"/>
      <c r="N332" s="497"/>
    </row>
    <row r="333" spans="4:14">
      <c r="D333" s="5"/>
      <c r="E333" s="497"/>
      <c r="F333" s="5"/>
      <c r="J333" s="497"/>
      <c r="K333" s="497"/>
      <c r="L333" s="497"/>
      <c r="M333" s="497"/>
      <c r="N333" s="497"/>
    </row>
    <row r="334" spans="4:14">
      <c r="D334" s="5"/>
      <c r="E334" s="497"/>
      <c r="F334" s="5"/>
      <c r="J334" s="497"/>
      <c r="K334" s="497"/>
      <c r="L334" s="497"/>
      <c r="M334" s="497"/>
      <c r="N334" s="497"/>
    </row>
    <row r="335" spans="4:14">
      <c r="D335" s="5"/>
      <c r="E335" s="497"/>
      <c r="F335" s="5"/>
      <c r="J335" s="497"/>
      <c r="K335" s="497"/>
      <c r="L335" s="497"/>
      <c r="M335" s="497"/>
      <c r="N335" s="497"/>
    </row>
    <row r="336" spans="4:14">
      <c r="D336" s="5"/>
      <c r="E336" s="497"/>
      <c r="F336" s="5"/>
      <c r="J336" s="497"/>
      <c r="K336" s="497"/>
      <c r="L336" s="497"/>
      <c r="M336" s="497"/>
      <c r="N336" s="497"/>
    </row>
    <row r="337" spans="4:14">
      <c r="D337" s="5"/>
      <c r="E337" s="497"/>
      <c r="F337" s="5"/>
      <c r="J337" s="497"/>
      <c r="K337" s="497"/>
      <c r="L337" s="497"/>
      <c r="M337" s="497"/>
      <c r="N337" s="497"/>
    </row>
    <row r="338" spans="4:14">
      <c r="D338" s="5"/>
      <c r="E338" s="497"/>
      <c r="F338" s="5"/>
      <c r="J338" s="497"/>
      <c r="K338" s="497"/>
      <c r="L338" s="497"/>
      <c r="M338" s="497"/>
      <c r="N338" s="497"/>
    </row>
    <row r="339" spans="4:14">
      <c r="D339" s="5"/>
      <c r="E339" s="497"/>
      <c r="F339" s="5"/>
      <c r="J339" s="497"/>
      <c r="K339" s="497"/>
      <c r="L339" s="497"/>
      <c r="M339" s="497"/>
      <c r="N339" s="497"/>
    </row>
    <row r="340" spans="4:14">
      <c r="D340" s="5"/>
      <c r="E340" s="497"/>
      <c r="F340" s="5"/>
      <c r="J340" s="497"/>
      <c r="K340" s="497"/>
      <c r="L340" s="497"/>
      <c r="M340" s="497"/>
      <c r="N340" s="497"/>
    </row>
    <row r="341" spans="4:14">
      <c r="D341" s="5"/>
      <c r="E341" s="497"/>
      <c r="F341" s="5"/>
      <c r="J341" s="497"/>
      <c r="K341" s="497"/>
      <c r="L341" s="497"/>
      <c r="M341" s="497"/>
      <c r="N341" s="497"/>
    </row>
    <row r="342" spans="4:14">
      <c r="D342" s="5"/>
      <c r="E342" s="497"/>
      <c r="F342" s="5"/>
      <c r="J342" s="497"/>
      <c r="K342" s="497"/>
      <c r="L342" s="497"/>
      <c r="M342" s="497"/>
      <c r="N342" s="497"/>
    </row>
    <row r="343" spans="4:14">
      <c r="D343" s="5"/>
      <c r="E343" s="497"/>
      <c r="F343" s="5"/>
      <c r="J343" s="497"/>
      <c r="K343" s="497"/>
      <c r="L343" s="497"/>
      <c r="M343" s="497"/>
      <c r="N343" s="497"/>
    </row>
    <row r="344" spans="4:14">
      <c r="D344" s="5"/>
      <c r="E344" s="497"/>
      <c r="F344" s="5"/>
      <c r="J344" s="497"/>
      <c r="K344" s="497"/>
      <c r="L344" s="497"/>
      <c r="M344" s="497"/>
      <c r="N344" s="497"/>
    </row>
    <row r="345" spans="4:14">
      <c r="D345" s="5"/>
      <c r="E345" s="497"/>
      <c r="F345" s="5"/>
      <c r="J345" s="497"/>
      <c r="K345" s="497"/>
      <c r="L345" s="497"/>
      <c r="M345" s="497"/>
      <c r="N345" s="497"/>
    </row>
    <row r="346" spans="4:14">
      <c r="D346" s="5"/>
      <c r="E346" s="497"/>
      <c r="F346" s="5"/>
      <c r="J346" s="497"/>
      <c r="K346" s="497"/>
      <c r="L346" s="497"/>
      <c r="M346" s="497"/>
      <c r="N346" s="497"/>
    </row>
    <row r="347" spans="4:14">
      <c r="D347" s="5"/>
      <c r="E347" s="497"/>
      <c r="F347" s="5"/>
      <c r="J347" s="497"/>
      <c r="K347" s="497"/>
      <c r="L347" s="497"/>
      <c r="M347" s="497"/>
      <c r="N347" s="497"/>
    </row>
    <row r="348" spans="4:14">
      <c r="D348" s="5"/>
      <c r="E348" s="497"/>
      <c r="F348" s="5"/>
      <c r="J348" s="497"/>
      <c r="K348" s="497"/>
      <c r="L348" s="497"/>
      <c r="M348" s="497"/>
      <c r="N348" s="497"/>
    </row>
    <row r="349" spans="4:14">
      <c r="D349" s="5"/>
      <c r="E349" s="497"/>
      <c r="F349" s="5"/>
      <c r="J349" s="497"/>
      <c r="K349" s="497"/>
      <c r="L349" s="497"/>
      <c r="M349" s="497"/>
      <c r="N349" s="497"/>
    </row>
    <row r="350" spans="4:14">
      <c r="D350" s="5"/>
      <c r="E350" s="497"/>
      <c r="F350" s="5"/>
      <c r="J350" s="497"/>
      <c r="K350" s="497"/>
      <c r="L350" s="497"/>
      <c r="M350" s="497"/>
      <c r="N350" s="497"/>
    </row>
    <row r="351" spans="4:14">
      <c r="D351" s="5"/>
      <c r="E351" s="497"/>
      <c r="F351" s="5"/>
      <c r="J351" s="497"/>
      <c r="K351" s="497"/>
      <c r="L351" s="497"/>
      <c r="M351" s="497"/>
      <c r="N351" s="497"/>
    </row>
    <row r="352" spans="4:14">
      <c r="D352" s="5"/>
      <c r="E352" s="497"/>
      <c r="F352" s="5"/>
      <c r="J352" s="497"/>
      <c r="K352" s="497"/>
      <c r="L352" s="497"/>
      <c r="M352" s="497"/>
      <c r="N352" s="497"/>
    </row>
    <row r="353" spans="4:14">
      <c r="D353" s="5"/>
      <c r="E353" s="497"/>
      <c r="F353" s="5"/>
      <c r="J353" s="497"/>
      <c r="K353" s="497"/>
      <c r="L353" s="497"/>
      <c r="M353" s="497"/>
      <c r="N353" s="497"/>
    </row>
    <row r="354" spans="4:14">
      <c r="D354" s="5"/>
      <c r="E354" s="497"/>
      <c r="F354" s="5"/>
      <c r="J354" s="497"/>
      <c r="K354" s="497"/>
      <c r="L354" s="497"/>
      <c r="M354" s="497"/>
      <c r="N354" s="497"/>
    </row>
    <row r="355" spans="4:14">
      <c r="D355" s="5"/>
      <c r="E355" s="497"/>
      <c r="F355" s="5"/>
      <c r="J355" s="497"/>
      <c r="K355" s="497"/>
      <c r="L355" s="497"/>
      <c r="M355" s="497"/>
      <c r="N355" s="497"/>
    </row>
    <row r="356" spans="4:14">
      <c r="D356" s="5"/>
      <c r="E356" s="497"/>
      <c r="F356" s="5"/>
      <c r="J356" s="497"/>
      <c r="K356" s="497"/>
      <c r="L356" s="497"/>
      <c r="M356" s="497"/>
      <c r="N356" s="497"/>
    </row>
    <row r="357" spans="4:14">
      <c r="D357" s="5"/>
      <c r="E357" s="497"/>
      <c r="F357" s="5"/>
      <c r="J357" s="497"/>
      <c r="K357" s="497"/>
      <c r="L357" s="497"/>
      <c r="M357" s="497"/>
      <c r="N357" s="497"/>
    </row>
    <row r="358" spans="4:14">
      <c r="D358" s="5"/>
      <c r="E358" s="497"/>
      <c r="F358" s="5"/>
      <c r="J358" s="497"/>
      <c r="K358" s="497"/>
      <c r="L358" s="497"/>
      <c r="M358" s="497"/>
      <c r="N358" s="497"/>
    </row>
    <row r="359" spans="4:14">
      <c r="D359" s="5"/>
      <c r="E359" s="497"/>
      <c r="F359" s="5"/>
      <c r="J359" s="497"/>
      <c r="K359" s="497"/>
      <c r="L359" s="497"/>
      <c r="M359" s="497"/>
      <c r="N359" s="497"/>
    </row>
    <row r="360" spans="4:14">
      <c r="D360" s="5"/>
      <c r="E360" s="497"/>
      <c r="F360" s="5"/>
      <c r="J360" s="497"/>
      <c r="K360" s="497"/>
      <c r="L360" s="497"/>
      <c r="M360" s="497"/>
      <c r="N360" s="497"/>
    </row>
    <row r="361" spans="4:14">
      <c r="D361" s="5"/>
      <c r="E361" s="497"/>
      <c r="F361" s="5"/>
      <c r="J361" s="497"/>
      <c r="K361" s="497"/>
      <c r="L361" s="497"/>
      <c r="M361" s="497"/>
      <c r="N361" s="497"/>
    </row>
    <row r="362" spans="4:14">
      <c r="D362" s="5"/>
      <c r="E362" s="497"/>
      <c r="F362" s="5"/>
      <c r="J362" s="497"/>
      <c r="K362" s="497"/>
      <c r="L362" s="497"/>
      <c r="M362" s="497"/>
      <c r="N362" s="497"/>
    </row>
    <row r="363" spans="4:14">
      <c r="D363" s="5"/>
      <c r="E363" s="497"/>
      <c r="F363" s="5"/>
      <c r="J363" s="497"/>
      <c r="K363" s="497"/>
      <c r="L363" s="497"/>
      <c r="M363" s="497"/>
      <c r="N363" s="497"/>
    </row>
    <row r="364" spans="4:14">
      <c r="D364" s="5"/>
      <c r="E364" s="497"/>
      <c r="F364" s="5"/>
      <c r="J364" s="497"/>
      <c r="K364" s="497"/>
      <c r="L364" s="497"/>
      <c r="M364" s="497"/>
      <c r="N364" s="497"/>
    </row>
    <row r="365" spans="4:14">
      <c r="D365" s="5"/>
      <c r="E365" s="497"/>
      <c r="F365" s="5"/>
      <c r="J365" s="497"/>
      <c r="K365" s="497"/>
      <c r="L365" s="497"/>
      <c r="M365" s="497"/>
      <c r="N365" s="497"/>
    </row>
    <row r="366" spans="4:14">
      <c r="D366" s="5"/>
      <c r="E366" s="497"/>
      <c r="F366" s="5"/>
      <c r="J366" s="497"/>
      <c r="K366" s="497"/>
      <c r="L366" s="497"/>
      <c r="M366" s="497"/>
      <c r="N366" s="497"/>
    </row>
    <row r="367" spans="4:14">
      <c r="D367" s="5"/>
      <c r="E367" s="497"/>
      <c r="F367" s="5"/>
      <c r="J367" s="497"/>
      <c r="K367" s="497"/>
      <c r="L367" s="497"/>
      <c r="M367" s="497"/>
      <c r="N367" s="497"/>
    </row>
    <row r="368" spans="4:14">
      <c r="D368" s="5"/>
      <c r="E368" s="497"/>
      <c r="F368" s="5"/>
      <c r="J368" s="497"/>
      <c r="K368" s="497"/>
      <c r="L368" s="497"/>
      <c r="M368" s="497"/>
      <c r="N368" s="497"/>
    </row>
    <row r="369" spans="4:14">
      <c r="D369" s="5"/>
      <c r="E369" s="497"/>
      <c r="F369" s="5"/>
      <c r="J369" s="497"/>
      <c r="K369" s="497"/>
      <c r="L369" s="497"/>
      <c r="M369" s="497"/>
      <c r="N369" s="497"/>
    </row>
    <row r="370" spans="4:14">
      <c r="D370" s="5"/>
      <c r="E370" s="497"/>
      <c r="F370" s="5"/>
      <c r="J370" s="497"/>
      <c r="K370" s="497"/>
      <c r="L370" s="497"/>
      <c r="M370" s="497"/>
      <c r="N370" s="497"/>
    </row>
    <row r="371" spans="4:14">
      <c r="D371" s="5"/>
      <c r="E371" s="497"/>
      <c r="F371" s="5"/>
      <c r="J371" s="497"/>
      <c r="K371" s="497"/>
      <c r="L371" s="497"/>
      <c r="M371" s="497"/>
      <c r="N371" s="497"/>
    </row>
    <row r="372" spans="4:14">
      <c r="D372" s="5"/>
      <c r="E372" s="497"/>
      <c r="F372" s="5"/>
      <c r="J372" s="497"/>
      <c r="K372" s="497"/>
      <c r="L372" s="497"/>
      <c r="M372" s="497"/>
      <c r="N372" s="497"/>
    </row>
    <row r="373" spans="4:14">
      <c r="D373" s="5"/>
      <c r="E373" s="497"/>
      <c r="F373" s="5"/>
      <c r="J373" s="497"/>
      <c r="K373" s="497"/>
      <c r="L373" s="497"/>
      <c r="M373" s="497"/>
      <c r="N373" s="497"/>
    </row>
    <row r="374" spans="4:14">
      <c r="D374" s="5"/>
      <c r="E374" s="497"/>
      <c r="F374" s="5"/>
      <c r="J374" s="497"/>
      <c r="K374" s="497"/>
      <c r="L374" s="497"/>
      <c r="M374" s="497"/>
      <c r="N374" s="497"/>
    </row>
    <row r="375" spans="4:14">
      <c r="D375" s="5"/>
      <c r="E375" s="497"/>
      <c r="F375" s="5"/>
      <c r="J375" s="497"/>
      <c r="K375" s="497"/>
      <c r="L375" s="497"/>
      <c r="M375" s="497"/>
      <c r="N375" s="497"/>
    </row>
    <row r="376" spans="4:14">
      <c r="D376" s="5"/>
      <c r="E376" s="497"/>
      <c r="F376" s="5"/>
      <c r="J376" s="497"/>
      <c r="K376" s="497"/>
      <c r="L376" s="497"/>
      <c r="M376" s="497"/>
      <c r="N376" s="497"/>
    </row>
    <row r="377" spans="4:14">
      <c r="D377" s="5"/>
      <c r="E377" s="497"/>
      <c r="F377" s="5"/>
      <c r="J377" s="497"/>
      <c r="K377" s="497"/>
      <c r="L377" s="497"/>
      <c r="M377" s="497"/>
      <c r="N377" s="497"/>
    </row>
    <row r="378" spans="4:14">
      <c r="D378" s="5"/>
      <c r="E378" s="497"/>
      <c r="F378" s="5"/>
      <c r="J378" s="497"/>
      <c r="K378" s="497"/>
      <c r="L378" s="497"/>
      <c r="M378" s="497"/>
      <c r="N378" s="497"/>
    </row>
    <row r="379" spans="4:14">
      <c r="D379" s="5"/>
      <c r="E379" s="497"/>
      <c r="F379" s="5"/>
      <c r="J379" s="497"/>
      <c r="K379" s="497"/>
      <c r="L379" s="497"/>
      <c r="M379" s="497"/>
      <c r="N379" s="497"/>
    </row>
    <row r="380" spans="4:14">
      <c r="D380" s="5"/>
      <c r="E380" s="497"/>
      <c r="F380" s="5"/>
      <c r="J380" s="497"/>
      <c r="K380" s="497"/>
      <c r="L380" s="497"/>
      <c r="M380" s="497"/>
      <c r="N380" s="497"/>
    </row>
    <row r="381" spans="4:14">
      <c r="D381" s="5"/>
      <c r="E381" s="497"/>
      <c r="F381" s="5"/>
      <c r="J381" s="497"/>
      <c r="K381" s="497"/>
      <c r="L381" s="497"/>
      <c r="M381" s="497"/>
      <c r="N381" s="497"/>
    </row>
    <row r="382" spans="4:14">
      <c r="D382" s="5"/>
      <c r="E382" s="497"/>
      <c r="F382" s="5"/>
      <c r="J382" s="497"/>
      <c r="K382" s="497"/>
      <c r="L382" s="497"/>
      <c r="M382" s="497"/>
      <c r="N382" s="497"/>
    </row>
    <row r="383" spans="4:14">
      <c r="D383" s="5"/>
      <c r="E383" s="497"/>
      <c r="F383" s="5"/>
      <c r="J383" s="497"/>
      <c r="K383" s="497"/>
      <c r="L383" s="497"/>
      <c r="M383" s="497"/>
      <c r="N383" s="497"/>
    </row>
    <row r="384" spans="4:14">
      <c r="D384" s="5"/>
      <c r="E384" s="497"/>
      <c r="F384" s="5"/>
      <c r="J384" s="497"/>
      <c r="K384" s="497"/>
      <c r="L384" s="497"/>
      <c r="M384" s="497"/>
      <c r="N384" s="497"/>
    </row>
    <row r="385" spans="4:14">
      <c r="D385" s="5"/>
      <c r="E385" s="497"/>
      <c r="F385" s="5"/>
      <c r="J385" s="497"/>
      <c r="K385" s="497"/>
      <c r="L385" s="497"/>
      <c r="M385" s="497"/>
      <c r="N385" s="497"/>
    </row>
    <row r="386" spans="4:14">
      <c r="D386" s="5"/>
      <c r="E386" s="497"/>
      <c r="F386" s="5"/>
      <c r="J386" s="497"/>
      <c r="K386" s="497"/>
      <c r="L386" s="497"/>
      <c r="M386" s="497"/>
      <c r="N386" s="497"/>
    </row>
    <row r="387" spans="4:14">
      <c r="D387" s="5"/>
      <c r="E387" s="497"/>
      <c r="F387" s="5"/>
      <c r="J387" s="497"/>
      <c r="K387" s="497"/>
      <c r="L387" s="497"/>
      <c r="M387" s="497"/>
      <c r="N387" s="497"/>
    </row>
    <row r="388" spans="4:14">
      <c r="D388" s="5"/>
      <c r="E388" s="497"/>
      <c r="F388" s="5"/>
      <c r="J388" s="497"/>
      <c r="K388" s="497"/>
      <c r="L388" s="497"/>
      <c r="M388" s="497"/>
      <c r="N388" s="497"/>
    </row>
    <row r="389" spans="4:14">
      <c r="D389" s="5"/>
      <c r="E389" s="497"/>
      <c r="F389" s="5"/>
      <c r="J389" s="497"/>
      <c r="K389" s="497"/>
      <c r="L389" s="497"/>
      <c r="M389" s="497"/>
      <c r="N389" s="497"/>
    </row>
    <row r="390" spans="4:14">
      <c r="D390" s="5"/>
      <c r="E390" s="497"/>
      <c r="F390" s="5"/>
      <c r="J390" s="497"/>
      <c r="K390" s="497"/>
      <c r="L390" s="497"/>
      <c r="M390" s="497"/>
      <c r="N390" s="497"/>
    </row>
    <row r="391" spans="4:14">
      <c r="D391" s="5"/>
      <c r="E391" s="497"/>
      <c r="F391" s="5"/>
      <c r="J391" s="497"/>
      <c r="K391" s="497"/>
      <c r="L391" s="497"/>
      <c r="M391" s="497"/>
      <c r="N391" s="497"/>
    </row>
    <row r="392" spans="4:14">
      <c r="D392" s="5"/>
      <c r="E392" s="497"/>
      <c r="F392" s="5"/>
      <c r="J392" s="497"/>
      <c r="K392" s="497"/>
      <c r="L392" s="497"/>
      <c r="M392" s="497"/>
      <c r="N392" s="497"/>
    </row>
    <row r="393" spans="4:14">
      <c r="D393" s="5"/>
      <c r="E393" s="497"/>
      <c r="F393" s="5"/>
      <c r="J393" s="497"/>
      <c r="K393" s="497"/>
      <c r="L393" s="497"/>
      <c r="M393" s="497"/>
      <c r="N393" s="497"/>
    </row>
    <row r="394" spans="4:14">
      <c r="D394" s="5"/>
      <c r="E394" s="497"/>
      <c r="F394" s="5"/>
      <c r="J394" s="497"/>
      <c r="K394" s="497"/>
      <c r="L394" s="497"/>
      <c r="M394" s="497"/>
      <c r="N394" s="497"/>
    </row>
    <row r="395" spans="4:14">
      <c r="D395" s="5"/>
      <c r="E395" s="497"/>
      <c r="F395" s="5"/>
      <c r="J395" s="497"/>
      <c r="K395" s="497"/>
      <c r="L395" s="497"/>
      <c r="M395" s="497"/>
      <c r="N395" s="497"/>
    </row>
    <row r="396" spans="4:14">
      <c r="D396" s="5"/>
      <c r="E396" s="497"/>
      <c r="F396" s="5"/>
      <c r="J396" s="497"/>
      <c r="K396" s="497"/>
      <c r="L396" s="497"/>
      <c r="M396" s="497"/>
      <c r="N396" s="497"/>
    </row>
    <row r="397" spans="4:14">
      <c r="D397" s="5"/>
      <c r="E397" s="497"/>
      <c r="F397" s="5"/>
      <c r="J397" s="497"/>
      <c r="K397" s="497"/>
      <c r="L397" s="497"/>
      <c r="M397" s="497"/>
      <c r="N397" s="497"/>
    </row>
    <row r="398" spans="4:14">
      <c r="D398" s="5"/>
      <c r="E398" s="497"/>
      <c r="F398" s="5"/>
      <c r="J398" s="497"/>
      <c r="K398" s="497"/>
      <c r="L398" s="497"/>
      <c r="M398" s="497"/>
      <c r="N398" s="497"/>
    </row>
    <row r="399" spans="4:14">
      <c r="D399" s="5"/>
      <c r="E399" s="497"/>
      <c r="F399" s="5"/>
      <c r="J399" s="497"/>
      <c r="K399" s="497"/>
      <c r="L399" s="497"/>
      <c r="M399" s="497"/>
      <c r="N399" s="497"/>
    </row>
    <row r="400" spans="4:14">
      <c r="D400" s="5"/>
      <c r="E400" s="497"/>
      <c r="F400" s="5"/>
      <c r="J400" s="497"/>
      <c r="K400" s="497"/>
      <c r="L400" s="497"/>
      <c r="M400" s="497"/>
      <c r="N400" s="497"/>
    </row>
    <row r="401" spans="4:14">
      <c r="D401" s="5"/>
      <c r="E401" s="497"/>
      <c r="F401" s="5"/>
      <c r="J401" s="497"/>
      <c r="K401" s="497"/>
      <c r="L401" s="497"/>
      <c r="M401" s="497"/>
      <c r="N401" s="497"/>
    </row>
    <row r="402" spans="4:14">
      <c r="D402" s="5"/>
      <c r="E402" s="497"/>
      <c r="F402" s="5"/>
      <c r="J402" s="497"/>
      <c r="K402" s="497"/>
      <c r="L402" s="497"/>
      <c r="M402" s="497"/>
      <c r="N402" s="497"/>
    </row>
    <row r="403" spans="4:14">
      <c r="D403" s="5"/>
      <c r="E403" s="497"/>
      <c r="F403" s="5"/>
      <c r="J403" s="497"/>
      <c r="K403" s="497"/>
      <c r="L403" s="497"/>
      <c r="M403" s="497"/>
      <c r="N403" s="497"/>
    </row>
    <row r="404" spans="4:14">
      <c r="D404" s="5"/>
      <c r="E404" s="497"/>
      <c r="F404" s="5"/>
      <c r="J404" s="497"/>
      <c r="K404" s="497"/>
      <c r="L404" s="497"/>
      <c r="M404" s="497"/>
      <c r="N404" s="497"/>
    </row>
    <row r="405" spans="4:14">
      <c r="D405" s="5"/>
      <c r="E405" s="497"/>
      <c r="F405" s="5"/>
      <c r="J405" s="497"/>
      <c r="K405" s="497"/>
      <c r="L405" s="497"/>
      <c r="M405" s="497"/>
      <c r="N405" s="497"/>
    </row>
    <row r="406" spans="4:14">
      <c r="D406" s="5"/>
      <c r="E406" s="497"/>
      <c r="F406" s="5"/>
      <c r="J406" s="497"/>
      <c r="K406" s="497"/>
      <c r="L406" s="497"/>
      <c r="M406" s="497"/>
      <c r="N406" s="497"/>
    </row>
    <row r="407" spans="4:14">
      <c r="D407" s="5"/>
      <c r="E407" s="497"/>
      <c r="F407" s="5"/>
      <c r="J407" s="497"/>
      <c r="K407" s="497"/>
      <c r="L407" s="497"/>
      <c r="M407" s="497"/>
      <c r="N407" s="497"/>
    </row>
    <row r="408" spans="4:14">
      <c r="D408" s="5"/>
      <c r="E408" s="497"/>
      <c r="F408" s="5"/>
      <c r="J408" s="497"/>
      <c r="K408" s="497"/>
      <c r="L408" s="497"/>
      <c r="M408" s="497"/>
      <c r="N408" s="497"/>
    </row>
    <row r="409" spans="4:14">
      <c r="D409" s="5"/>
      <c r="E409" s="497"/>
      <c r="F409" s="5"/>
      <c r="J409" s="497"/>
      <c r="K409" s="497"/>
      <c r="L409" s="497"/>
      <c r="M409" s="497"/>
      <c r="N409" s="497"/>
    </row>
    <row r="410" spans="4:14">
      <c r="D410" s="5"/>
      <c r="E410" s="497"/>
      <c r="F410" s="5"/>
      <c r="J410" s="497"/>
      <c r="K410" s="497"/>
      <c r="L410" s="497"/>
      <c r="M410" s="497"/>
      <c r="N410" s="497"/>
    </row>
    <row r="411" spans="4:14">
      <c r="D411" s="5"/>
      <c r="E411" s="497"/>
      <c r="F411" s="5"/>
      <c r="J411" s="497"/>
      <c r="K411" s="497"/>
      <c r="L411" s="497"/>
      <c r="M411" s="497"/>
      <c r="N411" s="497"/>
    </row>
    <row r="412" spans="4:14">
      <c r="D412" s="5"/>
      <c r="E412" s="497"/>
      <c r="F412" s="5"/>
      <c r="J412" s="497"/>
      <c r="K412" s="497"/>
      <c r="L412" s="497"/>
      <c r="M412" s="497"/>
      <c r="N412" s="497"/>
    </row>
    <row r="413" spans="4:14">
      <c r="D413" s="5"/>
      <c r="E413" s="497"/>
      <c r="F413" s="5"/>
      <c r="J413" s="497"/>
      <c r="K413" s="497"/>
      <c r="L413" s="497"/>
      <c r="M413" s="497"/>
      <c r="N413" s="497"/>
    </row>
    <row r="414" spans="4:14">
      <c r="D414" s="5"/>
      <c r="E414" s="497"/>
      <c r="F414" s="5"/>
      <c r="J414" s="497"/>
      <c r="K414" s="497"/>
      <c r="L414" s="497"/>
      <c r="M414" s="497"/>
      <c r="N414" s="497"/>
    </row>
    <row r="415" spans="4:14">
      <c r="D415" s="5"/>
      <c r="E415" s="497"/>
      <c r="F415" s="5"/>
      <c r="J415" s="497"/>
      <c r="K415" s="497"/>
      <c r="L415" s="497"/>
      <c r="M415" s="497"/>
      <c r="N415" s="497"/>
    </row>
    <row r="416" spans="4:14">
      <c r="D416" s="5"/>
      <c r="E416" s="497"/>
      <c r="F416" s="5"/>
      <c r="J416" s="497"/>
      <c r="K416" s="497"/>
      <c r="L416" s="497"/>
      <c r="M416" s="497"/>
      <c r="N416" s="497"/>
    </row>
    <row r="417" spans="4:14">
      <c r="D417" s="5"/>
      <c r="E417" s="497"/>
      <c r="F417" s="5"/>
      <c r="J417" s="497"/>
      <c r="K417" s="497"/>
      <c r="L417" s="497"/>
      <c r="M417" s="497"/>
      <c r="N417" s="497"/>
    </row>
    <row r="418" spans="4:14">
      <c r="D418" s="5"/>
      <c r="E418" s="497"/>
      <c r="F418" s="5"/>
      <c r="J418" s="497"/>
      <c r="K418" s="497"/>
      <c r="L418" s="497"/>
      <c r="M418" s="497"/>
      <c r="N418" s="497"/>
    </row>
    <row r="419" spans="4:14">
      <c r="D419" s="5"/>
      <c r="E419" s="497"/>
      <c r="F419" s="5"/>
      <c r="J419" s="497"/>
      <c r="K419" s="497"/>
      <c r="L419" s="497"/>
      <c r="M419" s="497"/>
      <c r="N419" s="497"/>
    </row>
    <row r="420" spans="4:14">
      <c r="D420" s="5"/>
      <c r="E420" s="497"/>
      <c r="F420" s="5"/>
      <c r="J420" s="497"/>
      <c r="K420" s="497"/>
      <c r="L420" s="497"/>
      <c r="M420" s="497"/>
      <c r="N420" s="497"/>
    </row>
    <row r="421" spans="4:14">
      <c r="D421" s="5"/>
      <c r="E421" s="497"/>
      <c r="F421" s="5"/>
      <c r="J421" s="497"/>
      <c r="K421" s="497"/>
      <c r="L421" s="497"/>
      <c r="M421" s="497"/>
      <c r="N421" s="497"/>
    </row>
    <row r="422" spans="4:14">
      <c r="D422" s="5"/>
      <c r="E422" s="497"/>
      <c r="F422" s="5"/>
      <c r="J422" s="497"/>
      <c r="K422" s="497"/>
      <c r="L422" s="497"/>
      <c r="M422" s="497"/>
      <c r="N422" s="497"/>
    </row>
    <row r="423" spans="4:14">
      <c r="D423" s="5"/>
      <c r="E423" s="497"/>
      <c r="F423" s="5"/>
      <c r="J423" s="497"/>
      <c r="K423" s="497"/>
      <c r="L423" s="497"/>
      <c r="M423" s="497"/>
      <c r="N423" s="497"/>
    </row>
    <row r="424" spans="4:14">
      <c r="D424" s="5"/>
      <c r="E424" s="497"/>
      <c r="F424" s="5"/>
      <c r="J424" s="497"/>
      <c r="K424" s="497"/>
      <c r="L424" s="497"/>
      <c r="M424" s="497"/>
      <c r="N424" s="497"/>
    </row>
    <row r="425" spans="4:14">
      <c r="D425" s="5"/>
      <c r="E425" s="497"/>
      <c r="F425" s="5"/>
      <c r="J425" s="497"/>
      <c r="K425" s="497"/>
      <c r="L425" s="497"/>
      <c r="M425" s="497"/>
      <c r="N425" s="497"/>
    </row>
    <row r="426" spans="4:14">
      <c r="D426" s="5"/>
      <c r="E426" s="497"/>
      <c r="F426" s="5"/>
      <c r="J426" s="497"/>
      <c r="K426" s="497"/>
      <c r="L426" s="497"/>
      <c r="M426" s="497"/>
      <c r="N426" s="497"/>
    </row>
    <row r="427" spans="4:14">
      <c r="D427" s="5"/>
      <c r="E427" s="497"/>
      <c r="F427" s="5"/>
      <c r="J427" s="497"/>
      <c r="K427" s="497"/>
      <c r="L427" s="497"/>
      <c r="M427" s="497"/>
      <c r="N427" s="497"/>
    </row>
    <row r="428" spans="4:14">
      <c r="D428" s="5"/>
      <c r="E428" s="497"/>
      <c r="F428" s="5"/>
      <c r="J428" s="497"/>
      <c r="K428" s="497"/>
      <c r="L428" s="497"/>
      <c r="M428" s="497"/>
      <c r="N428" s="497"/>
    </row>
    <row r="429" spans="4:14">
      <c r="D429" s="5"/>
      <c r="E429" s="497"/>
      <c r="F429" s="5"/>
      <c r="J429" s="497"/>
      <c r="K429" s="497"/>
      <c r="L429" s="497"/>
      <c r="M429" s="497"/>
      <c r="N429" s="497"/>
    </row>
    <row r="430" spans="4:14">
      <c r="D430" s="5"/>
      <c r="E430" s="497"/>
      <c r="F430" s="5"/>
      <c r="J430" s="497"/>
      <c r="K430" s="497"/>
      <c r="L430" s="497"/>
      <c r="M430" s="497"/>
      <c r="N430" s="497"/>
    </row>
    <row r="431" spans="4:14">
      <c r="D431" s="5"/>
      <c r="E431" s="497"/>
      <c r="F431" s="5"/>
      <c r="J431" s="497"/>
      <c r="K431" s="497"/>
      <c r="L431" s="497"/>
      <c r="M431" s="497"/>
      <c r="N431" s="497"/>
    </row>
    <row r="432" spans="4:14">
      <c r="D432" s="5"/>
      <c r="E432" s="497"/>
      <c r="F432" s="5"/>
      <c r="J432" s="497"/>
      <c r="K432" s="497"/>
      <c r="L432" s="497"/>
      <c r="M432" s="497"/>
      <c r="N432" s="497"/>
    </row>
    <row r="433" spans="4:14">
      <c r="D433" s="5"/>
      <c r="E433" s="497"/>
      <c r="F433" s="5"/>
      <c r="J433" s="497"/>
      <c r="K433" s="497"/>
      <c r="L433" s="497"/>
      <c r="M433" s="497"/>
      <c r="N433" s="497"/>
    </row>
    <row r="434" spans="4:14">
      <c r="D434" s="5"/>
      <c r="E434" s="497"/>
      <c r="F434" s="5"/>
      <c r="J434" s="497"/>
      <c r="K434" s="497"/>
      <c r="L434" s="497"/>
      <c r="M434" s="497"/>
      <c r="N434" s="497"/>
    </row>
    <row r="435" spans="4:14">
      <c r="D435" s="5"/>
      <c r="E435" s="497"/>
      <c r="F435" s="5"/>
      <c r="J435" s="497"/>
      <c r="K435" s="497"/>
      <c r="L435" s="497"/>
      <c r="M435" s="497"/>
      <c r="N435" s="497"/>
    </row>
    <row r="436" spans="4:14">
      <c r="D436" s="5"/>
      <c r="E436" s="497"/>
      <c r="F436" s="5"/>
      <c r="J436" s="497"/>
      <c r="K436" s="497"/>
      <c r="L436" s="497"/>
      <c r="M436" s="497"/>
      <c r="N436" s="497"/>
    </row>
    <row r="437" spans="4:14">
      <c r="D437" s="5"/>
      <c r="E437" s="497"/>
      <c r="F437" s="5"/>
      <c r="J437" s="497"/>
      <c r="K437" s="497"/>
      <c r="L437" s="497"/>
      <c r="M437" s="497"/>
      <c r="N437" s="497"/>
    </row>
    <row r="438" spans="4:14">
      <c r="D438" s="5"/>
      <c r="E438" s="497"/>
      <c r="F438" s="5"/>
      <c r="J438" s="497"/>
      <c r="K438" s="497"/>
      <c r="L438" s="497"/>
      <c r="M438" s="497"/>
      <c r="N438" s="497"/>
    </row>
    <row r="439" spans="4:14">
      <c r="D439" s="5"/>
      <c r="E439" s="497"/>
      <c r="F439" s="5"/>
      <c r="J439" s="497"/>
      <c r="K439" s="497"/>
      <c r="L439" s="497"/>
      <c r="M439" s="497"/>
      <c r="N439" s="497"/>
    </row>
    <row r="440" spans="4:14">
      <c r="D440" s="5"/>
      <c r="E440" s="497"/>
      <c r="F440" s="5"/>
      <c r="J440" s="497"/>
      <c r="K440" s="497"/>
      <c r="L440" s="497"/>
      <c r="M440" s="497"/>
      <c r="N440" s="497"/>
    </row>
    <row r="441" spans="4:14">
      <c r="D441" s="5"/>
      <c r="E441" s="497"/>
      <c r="F441" s="5"/>
      <c r="J441" s="497"/>
      <c r="K441" s="497"/>
      <c r="L441" s="497"/>
      <c r="M441" s="497"/>
      <c r="N441" s="497"/>
    </row>
    <row r="442" spans="4:14">
      <c r="D442" s="5"/>
      <c r="E442" s="497"/>
      <c r="F442" s="5"/>
      <c r="J442" s="497"/>
      <c r="K442" s="497"/>
      <c r="L442" s="497"/>
      <c r="M442" s="497"/>
      <c r="N442" s="497"/>
    </row>
    <row r="443" spans="4:14">
      <c r="D443" s="5"/>
      <c r="E443" s="497"/>
      <c r="F443" s="5"/>
      <c r="J443" s="497"/>
      <c r="K443" s="497"/>
      <c r="L443" s="497"/>
      <c r="M443" s="497"/>
      <c r="N443" s="497"/>
    </row>
    <row r="444" spans="4:14">
      <c r="D444" s="5"/>
      <c r="E444" s="497"/>
      <c r="F444" s="5"/>
      <c r="J444" s="497"/>
      <c r="K444" s="497"/>
      <c r="L444" s="497"/>
      <c r="M444" s="497"/>
      <c r="N444" s="497"/>
    </row>
    <row r="445" spans="4:14">
      <c r="D445" s="5"/>
      <c r="E445" s="497"/>
      <c r="F445" s="5"/>
      <c r="J445" s="497"/>
      <c r="K445" s="497"/>
      <c r="L445" s="497"/>
      <c r="M445" s="497"/>
      <c r="N445" s="497"/>
    </row>
    <row r="446" spans="4:14">
      <c r="D446" s="5"/>
      <c r="E446" s="497"/>
      <c r="F446" s="5"/>
      <c r="J446" s="497"/>
      <c r="K446" s="497"/>
      <c r="L446" s="497"/>
      <c r="M446" s="497"/>
      <c r="N446" s="497"/>
    </row>
    <row r="447" spans="4:14">
      <c r="D447" s="5"/>
      <c r="E447" s="497"/>
      <c r="F447" s="5"/>
      <c r="J447" s="497"/>
      <c r="K447" s="497"/>
      <c r="L447" s="497"/>
      <c r="M447" s="497"/>
      <c r="N447" s="497"/>
    </row>
    <row r="448" spans="4:14">
      <c r="D448" s="5"/>
      <c r="E448" s="497"/>
      <c r="F448" s="5"/>
      <c r="J448" s="497"/>
      <c r="K448" s="497"/>
      <c r="L448" s="497"/>
      <c r="M448" s="497"/>
      <c r="N448" s="497"/>
    </row>
    <row r="449" spans="4:14">
      <c r="D449" s="5"/>
      <c r="E449" s="497"/>
      <c r="F449" s="5"/>
      <c r="J449" s="497"/>
      <c r="K449" s="497"/>
      <c r="L449" s="497"/>
      <c r="M449" s="497"/>
      <c r="N449" s="497"/>
    </row>
    <row r="450" spans="4:14">
      <c r="D450" s="5"/>
      <c r="E450" s="497"/>
      <c r="F450" s="5"/>
      <c r="J450" s="497"/>
      <c r="K450" s="497"/>
      <c r="L450" s="497"/>
      <c r="M450" s="497"/>
      <c r="N450" s="497"/>
    </row>
    <row r="451" spans="4:14">
      <c r="D451" s="5"/>
      <c r="E451" s="497"/>
      <c r="F451" s="5"/>
      <c r="J451" s="497"/>
      <c r="K451" s="497"/>
      <c r="L451" s="497"/>
      <c r="M451" s="497"/>
      <c r="N451" s="497"/>
    </row>
    <row r="452" spans="4:14">
      <c r="D452" s="5"/>
      <c r="E452" s="497"/>
      <c r="F452" s="5"/>
      <c r="J452" s="497"/>
      <c r="K452" s="497"/>
      <c r="L452" s="497"/>
      <c r="M452" s="497"/>
      <c r="N452" s="497"/>
    </row>
    <row r="453" spans="4:14">
      <c r="D453" s="5"/>
      <c r="E453" s="497"/>
      <c r="F453" s="5"/>
      <c r="J453" s="497"/>
      <c r="K453" s="497"/>
      <c r="L453" s="497"/>
      <c r="M453" s="497"/>
      <c r="N453" s="497"/>
    </row>
    <row r="454" spans="4:14">
      <c r="D454" s="5"/>
      <c r="E454" s="497"/>
      <c r="F454" s="5"/>
      <c r="J454" s="497"/>
      <c r="K454" s="497"/>
      <c r="L454" s="497"/>
      <c r="M454" s="497"/>
      <c r="N454" s="497"/>
    </row>
    <row r="455" spans="4:14">
      <c r="D455" s="5"/>
      <c r="E455" s="497"/>
      <c r="F455" s="5"/>
      <c r="J455" s="497"/>
      <c r="K455" s="497"/>
      <c r="L455" s="497"/>
      <c r="M455" s="497"/>
      <c r="N455" s="497"/>
    </row>
    <row r="456" spans="4:14">
      <c r="D456" s="5"/>
      <c r="E456" s="497"/>
      <c r="F456" s="5"/>
      <c r="J456" s="497"/>
      <c r="K456" s="497"/>
      <c r="L456" s="497"/>
      <c r="M456" s="497"/>
      <c r="N456" s="497"/>
    </row>
    <row r="457" spans="4:14">
      <c r="D457" s="5"/>
      <c r="E457" s="497"/>
      <c r="F457" s="5"/>
      <c r="J457" s="497"/>
      <c r="K457" s="497"/>
      <c r="L457" s="497"/>
      <c r="M457" s="497"/>
      <c r="N457" s="497"/>
    </row>
    <row r="458" spans="4:14">
      <c r="D458" s="5"/>
      <c r="E458" s="497"/>
      <c r="F458" s="5"/>
      <c r="J458" s="497"/>
      <c r="K458" s="497"/>
      <c r="L458" s="497"/>
      <c r="M458" s="497"/>
      <c r="N458" s="497"/>
    </row>
    <row r="459" spans="4:14">
      <c r="D459" s="5"/>
      <c r="E459" s="497"/>
      <c r="F459" s="5"/>
      <c r="J459" s="497"/>
      <c r="K459" s="497"/>
      <c r="L459" s="497"/>
      <c r="M459" s="497"/>
      <c r="N459" s="497"/>
    </row>
    <row r="460" spans="4:14">
      <c r="D460" s="5"/>
      <c r="E460" s="497"/>
      <c r="F460" s="5"/>
      <c r="J460" s="497"/>
      <c r="K460" s="497"/>
      <c r="L460" s="497"/>
      <c r="M460" s="497"/>
      <c r="N460" s="497"/>
    </row>
    <row r="461" spans="4:14">
      <c r="D461" s="5"/>
      <c r="E461" s="497"/>
      <c r="F461" s="5"/>
      <c r="J461" s="497"/>
      <c r="K461" s="497"/>
      <c r="L461" s="497"/>
      <c r="M461" s="497"/>
      <c r="N461" s="497"/>
    </row>
    <row r="462" spans="4:14">
      <c r="D462" s="5"/>
      <c r="E462" s="497"/>
      <c r="F462" s="5"/>
      <c r="J462" s="497"/>
      <c r="K462" s="497"/>
      <c r="L462" s="497"/>
      <c r="M462" s="497"/>
      <c r="N462" s="497"/>
    </row>
    <row r="463" spans="4:14">
      <c r="D463" s="5"/>
      <c r="E463" s="497"/>
      <c r="F463" s="5"/>
      <c r="J463" s="497"/>
      <c r="K463" s="497"/>
      <c r="L463" s="497"/>
      <c r="M463" s="497"/>
      <c r="N463" s="497"/>
    </row>
    <row r="464" spans="4:14">
      <c r="D464" s="5"/>
      <c r="E464" s="497"/>
      <c r="F464" s="5"/>
      <c r="J464" s="497"/>
      <c r="K464" s="497"/>
      <c r="L464" s="497"/>
      <c r="M464" s="497"/>
      <c r="N464" s="497"/>
    </row>
    <row r="465" spans="4:14">
      <c r="D465" s="5"/>
      <c r="E465" s="497"/>
      <c r="F465" s="5"/>
      <c r="J465" s="497"/>
      <c r="K465" s="497"/>
      <c r="L465" s="497"/>
      <c r="M465" s="497"/>
      <c r="N465" s="497"/>
    </row>
    <row r="466" spans="4:14">
      <c r="D466" s="5"/>
      <c r="E466" s="497"/>
      <c r="F466" s="5"/>
      <c r="J466" s="497"/>
      <c r="K466" s="497"/>
      <c r="L466" s="497"/>
      <c r="M466" s="497"/>
      <c r="N466" s="497"/>
    </row>
    <row r="467" spans="4:14">
      <c r="D467" s="5"/>
      <c r="E467" s="497"/>
      <c r="F467" s="5"/>
      <c r="J467" s="497"/>
      <c r="K467" s="497"/>
      <c r="L467" s="497"/>
      <c r="M467" s="497"/>
      <c r="N467" s="497"/>
    </row>
    <row r="468" spans="4:14">
      <c r="D468" s="5"/>
      <c r="E468" s="497"/>
      <c r="F468" s="5"/>
      <c r="J468" s="497"/>
      <c r="K468" s="497"/>
      <c r="L468" s="497"/>
      <c r="M468" s="497"/>
      <c r="N468" s="497"/>
    </row>
    <row r="469" spans="4:14">
      <c r="D469" s="5"/>
      <c r="E469" s="497"/>
      <c r="F469" s="5"/>
      <c r="J469" s="497"/>
      <c r="K469" s="497"/>
      <c r="L469" s="497"/>
      <c r="M469" s="497"/>
      <c r="N469" s="497"/>
    </row>
    <row r="470" spans="4:14">
      <c r="D470" s="5"/>
      <c r="E470" s="497"/>
      <c r="F470" s="5"/>
      <c r="J470" s="497"/>
      <c r="K470" s="497"/>
      <c r="L470" s="497"/>
      <c r="M470" s="497"/>
      <c r="N470" s="497"/>
    </row>
    <row r="471" spans="4:14">
      <c r="D471" s="5"/>
      <c r="E471" s="497"/>
      <c r="F471" s="5"/>
      <c r="J471" s="497"/>
      <c r="K471" s="497"/>
      <c r="L471" s="497"/>
      <c r="M471" s="497"/>
      <c r="N471" s="497"/>
    </row>
    <row r="472" spans="4:14">
      <c r="D472" s="5"/>
      <c r="E472" s="497"/>
      <c r="F472" s="5"/>
      <c r="J472" s="497"/>
      <c r="K472" s="497"/>
      <c r="L472" s="497"/>
      <c r="M472" s="497"/>
      <c r="N472" s="497"/>
    </row>
    <row r="473" spans="4:14">
      <c r="D473" s="5"/>
      <c r="E473" s="497"/>
      <c r="F473" s="5"/>
      <c r="J473" s="497"/>
      <c r="K473" s="497"/>
      <c r="L473" s="497"/>
      <c r="M473" s="497"/>
      <c r="N473" s="497"/>
    </row>
    <row r="474" spans="4:14">
      <c r="D474" s="5"/>
      <c r="E474" s="497"/>
      <c r="F474" s="5"/>
      <c r="J474" s="497"/>
      <c r="K474" s="497"/>
      <c r="L474" s="497"/>
      <c r="M474" s="497"/>
      <c r="N474" s="497"/>
    </row>
    <row r="475" spans="4:14">
      <c r="D475" s="5"/>
      <c r="E475" s="497"/>
      <c r="F475" s="5"/>
      <c r="J475" s="497"/>
      <c r="K475" s="497"/>
      <c r="L475" s="497"/>
      <c r="M475" s="497"/>
      <c r="N475" s="497"/>
    </row>
    <row r="476" spans="4:14">
      <c r="D476" s="5"/>
      <c r="E476" s="497"/>
      <c r="F476" s="5"/>
      <c r="J476" s="497"/>
      <c r="K476" s="497"/>
      <c r="L476" s="497"/>
      <c r="M476" s="497"/>
      <c r="N476" s="497"/>
    </row>
    <row r="477" spans="4:14">
      <c r="D477" s="5"/>
      <c r="E477" s="497"/>
      <c r="F477" s="5"/>
      <c r="J477" s="497"/>
      <c r="K477" s="497"/>
      <c r="L477" s="497"/>
      <c r="M477" s="497"/>
      <c r="N477" s="497"/>
    </row>
    <row r="478" spans="4:14">
      <c r="D478" s="5"/>
      <c r="E478" s="497"/>
      <c r="F478" s="5"/>
      <c r="J478" s="497"/>
      <c r="K478" s="497"/>
      <c r="L478" s="497"/>
      <c r="M478" s="497"/>
      <c r="N478" s="497"/>
    </row>
    <row r="479" spans="4:14">
      <c r="D479" s="5"/>
      <c r="E479" s="497"/>
      <c r="F479" s="5"/>
      <c r="J479" s="497"/>
      <c r="K479" s="497"/>
      <c r="L479" s="497"/>
      <c r="M479" s="497"/>
      <c r="N479" s="497"/>
    </row>
    <row r="480" spans="4:14">
      <c r="D480" s="5"/>
      <c r="E480" s="497"/>
      <c r="F480" s="5"/>
      <c r="J480" s="497"/>
      <c r="K480" s="497"/>
      <c r="L480" s="497"/>
      <c r="M480" s="497"/>
      <c r="N480" s="497"/>
    </row>
    <row r="481" spans="4:14">
      <c r="D481" s="5"/>
      <c r="E481" s="497"/>
      <c r="F481" s="5"/>
      <c r="J481" s="497"/>
      <c r="K481" s="497"/>
      <c r="L481" s="497"/>
      <c r="M481" s="497"/>
      <c r="N481" s="497"/>
    </row>
    <row r="482" spans="4:14">
      <c r="D482" s="5"/>
      <c r="E482" s="497"/>
      <c r="F482" s="5"/>
      <c r="J482" s="497"/>
      <c r="K482" s="497"/>
      <c r="L482" s="497"/>
      <c r="M482" s="497"/>
      <c r="N482" s="497"/>
    </row>
    <row r="483" spans="4:14">
      <c r="D483" s="5"/>
      <c r="E483" s="497"/>
      <c r="F483" s="5"/>
      <c r="J483" s="497"/>
      <c r="K483" s="497"/>
      <c r="L483" s="497"/>
      <c r="M483" s="497"/>
      <c r="N483" s="497"/>
    </row>
    <row r="484" spans="4:14">
      <c r="D484" s="5"/>
      <c r="E484" s="497"/>
      <c r="F484" s="5"/>
      <c r="J484" s="497"/>
      <c r="K484" s="497"/>
      <c r="L484" s="497"/>
      <c r="M484" s="497"/>
      <c r="N484" s="497"/>
    </row>
    <row r="485" spans="4:14">
      <c r="D485" s="5"/>
      <c r="E485" s="497"/>
      <c r="F485" s="5"/>
      <c r="J485" s="497"/>
      <c r="K485" s="497"/>
      <c r="L485" s="497"/>
      <c r="M485" s="497"/>
      <c r="N485" s="497"/>
    </row>
    <row r="486" spans="4:14">
      <c r="D486" s="5"/>
      <c r="E486" s="497"/>
      <c r="F486" s="5"/>
      <c r="J486" s="497"/>
      <c r="K486" s="497"/>
      <c r="L486" s="497"/>
      <c r="M486" s="497"/>
      <c r="N486" s="497"/>
    </row>
    <row r="487" spans="4:14">
      <c r="D487" s="5"/>
      <c r="E487" s="497"/>
      <c r="F487" s="5"/>
      <c r="J487" s="497"/>
      <c r="K487" s="497"/>
      <c r="L487" s="497"/>
      <c r="M487" s="497"/>
      <c r="N487" s="497"/>
    </row>
    <row r="488" spans="4:14">
      <c r="D488" s="5"/>
      <c r="E488" s="497"/>
      <c r="F488" s="5"/>
      <c r="J488" s="497"/>
      <c r="K488" s="497"/>
      <c r="L488" s="497"/>
      <c r="M488" s="497"/>
      <c r="N488" s="497"/>
    </row>
    <row r="489" spans="4:14">
      <c r="D489" s="5"/>
      <c r="E489" s="497"/>
      <c r="F489" s="5"/>
      <c r="J489" s="497"/>
      <c r="K489" s="497"/>
      <c r="L489" s="497"/>
      <c r="M489" s="497"/>
      <c r="N489" s="497"/>
    </row>
    <row r="490" spans="4:14">
      <c r="D490" s="5"/>
      <c r="E490" s="497"/>
      <c r="F490" s="5"/>
      <c r="J490" s="497"/>
      <c r="K490" s="497"/>
      <c r="L490" s="497"/>
      <c r="M490" s="497"/>
      <c r="N490" s="497"/>
    </row>
    <row r="491" spans="4:14">
      <c r="D491" s="5"/>
      <c r="E491" s="497"/>
      <c r="F491" s="5"/>
      <c r="J491" s="497"/>
      <c r="K491" s="497"/>
      <c r="L491" s="497"/>
      <c r="M491" s="497"/>
      <c r="N491" s="497"/>
    </row>
    <row r="492" spans="4:14">
      <c r="D492" s="5"/>
      <c r="E492" s="497"/>
      <c r="F492" s="5"/>
      <c r="J492" s="497"/>
      <c r="K492" s="497"/>
      <c r="L492" s="497"/>
      <c r="M492" s="497"/>
      <c r="N492" s="497"/>
    </row>
    <row r="493" spans="4:14">
      <c r="D493" s="5"/>
      <c r="E493" s="497"/>
      <c r="F493" s="5"/>
      <c r="J493" s="497"/>
      <c r="K493" s="497"/>
      <c r="L493" s="497"/>
      <c r="M493" s="497"/>
      <c r="N493" s="497"/>
    </row>
    <row r="494" spans="4:14">
      <c r="D494" s="5"/>
      <c r="E494" s="497"/>
      <c r="F494" s="5"/>
      <c r="J494" s="497"/>
      <c r="K494" s="497"/>
      <c r="L494" s="497"/>
      <c r="M494" s="497"/>
      <c r="N494" s="497"/>
    </row>
    <row r="495" spans="4:14">
      <c r="D495" s="5"/>
      <c r="E495" s="497"/>
      <c r="F495" s="5"/>
      <c r="J495" s="497"/>
      <c r="K495" s="497"/>
      <c r="L495" s="497"/>
      <c r="M495" s="497"/>
      <c r="N495" s="497"/>
    </row>
    <row r="496" spans="4:14">
      <c r="D496" s="5"/>
      <c r="E496" s="497"/>
      <c r="F496" s="5"/>
      <c r="J496" s="497"/>
      <c r="K496" s="497"/>
      <c r="L496" s="497"/>
      <c r="M496" s="497"/>
      <c r="N496" s="497"/>
    </row>
    <row r="497" spans="4:14">
      <c r="D497" s="5"/>
      <c r="E497" s="497"/>
      <c r="F497" s="5"/>
      <c r="J497" s="497"/>
      <c r="K497" s="497"/>
      <c r="L497" s="497"/>
      <c r="M497" s="497"/>
      <c r="N497" s="497"/>
    </row>
    <row r="498" spans="4:14">
      <c r="D498" s="5"/>
      <c r="E498" s="497"/>
      <c r="F498" s="5"/>
      <c r="J498" s="497"/>
      <c r="K498" s="497"/>
      <c r="L498" s="497"/>
      <c r="M498" s="497"/>
      <c r="N498" s="497"/>
    </row>
    <row r="499" spans="4:14">
      <c r="D499" s="5"/>
      <c r="E499" s="497"/>
      <c r="F499" s="5"/>
      <c r="J499" s="497"/>
      <c r="K499" s="497"/>
      <c r="L499" s="497"/>
      <c r="M499" s="497"/>
      <c r="N499" s="497"/>
    </row>
    <row r="500" spans="4:14">
      <c r="D500" s="5"/>
      <c r="E500" s="497"/>
      <c r="F500" s="5"/>
      <c r="J500" s="497"/>
      <c r="K500" s="497"/>
      <c r="L500" s="497"/>
      <c r="M500" s="497"/>
      <c r="N500" s="497"/>
    </row>
    <row r="501" spans="4:14">
      <c r="D501" s="5"/>
      <c r="E501" s="497"/>
      <c r="F501" s="5"/>
      <c r="J501" s="497"/>
      <c r="K501" s="497"/>
      <c r="L501" s="497"/>
      <c r="M501" s="497"/>
      <c r="N501" s="497"/>
    </row>
    <row r="502" spans="4:14">
      <c r="D502" s="5"/>
      <c r="E502" s="497"/>
      <c r="F502" s="5"/>
      <c r="J502" s="497"/>
      <c r="K502" s="497"/>
      <c r="L502" s="497"/>
      <c r="M502" s="497"/>
      <c r="N502" s="497"/>
    </row>
    <row r="503" spans="4:14">
      <c r="D503" s="5"/>
      <c r="E503" s="497"/>
      <c r="F503" s="5"/>
      <c r="J503" s="497"/>
      <c r="K503" s="497"/>
      <c r="L503" s="497"/>
      <c r="M503" s="497"/>
      <c r="N503" s="497"/>
    </row>
    <row r="504" spans="4:14">
      <c r="D504" s="5"/>
      <c r="E504" s="497"/>
      <c r="F504" s="5"/>
      <c r="J504" s="497"/>
      <c r="K504" s="497"/>
      <c r="L504" s="497"/>
      <c r="M504" s="497"/>
      <c r="N504" s="497"/>
    </row>
    <row r="505" spans="4:14">
      <c r="D505" s="5"/>
      <c r="E505" s="497"/>
      <c r="F505" s="5"/>
      <c r="J505" s="497"/>
      <c r="K505" s="497"/>
      <c r="L505" s="497"/>
      <c r="M505" s="497"/>
      <c r="N505" s="497"/>
    </row>
    <row r="506" spans="4:14">
      <c r="D506" s="5"/>
      <c r="E506" s="497"/>
      <c r="F506" s="5"/>
      <c r="J506" s="497"/>
      <c r="K506" s="497"/>
      <c r="L506" s="497"/>
      <c r="M506" s="497"/>
      <c r="N506" s="497"/>
    </row>
    <row r="507" spans="4:14">
      <c r="D507" s="5"/>
      <c r="E507" s="497"/>
      <c r="F507" s="5"/>
      <c r="J507" s="497"/>
      <c r="K507" s="497"/>
      <c r="L507" s="497"/>
      <c r="M507" s="497"/>
      <c r="N507" s="497"/>
    </row>
    <row r="508" spans="4:14">
      <c r="D508" s="5"/>
      <c r="E508" s="497"/>
      <c r="F508" s="5"/>
      <c r="J508" s="497"/>
      <c r="K508" s="497"/>
      <c r="L508" s="497"/>
      <c r="M508" s="497"/>
      <c r="N508" s="497"/>
    </row>
    <row r="509" spans="4:14">
      <c r="D509" s="5"/>
      <c r="E509" s="497"/>
      <c r="F509" s="5"/>
      <c r="J509" s="497"/>
      <c r="K509" s="497"/>
      <c r="L509" s="497"/>
      <c r="M509" s="497"/>
      <c r="N509" s="497"/>
    </row>
    <row r="510" spans="4:14">
      <c r="D510" s="5"/>
      <c r="E510" s="497"/>
      <c r="F510" s="5"/>
      <c r="J510" s="497"/>
      <c r="K510" s="497"/>
      <c r="L510" s="497"/>
      <c r="M510" s="497"/>
      <c r="N510" s="497"/>
    </row>
    <row r="511" spans="4:14">
      <c r="D511" s="5"/>
      <c r="E511" s="497"/>
      <c r="F511" s="5"/>
      <c r="J511" s="497"/>
      <c r="K511" s="497"/>
      <c r="L511" s="497"/>
      <c r="M511" s="497"/>
      <c r="N511" s="497"/>
    </row>
    <row r="512" spans="4:14">
      <c r="D512" s="5"/>
      <c r="E512" s="497"/>
      <c r="F512" s="5"/>
      <c r="J512" s="497"/>
      <c r="K512" s="497"/>
      <c r="L512" s="497"/>
      <c r="M512" s="497"/>
      <c r="N512" s="497"/>
    </row>
    <row r="513" spans="4:14">
      <c r="D513" s="5"/>
      <c r="E513" s="497"/>
      <c r="F513" s="5"/>
      <c r="J513" s="497"/>
      <c r="K513" s="497"/>
      <c r="L513" s="497"/>
      <c r="M513" s="497"/>
      <c r="N513" s="497"/>
    </row>
    <row r="514" spans="4:14">
      <c r="D514" s="5"/>
      <c r="E514" s="497"/>
      <c r="F514" s="5"/>
      <c r="J514" s="497"/>
      <c r="K514" s="497"/>
      <c r="L514" s="497"/>
      <c r="M514" s="497"/>
      <c r="N514" s="497"/>
    </row>
    <row r="515" spans="4:14">
      <c r="D515" s="5"/>
      <c r="E515" s="497"/>
      <c r="F515" s="5"/>
      <c r="J515" s="497"/>
      <c r="K515" s="497"/>
      <c r="L515" s="497"/>
      <c r="M515" s="497"/>
      <c r="N515" s="497"/>
    </row>
    <row r="516" spans="4:14">
      <c r="D516" s="5"/>
      <c r="E516" s="497"/>
      <c r="F516" s="5"/>
      <c r="J516" s="497"/>
      <c r="K516" s="497"/>
      <c r="L516" s="497"/>
      <c r="M516" s="497"/>
      <c r="N516" s="497"/>
    </row>
    <row r="517" spans="4:14">
      <c r="D517" s="5"/>
      <c r="E517" s="497"/>
      <c r="F517" s="5"/>
      <c r="J517" s="497"/>
      <c r="K517" s="497"/>
      <c r="L517" s="497"/>
      <c r="M517" s="497"/>
      <c r="N517" s="497"/>
    </row>
    <row r="518" spans="4:14">
      <c r="D518" s="5"/>
      <c r="E518" s="497"/>
      <c r="F518" s="5"/>
      <c r="J518" s="497"/>
      <c r="K518" s="497"/>
      <c r="L518" s="497"/>
      <c r="M518" s="497"/>
      <c r="N518" s="497"/>
    </row>
    <row r="519" spans="4:14">
      <c r="D519" s="5"/>
      <c r="E519" s="497"/>
      <c r="F519" s="5"/>
      <c r="J519" s="497"/>
      <c r="K519" s="497"/>
      <c r="L519" s="497"/>
      <c r="M519" s="497"/>
      <c r="N519" s="497"/>
    </row>
    <row r="520" spans="4:14">
      <c r="D520" s="5"/>
      <c r="E520" s="497"/>
      <c r="F520" s="5"/>
      <c r="J520" s="497"/>
      <c r="K520" s="497"/>
      <c r="L520" s="497"/>
      <c r="M520" s="497"/>
      <c r="N520" s="497"/>
    </row>
    <row r="521" spans="4:14">
      <c r="D521" s="5"/>
      <c r="E521" s="497"/>
      <c r="F521" s="5"/>
      <c r="J521" s="497"/>
      <c r="K521" s="497"/>
      <c r="L521" s="497"/>
      <c r="M521" s="497"/>
      <c r="N521" s="497"/>
    </row>
    <row r="522" spans="4:14">
      <c r="D522" s="5"/>
      <c r="E522" s="497"/>
      <c r="F522" s="5"/>
      <c r="J522" s="497"/>
      <c r="K522" s="497"/>
      <c r="L522" s="497"/>
      <c r="M522" s="497"/>
      <c r="N522" s="497"/>
    </row>
    <row r="523" spans="4:14">
      <c r="D523" s="5"/>
      <c r="E523" s="497"/>
      <c r="F523" s="5"/>
      <c r="J523" s="497"/>
      <c r="K523" s="497"/>
      <c r="L523" s="497"/>
      <c r="M523" s="497"/>
      <c r="N523" s="497"/>
    </row>
    <row r="524" spans="4:14">
      <c r="D524" s="5"/>
      <c r="E524" s="497"/>
      <c r="F524" s="5"/>
      <c r="J524" s="497"/>
      <c r="K524" s="497"/>
      <c r="L524" s="497"/>
      <c r="M524" s="497"/>
      <c r="N524" s="497"/>
    </row>
    <row r="525" spans="4:14">
      <c r="D525" s="5"/>
      <c r="E525" s="497"/>
      <c r="F525" s="5"/>
      <c r="J525" s="497"/>
      <c r="K525" s="497"/>
      <c r="L525" s="497"/>
      <c r="M525" s="497"/>
      <c r="N525" s="497"/>
    </row>
    <row r="526" spans="4:14">
      <c r="D526" s="5"/>
      <c r="E526" s="497"/>
      <c r="F526" s="5"/>
      <c r="J526" s="497"/>
      <c r="K526" s="497"/>
      <c r="L526" s="497"/>
      <c r="M526" s="497"/>
      <c r="N526" s="497"/>
    </row>
    <row r="527" spans="4:14">
      <c r="D527" s="5"/>
      <c r="E527" s="497"/>
      <c r="F527" s="5"/>
      <c r="J527" s="497"/>
      <c r="K527" s="497"/>
      <c r="L527" s="497"/>
      <c r="M527" s="497"/>
      <c r="N527" s="497"/>
    </row>
    <row r="528" spans="4:14">
      <c r="D528" s="5"/>
      <c r="E528" s="497"/>
      <c r="F528" s="5"/>
      <c r="J528" s="497"/>
      <c r="K528" s="497"/>
      <c r="L528" s="497"/>
      <c r="M528" s="497"/>
      <c r="N528" s="497"/>
    </row>
    <row r="529" spans="4:14">
      <c r="D529" s="5"/>
      <c r="E529" s="497"/>
      <c r="F529" s="5"/>
      <c r="J529" s="497"/>
      <c r="K529" s="497"/>
      <c r="L529" s="497"/>
      <c r="M529" s="497"/>
      <c r="N529" s="497"/>
    </row>
    <row r="530" spans="4:14">
      <c r="D530" s="5"/>
      <c r="E530" s="497"/>
      <c r="F530" s="5"/>
      <c r="J530" s="497"/>
      <c r="K530" s="497"/>
      <c r="L530" s="497"/>
      <c r="M530" s="497"/>
      <c r="N530" s="497"/>
    </row>
    <row r="531" spans="4:14">
      <c r="D531" s="5"/>
      <c r="E531" s="497"/>
      <c r="F531" s="5"/>
      <c r="J531" s="497"/>
      <c r="K531" s="497"/>
      <c r="L531" s="497"/>
      <c r="M531" s="497"/>
      <c r="N531" s="497"/>
    </row>
    <row r="532" spans="4:14">
      <c r="D532" s="5"/>
      <c r="E532" s="497"/>
      <c r="F532" s="5"/>
      <c r="J532" s="497"/>
      <c r="K532" s="497"/>
      <c r="L532" s="497"/>
      <c r="M532" s="497"/>
      <c r="N532" s="497"/>
    </row>
    <row r="533" spans="4:14">
      <c r="D533" s="5"/>
      <c r="E533" s="497"/>
      <c r="F533" s="5"/>
      <c r="J533" s="497"/>
      <c r="K533" s="497"/>
      <c r="L533" s="497"/>
      <c r="M533" s="497"/>
      <c r="N533" s="497"/>
    </row>
    <row r="534" spans="4:14">
      <c r="D534" s="5"/>
      <c r="E534" s="497"/>
      <c r="F534" s="5"/>
      <c r="J534" s="497"/>
      <c r="K534" s="497"/>
      <c r="L534" s="497"/>
      <c r="M534" s="497"/>
      <c r="N534" s="497"/>
    </row>
    <row r="535" spans="4:14">
      <c r="D535" s="5"/>
      <c r="E535" s="497"/>
      <c r="F535" s="5"/>
      <c r="J535" s="497"/>
      <c r="K535" s="497"/>
      <c r="L535" s="497"/>
      <c r="M535" s="497"/>
      <c r="N535" s="497"/>
    </row>
    <row r="536" spans="4:14">
      <c r="D536" s="5"/>
      <c r="E536" s="497"/>
      <c r="F536" s="5"/>
      <c r="J536" s="497"/>
      <c r="K536" s="497"/>
      <c r="L536" s="497"/>
      <c r="M536" s="497"/>
      <c r="N536" s="497"/>
    </row>
    <row r="537" spans="4:14">
      <c r="D537" s="5"/>
      <c r="E537" s="497"/>
      <c r="F537" s="5"/>
      <c r="J537" s="497"/>
      <c r="K537" s="497"/>
      <c r="L537" s="497"/>
      <c r="M537" s="497"/>
      <c r="N537" s="497"/>
    </row>
    <row r="538" spans="4:14">
      <c r="D538" s="5"/>
      <c r="E538" s="497"/>
      <c r="F538" s="5"/>
      <c r="J538" s="497"/>
      <c r="K538" s="497"/>
      <c r="L538" s="497"/>
      <c r="M538" s="497"/>
      <c r="N538" s="497"/>
    </row>
    <row r="539" spans="4:14">
      <c r="D539" s="5"/>
      <c r="E539" s="497"/>
      <c r="F539" s="5"/>
      <c r="J539" s="497"/>
      <c r="K539" s="497"/>
      <c r="L539" s="497"/>
      <c r="M539" s="497"/>
      <c r="N539" s="497"/>
    </row>
    <row r="540" spans="4:14">
      <c r="D540" s="5"/>
      <c r="E540" s="497"/>
      <c r="F540" s="5"/>
      <c r="J540" s="497"/>
      <c r="K540" s="497"/>
      <c r="L540" s="497"/>
      <c r="M540" s="497"/>
      <c r="N540" s="497"/>
    </row>
    <row r="541" spans="4:14">
      <c r="D541" s="5"/>
      <c r="E541" s="497"/>
      <c r="F541" s="5"/>
      <c r="J541" s="497"/>
      <c r="K541" s="497"/>
      <c r="L541" s="497"/>
      <c r="M541" s="497"/>
      <c r="N541" s="497"/>
    </row>
    <row r="542" spans="4:14">
      <c r="D542" s="5"/>
      <c r="E542" s="497"/>
      <c r="F542" s="5"/>
      <c r="J542" s="497"/>
      <c r="K542" s="497"/>
      <c r="L542" s="497"/>
      <c r="M542" s="497"/>
      <c r="N542" s="497"/>
    </row>
    <row r="543" spans="4:14">
      <c r="D543" s="5"/>
      <c r="E543" s="497"/>
      <c r="F543" s="5"/>
      <c r="J543" s="497"/>
      <c r="K543" s="497"/>
      <c r="L543" s="497"/>
      <c r="M543" s="497"/>
      <c r="N543" s="497"/>
    </row>
    <row r="544" spans="4:14">
      <c r="D544" s="5"/>
      <c r="E544" s="497"/>
      <c r="F544" s="5"/>
      <c r="J544" s="497"/>
      <c r="K544" s="497"/>
      <c r="L544" s="497"/>
      <c r="M544" s="497"/>
      <c r="N544" s="497"/>
    </row>
    <row r="545" spans="4:14">
      <c r="D545" s="5"/>
      <c r="E545" s="497"/>
      <c r="F545" s="5"/>
      <c r="J545" s="497"/>
      <c r="K545" s="497"/>
      <c r="L545" s="497"/>
      <c r="M545" s="497"/>
      <c r="N545" s="497"/>
    </row>
    <row r="546" spans="4:14">
      <c r="D546" s="5"/>
      <c r="E546" s="497"/>
      <c r="F546" s="5"/>
      <c r="J546" s="497"/>
      <c r="K546" s="497"/>
      <c r="L546" s="497"/>
      <c r="M546" s="497"/>
      <c r="N546" s="497"/>
    </row>
    <row r="547" spans="4:14">
      <c r="D547" s="5"/>
      <c r="E547" s="497"/>
      <c r="F547" s="5"/>
      <c r="J547" s="497"/>
      <c r="K547" s="497"/>
      <c r="L547" s="497"/>
      <c r="M547" s="497"/>
      <c r="N547" s="497"/>
    </row>
    <row r="548" spans="4:14">
      <c r="D548" s="5"/>
      <c r="E548" s="497"/>
      <c r="F548" s="5"/>
      <c r="J548" s="497"/>
      <c r="K548" s="497"/>
      <c r="L548" s="497"/>
      <c r="M548" s="497"/>
      <c r="N548" s="497"/>
    </row>
    <row r="549" spans="4:14">
      <c r="D549" s="5"/>
      <c r="E549" s="497"/>
      <c r="F549" s="5"/>
      <c r="J549" s="497"/>
      <c r="K549" s="497"/>
      <c r="L549" s="497"/>
      <c r="M549" s="497"/>
      <c r="N549" s="497"/>
    </row>
    <row r="550" spans="4:14">
      <c r="D550" s="5"/>
      <c r="E550" s="497"/>
      <c r="F550" s="5"/>
      <c r="J550" s="497"/>
      <c r="K550" s="497"/>
      <c r="L550" s="497"/>
      <c r="M550" s="497"/>
      <c r="N550" s="497"/>
    </row>
    <row r="551" spans="4:14">
      <c r="D551" s="5"/>
      <c r="E551" s="497"/>
      <c r="F551" s="5"/>
      <c r="J551" s="497"/>
      <c r="K551" s="497"/>
      <c r="L551" s="497"/>
      <c r="M551" s="497"/>
      <c r="N551" s="497"/>
    </row>
    <row r="552" spans="4:14">
      <c r="D552" s="5"/>
      <c r="E552" s="497"/>
      <c r="F552" s="5"/>
      <c r="J552" s="497"/>
      <c r="K552" s="497"/>
      <c r="L552" s="497"/>
      <c r="M552" s="497"/>
      <c r="N552" s="497"/>
    </row>
    <row r="553" spans="4:14">
      <c r="D553" s="5"/>
      <c r="E553" s="497"/>
      <c r="F553" s="5"/>
      <c r="J553" s="497"/>
      <c r="K553" s="497"/>
      <c r="L553" s="497"/>
      <c r="M553" s="497"/>
      <c r="N553" s="497"/>
    </row>
    <row r="554" spans="4:14">
      <c r="D554" s="5"/>
      <c r="E554" s="497"/>
      <c r="F554" s="5"/>
      <c r="J554" s="497"/>
      <c r="K554" s="497"/>
      <c r="L554" s="497"/>
      <c r="M554" s="497"/>
      <c r="N554" s="497"/>
    </row>
    <row r="555" spans="4:14">
      <c r="D555" s="5"/>
      <c r="E555" s="497"/>
      <c r="F555" s="5"/>
      <c r="J555" s="497"/>
      <c r="K555" s="497"/>
      <c r="L555" s="497"/>
      <c r="M555" s="497"/>
      <c r="N555" s="497"/>
    </row>
    <row r="556" spans="4:14">
      <c r="D556" s="5"/>
      <c r="E556" s="497"/>
      <c r="F556" s="5"/>
      <c r="J556" s="497"/>
      <c r="K556" s="497"/>
      <c r="L556" s="497"/>
      <c r="M556" s="497"/>
      <c r="N556" s="497"/>
    </row>
    <row r="557" spans="4:14">
      <c r="D557" s="5"/>
      <c r="E557" s="497"/>
      <c r="F557" s="5"/>
      <c r="J557" s="497"/>
      <c r="K557" s="497"/>
      <c r="L557" s="497"/>
      <c r="M557" s="497"/>
      <c r="N557" s="497"/>
    </row>
    <row r="558" spans="4:14">
      <c r="D558" s="5"/>
      <c r="E558" s="497"/>
      <c r="F558" s="5"/>
      <c r="J558" s="497"/>
      <c r="K558" s="497"/>
      <c r="L558" s="497"/>
      <c r="M558" s="497"/>
      <c r="N558" s="497"/>
    </row>
    <row r="559" spans="4:14">
      <c r="D559" s="5"/>
      <c r="E559" s="497"/>
      <c r="F559" s="5"/>
      <c r="J559" s="497"/>
      <c r="K559" s="497"/>
      <c r="L559" s="497"/>
      <c r="M559" s="497"/>
      <c r="N559" s="497"/>
    </row>
    <row r="560" spans="4:14">
      <c r="D560" s="5"/>
      <c r="E560" s="497"/>
      <c r="F560" s="5"/>
      <c r="J560" s="497"/>
      <c r="K560" s="497"/>
      <c r="L560" s="497"/>
      <c r="M560" s="497"/>
      <c r="N560" s="497"/>
    </row>
    <row r="561" spans="4:14">
      <c r="D561" s="5"/>
      <c r="E561" s="497"/>
      <c r="F561" s="5"/>
      <c r="J561" s="497"/>
      <c r="K561" s="497"/>
      <c r="L561" s="497"/>
      <c r="M561" s="497"/>
      <c r="N561" s="497"/>
    </row>
    <row r="562" spans="4:14">
      <c r="D562" s="5"/>
      <c r="E562" s="497"/>
      <c r="F562" s="5"/>
      <c r="J562" s="497"/>
      <c r="K562" s="497"/>
      <c r="L562" s="497"/>
      <c r="M562" s="497"/>
      <c r="N562" s="497"/>
    </row>
    <row r="563" spans="4:14">
      <c r="D563" s="5"/>
      <c r="E563" s="497"/>
      <c r="F563" s="5"/>
      <c r="J563" s="497"/>
      <c r="K563" s="497"/>
      <c r="L563" s="497"/>
      <c r="M563" s="497"/>
      <c r="N563" s="497"/>
    </row>
    <row r="564" spans="4:14">
      <c r="D564" s="5"/>
      <c r="E564" s="497"/>
      <c r="F564" s="5"/>
      <c r="J564" s="497"/>
      <c r="K564" s="497"/>
      <c r="L564" s="497"/>
      <c r="M564" s="497"/>
      <c r="N564" s="497"/>
    </row>
    <row r="565" spans="4:14">
      <c r="D565" s="5"/>
      <c r="E565" s="497"/>
      <c r="F565" s="5"/>
      <c r="J565" s="497"/>
      <c r="K565" s="497"/>
      <c r="L565" s="497"/>
      <c r="M565" s="497"/>
      <c r="N565" s="497"/>
    </row>
    <row r="566" spans="4:14">
      <c r="D566" s="5"/>
      <c r="E566" s="497"/>
      <c r="F566" s="5"/>
      <c r="J566" s="497"/>
      <c r="K566" s="497"/>
      <c r="L566" s="497"/>
      <c r="M566" s="497"/>
      <c r="N566" s="497"/>
    </row>
    <row r="567" spans="4:14">
      <c r="D567" s="5"/>
      <c r="E567" s="497"/>
      <c r="F567" s="5"/>
      <c r="J567" s="497"/>
      <c r="K567" s="497"/>
      <c r="L567" s="497"/>
      <c r="M567" s="497"/>
      <c r="N567" s="497"/>
    </row>
    <row r="568" spans="4:14">
      <c r="D568" s="5"/>
      <c r="E568" s="497"/>
      <c r="F568" s="5"/>
      <c r="J568" s="497"/>
      <c r="K568" s="497"/>
      <c r="L568" s="497"/>
      <c r="M568" s="497"/>
      <c r="N568" s="497"/>
    </row>
    <row r="569" spans="4:14">
      <c r="D569" s="5"/>
      <c r="E569" s="497"/>
      <c r="F569" s="5"/>
      <c r="J569" s="497"/>
      <c r="K569" s="497"/>
      <c r="L569" s="497"/>
      <c r="M569" s="497"/>
      <c r="N569" s="497"/>
    </row>
    <row r="570" spans="4:14">
      <c r="D570" s="5"/>
      <c r="E570" s="497"/>
      <c r="F570" s="5"/>
      <c r="J570" s="497"/>
      <c r="K570" s="497"/>
      <c r="L570" s="497"/>
      <c r="M570" s="497"/>
      <c r="N570" s="497"/>
    </row>
    <row r="571" spans="4:14">
      <c r="D571" s="5"/>
      <c r="E571" s="497"/>
      <c r="F571" s="5"/>
      <c r="J571" s="497"/>
      <c r="K571" s="497"/>
      <c r="L571" s="497"/>
      <c r="M571" s="497"/>
      <c r="N571" s="497"/>
    </row>
    <row r="572" spans="4:14">
      <c r="D572" s="5"/>
      <c r="E572" s="497"/>
      <c r="F572" s="5"/>
      <c r="J572" s="497"/>
      <c r="K572" s="497"/>
      <c r="L572" s="497"/>
      <c r="M572" s="497"/>
      <c r="N572" s="497"/>
    </row>
    <row r="573" spans="4:14">
      <c r="D573" s="5"/>
      <c r="E573" s="497"/>
      <c r="F573" s="5"/>
      <c r="J573" s="497"/>
      <c r="K573" s="497"/>
      <c r="L573" s="497"/>
      <c r="M573" s="497"/>
      <c r="N573" s="497"/>
    </row>
    <row r="574" spans="4:14">
      <c r="D574" s="5"/>
      <c r="E574" s="497"/>
      <c r="F574" s="5"/>
      <c r="J574" s="497"/>
      <c r="K574" s="497"/>
      <c r="L574" s="497"/>
      <c r="M574" s="497"/>
      <c r="N574" s="497"/>
    </row>
    <row r="575" spans="4:14">
      <c r="D575" s="5"/>
      <c r="E575" s="497"/>
      <c r="F575" s="5"/>
      <c r="J575" s="497"/>
      <c r="K575" s="497"/>
      <c r="L575" s="497"/>
      <c r="M575" s="497"/>
      <c r="N575" s="497"/>
    </row>
    <row r="576" spans="4:14">
      <c r="D576" s="5"/>
      <c r="E576" s="497"/>
      <c r="F576" s="5"/>
      <c r="J576" s="497"/>
      <c r="K576" s="497"/>
      <c r="L576" s="497"/>
      <c r="M576" s="497"/>
      <c r="N576" s="497"/>
    </row>
    <row r="577" spans="4:14">
      <c r="D577" s="5"/>
      <c r="E577" s="497"/>
      <c r="F577" s="5"/>
      <c r="J577" s="497"/>
      <c r="K577" s="497"/>
      <c r="L577" s="497"/>
      <c r="M577" s="497"/>
      <c r="N577" s="497"/>
    </row>
    <row r="578" spans="4:14">
      <c r="D578" s="5"/>
      <c r="E578" s="497"/>
      <c r="F578" s="5"/>
      <c r="J578" s="497"/>
      <c r="K578" s="497"/>
      <c r="L578" s="497"/>
      <c r="M578" s="497"/>
      <c r="N578" s="497"/>
    </row>
    <row r="579" spans="4:14">
      <c r="D579" s="5"/>
      <c r="E579" s="497"/>
      <c r="F579" s="5"/>
      <c r="J579" s="497"/>
      <c r="K579" s="497"/>
      <c r="L579" s="497"/>
      <c r="M579" s="497"/>
      <c r="N579" s="497"/>
    </row>
    <row r="580" spans="4:14">
      <c r="D580" s="5"/>
      <c r="E580" s="497"/>
      <c r="F580" s="5"/>
      <c r="J580" s="497"/>
      <c r="K580" s="497"/>
      <c r="L580" s="497"/>
      <c r="M580" s="497"/>
      <c r="N580" s="497"/>
    </row>
    <row r="581" spans="4:14">
      <c r="D581" s="5"/>
      <c r="E581" s="497"/>
      <c r="F581" s="5"/>
      <c r="J581" s="497"/>
      <c r="K581" s="497"/>
      <c r="L581" s="497"/>
      <c r="M581" s="497"/>
      <c r="N581" s="497"/>
    </row>
    <row r="582" spans="4:14">
      <c r="D582" s="5"/>
      <c r="E582" s="497"/>
      <c r="F582" s="5"/>
      <c r="J582" s="497"/>
      <c r="K582" s="497"/>
      <c r="L582" s="497"/>
      <c r="M582" s="497"/>
      <c r="N582" s="497"/>
    </row>
    <row r="583" spans="4:14">
      <c r="D583" s="5"/>
      <c r="E583" s="497"/>
      <c r="F583" s="5"/>
      <c r="J583" s="497"/>
      <c r="K583" s="497"/>
      <c r="L583" s="497"/>
      <c r="M583" s="497"/>
      <c r="N583" s="497"/>
    </row>
    <row r="584" spans="4:14">
      <c r="D584" s="5"/>
      <c r="E584" s="497"/>
      <c r="F584" s="5"/>
      <c r="J584" s="497"/>
      <c r="K584" s="497"/>
      <c r="L584" s="497"/>
      <c r="M584" s="497"/>
      <c r="N584" s="497"/>
    </row>
    <row r="585" spans="4:14">
      <c r="D585" s="5"/>
      <c r="E585" s="497"/>
      <c r="F585" s="5"/>
      <c r="J585" s="497"/>
      <c r="K585" s="497"/>
      <c r="L585" s="497"/>
      <c r="M585" s="497"/>
      <c r="N585" s="497"/>
    </row>
    <row r="586" spans="4:14">
      <c r="D586" s="5"/>
      <c r="E586" s="497"/>
      <c r="F586" s="5"/>
      <c r="J586" s="497"/>
      <c r="K586" s="497"/>
      <c r="L586" s="497"/>
      <c r="M586" s="497"/>
      <c r="N586" s="497"/>
    </row>
    <row r="587" spans="4:14">
      <c r="D587" s="5"/>
      <c r="E587" s="497"/>
      <c r="F587" s="5"/>
      <c r="J587" s="497"/>
      <c r="K587" s="497"/>
      <c r="L587" s="497"/>
      <c r="M587" s="497"/>
      <c r="N587" s="497"/>
    </row>
    <row r="588" spans="4:14">
      <c r="D588" s="5"/>
      <c r="E588" s="497"/>
      <c r="F588" s="5"/>
      <c r="J588" s="497"/>
      <c r="K588" s="497"/>
      <c r="L588" s="497"/>
      <c r="M588" s="497"/>
      <c r="N588" s="497"/>
    </row>
    <row r="589" spans="4:14">
      <c r="D589" s="5"/>
      <c r="E589" s="497"/>
      <c r="F589" s="5"/>
      <c r="J589" s="497"/>
      <c r="K589" s="497"/>
      <c r="L589" s="497"/>
      <c r="M589" s="497"/>
      <c r="N589" s="497"/>
    </row>
    <row r="590" spans="4:14">
      <c r="D590" s="5"/>
      <c r="E590" s="497"/>
      <c r="F590" s="5"/>
      <c r="J590" s="497"/>
      <c r="K590" s="497"/>
      <c r="L590" s="497"/>
      <c r="M590" s="497"/>
      <c r="N590" s="497"/>
    </row>
    <row r="591" spans="4:14">
      <c r="D591" s="5"/>
      <c r="E591" s="497"/>
      <c r="F591" s="5"/>
      <c r="J591" s="497"/>
      <c r="K591" s="497"/>
      <c r="L591" s="497"/>
      <c r="M591" s="497"/>
      <c r="N591" s="497"/>
    </row>
    <row r="592" spans="4:14">
      <c r="D592" s="5"/>
      <c r="E592" s="497"/>
      <c r="F592" s="5"/>
      <c r="J592" s="497"/>
      <c r="K592" s="497"/>
      <c r="L592" s="497"/>
      <c r="M592" s="497"/>
      <c r="N592" s="497"/>
    </row>
    <row r="593" spans="4:14">
      <c r="D593" s="5"/>
      <c r="E593" s="497"/>
      <c r="F593" s="5"/>
      <c r="J593" s="497"/>
      <c r="K593" s="497"/>
      <c r="L593" s="497"/>
      <c r="M593" s="497"/>
      <c r="N593" s="497"/>
    </row>
    <row r="594" spans="4:14">
      <c r="D594" s="5"/>
      <c r="E594" s="497"/>
      <c r="F594" s="5"/>
      <c r="J594" s="497"/>
      <c r="K594" s="497"/>
      <c r="L594" s="497"/>
      <c r="M594" s="497"/>
      <c r="N594" s="497"/>
    </row>
    <row r="595" spans="4:14">
      <c r="D595" s="5"/>
      <c r="E595" s="497"/>
      <c r="F595" s="5"/>
      <c r="J595" s="497"/>
      <c r="K595" s="497"/>
      <c r="L595" s="497"/>
      <c r="M595" s="497"/>
      <c r="N595" s="497"/>
    </row>
    <row r="596" spans="4:14">
      <c r="D596" s="5"/>
      <c r="E596" s="497"/>
      <c r="F596" s="5"/>
      <c r="J596" s="497"/>
      <c r="K596" s="497"/>
      <c r="L596" s="497"/>
      <c r="M596" s="497"/>
      <c r="N596" s="497"/>
    </row>
    <row r="597" spans="4:14">
      <c r="D597" s="5"/>
      <c r="E597" s="497"/>
      <c r="F597" s="5"/>
      <c r="J597" s="497"/>
      <c r="K597" s="497"/>
      <c r="L597" s="497"/>
      <c r="M597" s="497"/>
      <c r="N597" s="497"/>
    </row>
    <row r="598" spans="4:14">
      <c r="D598" s="5"/>
      <c r="E598" s="497"/>
      <c r="F598" s="5"/>
      <c r="J598" s="497"/>
      <c r="K598" s="497"/>
      <c r="L598" s="497"/>
      <c r="M598" s="497"/>
      <c r="N598" s="497"/>
    </row>
    <row r="599" spans="4:14">
      <c r="D599" s="5"/>
      <c r="E599" s="497"/>
      <c r="F599" s="5"/>
      <c r="J599" s="497"/>
      <c r="K599" s="497"/>
      <c r="L599" s="497"/>
      <c r="M599" s="497"/>
      <c r="N599" s="497"/>
    </row>
    <row r="600" spans="4:14">
      <c r="D600" s="5"/>
      <c r="E600" s="497"/>
      <c r="F600" s="5"/>
      <c r="J600" s="497"/>
      <c r="K600" s="497"/>
      <c r="L600" s="497"/>
      <c r="M600" s="497"/>
      <c r="N600" s="497"/>
    </row>
    <row r="601" spans="4:14">
      <c r="D601" s="5"/>
      <c r="E601" s="497"/>
      <c r="F601" s="5"/>
      <c r="J601" s="497"/>
      <c r="K601" s="497"/>
      <c r="L601" s="497"/>
      <c r="M601" s="497"/>
      <c r="N601" s="497"/>
    </row>
    <row r="602" spans="4:14">
      <c r="D602" s="5"/>
      <c r="E602" s="497"/>
      <c r="F602" s="5"/>
      <c r="J602" s="497"/>
      <c r="K602" s="497"/>
      <c r="L602" s="497"/>
      <c r="M602" s="497"/>
      <c r="N602" s="497"/>
    </row>
    <row r="603" spans="4:14">
      <c r="D603" s="5"/>
      <c r="E603" s="497"/>
      <c r="F603" s="5"/>
      <c r="J603" s="497"/>
      <c r="K603" s="497"/>
      <c r="L603" s="497"/>
      <c r="M603" s="497"/>
      <c r="N603" s="497"/>
    </row>
    <row r="604" spans="4:14">
      <c r="D604" s="5"/>
      <c r="E604" s="497"/>
      <c r="F604" s="5"/>
      <c r="J604" s="497"/>
      <c r="K604" s="497"/>
      <c r="L604" s="497"/>
      <c r="M604" s="497"/>
      <c r="N604" s="497"/>
    </row>
    <row r="605" spans="4:14">
      <c r="D605" s="5"/>
      <c r="E605" s="497"/>
      <c r="F605" s="5"/>
      <c r="J605" s="497"/>
      <c r="K605" s="497"/>
      <c r="L605" s="497"/>
      <c r="M605" s="497"/>
      <c r="N605" s="497"/>
    </row>
    <row r="606" spans="4:14">
      <c r="D606" s="5"/>
      <c r="E606" s="497"/>
      <c r="F606" s="5"/>
      <c r="J606" s="497"/>
      <c r="K606" s="497"/>
      <c r="L606" s="497"/>
      <c r="M606" s="497"/>
      <c r="N606" s="497"/>
    </row>
    <row r="607" spans="4:14">
      <c r="D607" s="5"/>
      <c r="E607" s="497"/>
      <c r="F607" s="5"/>
      <c r="J607" s="497"/>
      <c r="K607" s="497"/>
      <c r="L607" s="497"/>
      <c r="M607" s="497"/>
      <c r="N607" s="497"/>
    </row>
    <row r="608" spans="4:14">
      <c r="D608" s="5"/>
      <c r="E608" s="497"/>
      <c r="F608" s="5"/>
      <c r="J608" s="497"/>
      <c r="K608" s="497"/>
      <c r="L608" s="497"/>
      <c r="M608" s="497"/>
      <c r="N608" s="497"/>
    </row>
    <row r="609" spans="4:14">
      <c r="D609" s="5"/>
      <c r="E609" s="497"/>
      <c r="F609" s="5"/>
      <c r="J609" s="497"/>
      <c r="K609" s="497"/>
      <c r="L609" s="497"/>
      <c r="M609" s="497"/>
      <c r="N609" s="497"/>
    </row>
    <row r="610" spans="4:14">
      <c r="D610" s="5"/>
      <c r="E610" s="497"/>
      <c r="F610" s="5"/>
      <c r="J610" s="497"/>
      <c r="K610" s="497"/>
      <c r="L610" s="497"/>
      <c r="M610" s="497"/>
      <c r="N610" s="497"/>
    </row>
    <row r="611" spans="4:14">
      <c r="D611" s="5"/>
      <c r="E611" s="497"/>
      <c r="F611" s="5"/>
      <c r="J611" s="497"/>
      <c r="K611" s="497"/>
      <c r="L611" s="497"/>
      <c r="M611" s="497"/>
      <c r="N611" s="497"/>
    </row>
    <row r="612" spans="4:14">
      <c r="D612" s="5"/>
      <c r="E612" s="497"/>
      <c r="F612" s="5"/>
      <c r="J612" s="497"/>
      <c r="K612" s="497"/>
      <c r="L612" s="497"/>
      <c r="M612" s="497"/>
      <c r="N612" s="497"/>
    </row>
    <row r="613" spans="4:14">
      <c r="D613" s="5"/>
      <c r="E613" s="497"/>
      <c r="F613" s="5"/>
      <c r="J613" s="497"/>
      <c r="K613" s="497"/>
      <c r="L613" s="497"/>
      <c r="M613" s="497"/>
      <c r="N613" s="497"/>
    </row>
    <row r="614" spans="4:14">
      <c r="D614" s="5"/>
      <c r="E614" s="497"/>
      <c r="F614" s="5"/>
      <c r="J614" s="497"/>
      <c r="K614" s="497"/>
      <c r="L614" s="497"/>
      <c r="M614" s="497"/>
      <c r="N614" s="497"/>
    </row>
    <row r="615" spans="4:14">
      <c r="D615" s="5"/>
      <c r="E615" s="497"/>
      <c r="F615" s="5"/>
      <c r="J615" s="497"/>
      <c r="K615" s="497"/>
      <c r="L615" s="497"/>
      <c r="M615" s="497"/>
      <c r="N615" s="497"/>
    </row>
    <row r="616" spans="4:14">
      <c r="D616" s="5"/>
      <c r="E616" s="497"/>
      <c r="F616" s="5"/>
      <c r="J616" s="497"/>
      <c r="K616" s="497"/>
      <c r="L616" s="497"/>
      <c r="M616" s="497"/>
      <c r="N616" s="497"/>
    </row>
    <row r="617" spans="4:14">
      <c r="D617" s="5"/>
      <c r="E617" s="497"/>
      <c r="F617" s="5"/>
      <c r="J617" s="497"/>
      <c r="K617" s="497"/>
      <c r="L617" s="497"/>
      <c r="M617" s="497"/>
      <c r="N617" s="497"/>
    </row>
    <row r="618" spans="4:14">
      <c r="D618" s="5"/>
      <c r="E618" s="497"/>
      <c r="F618" s="5"/>
      <c r="J618" s="497"/>
      <c r="K618" s="497"/>
      <c r="L618" s="497"/>
      <c r="M618" s="497"/>
      <c r="N618" s="497"/>
    </row>
    <row r="619" spans="4:14">
      <c r="D619" s="5"/>
      <c r="E619" s="497"/>
      <c r="F619" s="5"/>
      <c r="J619" s="497"/>
      <c r="K619" s="497"/>
      <c r="L619" s="497"/>
      <c r="M619" s="497"/>
      <c r="N619" s="497"/>
    </row>
    <row r="620" spans="4:14">
      <c r="D620" s="5"/>
      <c r="E620" s="497"/>
      <c r="F620" s="5"/>
      <c r="J620" s="497"/>
      <c r="K620" s="497"/>
      <c r="L620" s="497"/>
      <c r="M620" s="497"/>
      <c r="N620" s="497"/>
    </row>
    <row r="621" spans="4:14">
      <c r="D621" s="5"/>
      <c r="E621" s="497"/>
      <c r="F621" s="5"/>
      <c r="J621" s="497"/>
      <c r="K621" s="497"/>
      <c r="L621" s="497"/>
      <c r="M621" s="497"/>
      <c r="N621" s="497"/>
    </row>
    <row r="622" spans="4:14">
      <c r="D622" s="5"/>
      <c r="E622" s="497"/>
      <c r="F622" s="5"/>
      <c r="J622" s="497"/>
      <c r="K622" s="497"/>
      <c r="L622" s="497"/>
      <c r="M622" s="497"/>
      <c r="N622" s="497"/>
    </row>
    <row r="623" spans="4:14">
      <c r="D623" s="5"/>
      <c r="E623" s="497"/>
      <c r="F623" s="5"/>
      <c r="J623" s="497"/>
      <c r="K623" s="497"/>
      <c r="L623" s="497"/>
      <c r="M623" s="497"/>
      <c r="N623" s="497"/>
    </row>
    <row r="624" spans="4:14">
      <c r="D624" s="5"/>
      <c r="E624" s="497"/>
      <c r="F624" s="5"/>
      <c r="J624" s="497"/>
      <c r="K624" s="497"/>
      <c r="L624" s="497"/>
      <c r="M624" s="497"/>
      <c r="N624" s="497"/>
    </row>
    <row r="625" spans="4:14">
      <c r="D625" s="5"/>
      <c r="E625" s="497"/>
      <c r="F625" s="5"/>
      <c r="J625" s="497"/>
      <c r="K625" s="497"/>
      <c r="L625" s="497"/>
      <c r="M625" s="497"/>
      <c r="N625" s="497"/>
    </row>
    <row r="626" spans="4:14">
      <c r="D626" s="5"/>
      <c r="E626" s="497"/>
      <c r="F626" s="5"/>
      <c r="J626" s="497"/>
      <c r="K626" s="497"/>
      <c r="L626" s="497"/>
      <c r="M626" s="497"/>
      <c r="N626" s="497"/>
    </row>
    <row r="627" spans="4:14">
      <c r="D627" s="5"/>
      <c r="E627" s="497"/>
      <c r="F627" s="5"/>
      <c r="J627" s="497"/>
      <c r="K627" s="497"/>
      <c r="L627" s="497"/>
      <c r="M627" s="497"/>
      <c r="N627" s="497"/>
    </row>
    <row r="628" spans="4:14">
      <c r="D628" s="5"/>
      <c r="E628" s="497"/>
      <c r="F628" s="5"/>
      <c r="J628" s="497"/>
      <c r="K628" s="497"/>
      <c r="L628" s="497"/>
      <c r="M628" s="497"/>
      <c r="N628" s="497"/>
    </row>
    <row r="629" spans="4:14">
      <c r="D629" s="5"/>
      <c r="E629" s="497"/>
      <c r="F629" s="5"/>
      <c r="J629" s="497"/>
      <c r="K629" s="497"/>
      <c r="L629" s="497"/>
      <c r="M629" s="497"/>
      <c r="N629" s="497"/>
    </row>
    <row r="630" spans="4:14">
      <c r="D630" s="5"/>
      <c r="E630" s="497"/>
      <c r="F630" s="5"/>
      <c r="J630" s="497"/>
      <c r="K630" s="497"/>
      <c r="L630" s="497"/>
      <c r="M630" s="497"/>
      <c r="N630" s="497"/>
    </row>
    <row r="631" spans="4:14">
      <c r="D631" s="5"/>
      <c r="E631" s="497"/>
      <c r="F631" s="5"/>
      <c r="J631" s="497"/>
      <c r="K631" s="497"/>
      <c r="L631" s="497"/>
      <c r="M631" s="497"/>
      <c r="N631" s="497"/>
    </row>
    <row r="632" spans="4:14">
      <c r="D632" s="5"/>
      <c r="E632" s="497"/>
      <c r="F632" s="5"/>
      <c r="J632" s="497"/>
      <c r="K632" s="497"/>
      <c r="L632" s="497"/>
      <c r="M632" s="497"/>
      <c r="N632" s="497"/>
    </row>
    <row r="633" spans="4:14">
      <c r="D633" s="5"/>
      <c r="E633" s="497"/>
      <c r="F633" s="5"/>
      <c r="J633" s="497"/>
      <c r="K633" s="497"/>
      <c r="L633" s="497"/>
      <c r="M633" s="497"/>
      <c r="N633" s="497"/>
    </row>
    <row r="634" spans="4:14">
      <c r="D634" s="5"/>
      <c r="E634" s="497"/>
      <c r="F634" s="5"/>
      <c r="J634" s="497"/>
      <c r="K634" s="497"/>
      <c r="L634" s="497"/>
      <c r="M634" s="497"/>
      <c r="N634" s="497"/>
    </row>
    <row r="635" spans="4:14">
      <c r="D635" s="5"/>
      <c r="E635" s="497"/>
      <c r="F635" s="5"/>
      <c r="J635" s="497"/>
      <c r="K635" s="497"/>
      <c r="L635" s="497"/>
      <c r="M635" s="497"/>
      <c r="N635" s="497"/>
    </row>
    <row r="636" spans="4:14">
      <c r="D636" s="5"/>
      <c r="E636" s="497"/>
      <c r="F636" s="5"/>
      <c r="J636" s="497"/>
      <c r="K636" s="497"/>
      <c r="L636" s="497"/>
      <c r="M636" s="497"/>
      <c r="N636" s="497"/>
    </row>
    <row r="637" spans="4:14">
      <c r="D637" s="5"/>
      <c r="E637" s="497"/>
      <c r="F637" s="5"/>
      <c r="J637" s="497"/>
      <c r="K637" s="497"/>
      <c r="L637" s="497"/>
      <c r="M637" s="497"/>
      <c r="N637" s="497"/>
    </row>
    <row r="638" spans="4:14">
      <c r="D638" s="5"/>
      <c r="E638" s="497"/>
      <c r="F638" s="5"/>
      <c r="J638" s="497"/>
      <c r="K638" s="497"/>
      <c r="L638" s="497"/>
      <c r="M638" s="497"/>
      <c r="N638" s="497"/>
    </row>
    <row r="639" spans="4:14">
      <c r="D639" s="5"/>
      <c r="E639" s="497"/>
      <c r="F639" s="5"/>
      <c r="J639" s="497"/>
      <c r="K639" s="497"/>
      <c r="L639" s="497"/>
      <c r="M639" s="497"/>
      <c r="N639" s="497"/>
    </row>
    <row r="640" spans="4:14">
      <c r="D640" s="5"/>
      <c r="E640" s="497"/>
      <c r="F640" s="5"/>
      <c r="J640" s="497"/>
      <c r="K640" s="497"/>
      <c r="L640" s="497"/>
      <c r="M640" s="497"/>
      <c r="N640" s="497"/>
    </row>
    <row r="641" spans="4:14">
      <c r="D641" s="5"/>
      <c r="E641" s="497"/>
      <c r="F641" s="5"/>
      <c r="J641" s="497"/>
      <c r="K641" s="497"/>
      <c r="L641" s="497"/>
      <c r="M641" s="497"/>
      <c r="N641" s="497"/>
    </row>
    <row r="642" spans="4:14">
      <c r="D642" s="5"/>
      <c r="E642" s="497"/>
      <c r="F642" s="5"/>
      <c r="J642" s="497"/>
      <c r="K642" s="497"/>
      <c r="L642" s="497"/>
      <c r="M642" s="497"/>
      <c r="N642" s="497"/>
    </row>
    <row r="643" spans="4:14">
      <c r="D643" s="5"/>
      <c r="E643" s="497"/>
      <c r="F643" s="5"/>
      <c r="J643" s="497"/>
      <c r="K643" s="497"/>
      <c r="L643" s="497"/>
      <c r="M643" s="497"/>
      <c r="N643" s="497"/>
    </row>
    <row r="644" spans="4:14">
      <c r="D644" s="5"/>
      <c r="E644" s="497"/>
      <c r="F644" s="5"/>
      <c r="J644" s="497"/>
      <c r="K644" s="497"/>
      <c r="L644" s="497"/>
      <c r="M644" s="497"/>
      <c r="N644" s="497"/>
    </row>
    <row r="645" spans="4:14">
      <c r="D645" s="5"/>
      <c r="E645" s="497"/>
      <c r="F645" s="5"/>
      <c r="J645" s="497"/>
      <c r="K645" s="497"/>
      <c r="L645" s="497"/>
      <c r="M645" s="497"/>
      <c r="N645" s="497"/>
    </row>
    <row r="646" spans="4:14">
      <c r="D646" s="5"/>
      <c r="E646" s="497"/>
      <c r="F646" s="5"/>
      <c r="J646" s="497"/>
      <c r="K646" s="497"/>
      <c r="L646" s="497"/>
      <c r="M646" s="497"/>
      <c r="N646" s="497"/>
    </row>
    <row r="647" spans="4:14">
      <c r="D647" s="5"/>
      <c r="E647" s="497"/>
      <c r="F647" s="5"/>
      <c r="J647" s="497"/>
      <c r="K647" s="497"/>
      <c r="L647" s="497"/>
      <c r="M647" s="497"/>
      <c r="N647" s="497"/>
    </row>
    <row r="648" spans="4:14">
      <c r="D648" s="5"/>
      <c r="E648" s="497"/>
      <c r="F648" s="5"/>
      <c r="J648" s="497"/>
      <c r="K648" s="497"/>
      <c r="L648" s="497"/>
      <c r="M648" s="497"/>
      <c r="N648" s="497"/>
    </row>
    <row r="649" spans="4:14">
      <c r="D649" s="5"/>
      <c r="E649" s="497"/>
      <c r="F649" s="5"/>
      <c r="J649" s="497"/>
      <c r="K649" s="497"/>
      <c r="L649" s="497"/>
      <c r="M649" s="497"/>
      <c r="N649" s="497"/>
    </row>
    <row r="650" spans="4:14">
      <c r="D650" s="5"/>
      <c r="E650" s="497"/>
      <c r="F650" s="5"/>
      <c r="J650" s="497"/>
      <c r="K650" s="497"/>
      <c r="L650" s="497"/>
      <c r="M650" s="497"/>
      <c r="N650" s="497"/>
    </row>
    <row r="651" spans="4:14">
      <c r="D651" s="5"/>
      <c r="E651" s="497"/>
      <c r="F651" s="5"/>
      <c r="J651" s="497"/>
      <c r="K651" s="497"/>
      <c r="L651" s="497"/>
      <c r="M651" s="497"/>
      <c r="N651" s="497"/>
    </row>
    <row r="652" spans="4:14">
      <c r="D652" s="5"/>
      <c r="E652" s="497"/>
      <c r="F652" s="5"/>
      <c r="J652" s="497"/>
      <c r="K652" s="497"/>
      <c r="L652" s="497"/>
      <c r="M652" s="497"/>
      <c r="N652" s="497"/>
    </row>
    <row r="653" spans="4:14">
      <c r="D653" s="5"/>
      <c r="E653" s="497"/>
      <c r="F653" s="5"/>
      <c r="J653" s="497"/>
      <c r="K653" s="497"/>
      <c r="L653" s="497"/>
      <c r="M653" s="497"/>
      <c r="N653" s="497"/>
    </row>
    <row r="654" spans="4:14">
      <c r="D654" s="5"/>
      <c r="E654" s="497"/>
      <c r="F654" s="5"/>
      <c r="J654" s="497"/>
      <c r="K654" s="497"/>
      <c r="L654" s="497"/>
      <c r="M654" s="497"/>
      <c r="N654" s="497"/>
    </row>
    <row r="655" spans="4:14">
      <c r="D655" s="5"/>
      <c r="E655" s="497"/>
      <c r="F655" s="5"/>
      <c r="J655" s="497"/>
      <c r="K655" s="497"/>
      <c r="L655" s="497"/>
      <c r="M655" s="497"/>
      <c r="N655" s="497"/>
    </row>
    <row r="656" spans="4:14">
      <c r="D656" s="5"/>
      <c r="E656" s="497"/>
      <c r="F656" s="5"/>
      <c r="J656" s="497"/>
      <c r="K656" s="497"/>
      <c r="L656" s="497"/>
      <c r="M656" s="497"/>
      <c r="N656" s="497"/>
    </row>
    <row r="657" spans="4:14">
      <c r="D657" s="5"/>
      <c r="E657" s="497"/>
      <c r="F657" s="5"/>
      <c r="J657" s="497"/>
      <c r="K657" s="497"/>
      <c r="L657" s="497"/>
      <c r="M657" s="497"/>
      <c r="N657" s="497"/>
    </row>
    <row r="658" spans="4:14">
      <c r="D658" s="5"/>
      <c r="E658" s="497"/>
      <c r="F658" s="5"/>
      <c r="J658" s="497"/>
      <c r="K658" s="497"/>
      <c r="L658" s="497"/>
      <c r="M658" s="497"/>
      <c r="N658" s="497"/>
    </row>
    <row r="659" spans="4:14">
      <c r="D659" s="5"/>
      <c r="E659" s="497"/>
      <c r="F659" s="5"/>
      <c r="J659" s="497"/>
      <c r="K659" s="497"/>
      <c r="L659" s="497"/>
      <c r="M659" s="497"/>
      <c r="N659" s="497"/>
    </row>
    <row r="660" spans="4:14">
      <c r="D660" s="5"/>
      <c r="E660" s="497"/>
      <c r="F660" s="5"/>
      <c r="J660" s="497"/>
      <c r="K660" s="497"/>
      <c r="L660" s="497"/>
      <c r="M660" s="497"/>
      <c r="N660" s="497"/>
    </row>
    <row r="661" spans="4:14">
      <c r="D661" s="5"/>
      <c r="E661" s="497"/>
      <c r="F661" s="5"/>
      <c r="J661" s="497"/>
      <c r="K661" s="497"/>
      <c r="L661" s="497"/>
      <c r="M661" s="497"/>
      <c r="N661" s="497"/>
    </row>
    <row r="662" spans="4:14">
      <c r="D662" s="5"/>
      <c r="E662" s="497"/>
      <c r="F662" s="5"/>
      <c r="J662" s="497"/>
      <c r="K662" s="497"/>
      <c r="L662" s="497"/>
      <c r="M662" s="497"/>
      <c r="N662" s="497"/>
    </row>
    <row r="663" spans="4:14">
      <c r="D663" s="5"/>
      <c r="E663" s="497"/>
      <c r="F663" s="5"/>
      <c r="J663" s="497"/>
      <c r="K663" s="497"/>
      <c r="L663" s="497"/>
      <c r="M663" s="497"/>
      <c r="N663" s="497"/>
    </row>
    <row r="664" spans="4:14">
      <c r="D664" s="5"/>
      <c r="E664" s="497"/>
      <c r="F664" s="5"/>
      <c r="J664" s="497"/>
      <c r="K664" s="497"/>
      <c r="L664" s="497"/>
      <c r="M664" s="497"/>
      <c r="N664" s="497"/>
    </row>
    <row r="665" spans="4:14">
      <c r="D665" s="5"/>
      <c r="E665" s="497"/>
      <c r="F665" s="5"/>
      <c r="J665" s="497"/>
      <c r="K665" s="497"/>
      <c r="L665" s="497"/>
      <c r="M665" s="497"/>
      <c r="N665" s="497"/>
    </row>
    <row r="666" spans="4:14">
      <c r="D666" s="5"/>
      <c r="E666" s="497"/>
      <c r="F666" s="5"/>
      <c r="J666" s="497"/>
      <c r="K666" s="497"/>
      <c r="L666" s="497"/>
      <c r="M666" s="497"/>
      <c r="N666" s="497"/>
    </row>
    <row r="667" spans="4:14">
      <c r="D667" s="5"/>
      <c r="E667" s="497"/>
      <c r="F667" s="5"/>
      <c r="J667" s="497"/>
      <c r="K667" s="497"/>
      <c r="L667" s="497"/>
      <c r="M667" s="497"/>
      <c r="N667" s="497"/>
    </row>
    <row r="668" spans="4:14">
      <c r="D668" s="5"/>
      <c r="E668" s="497"/>
      <c r="F668" s="5"/>
      <c r="J668" s="497"/>
      <c r="K668" s="497"/>
      <c r="L668" s="497"/>
      <c r="M668" s="497"/>
      <c r="N668" s="497"/>
    </row>
    <row r="669" spans="4:14">
      <c r="D669" s="5"/>
      <c r="E669" s="497"/>
      <c r="F669" s="5"/>
      <c r="J669" s="497"/>
      <c r="K669" s="497"/>
      <c r="L669" s="497"/>
      <c r="M669" s="497"/>
      <c r="N669" s="497"/>
    </row>
    <row r="670" spans="4:14">
      <c r="D670" s="5"/>
      <c r="E670" s="497"/>
      <c r="F670" s="5"/>
      <c r="J670" s="497"/>
      <c r="K670" s="497"/>
      <c r="L670" s="497"/>
      <c r="M670" s="497"/>
      <c r="N670" s="497"/>
    </row>
    <row r="671" spans="4:14">
      <c r="D671" s="5"/>
      <c r="E671" s="497"/>
      <c r="F671" s="5"/>
      <c r="J671" s="497"/>
      <c r="K671" s="497"/>
      <c r="L671" s="497"/>
      <c r="M671" s="497"/>
      <c r="N671" s="497"/>
    </row>
    <row r="672" spans="4:14">
      <c r="D672" s="5"/>
      <c r="E672" s="497"/>
      <c r="F672" s="5"/>
      <c r="J672" s="497"/>
      <c r="K672" s="497"/>
      <c r="L672" s="497"/>
      <c r="M672" s="497"/>
      <c r="N672" s="497"/>
    </row>
    <row r="673" spans="4:14">
      <c r="D673" s="5"/>
      <c r="E673" s="497"/>
      <c r="F673" s="5"/>
      <c r="J673" s="497"/>
      <c r="K673" s="497"/>
      <c r="L673" s="497"/>
      <c r="M673" s="497"/>
      <c r="N673" s="497"/>
    </row>
    <row r="674" spans="4:14">
      <c r="D674" s="5"/>
      <c r="E674" s="497"/>
      <c r="F674" s="5"/>
      <c r="J674" s="497"/>
      <c r="K674" s="497"/>
      <c r="L674" s="497"/>
      <c r="M674" s="497"/>
      <c r="N674" s="497"/>
    </row>
    <row r="675" spans="4:14">
      <c r="D675" s="5"/>
      <c r="E675" s="497"/>
      <c r="F675" s="5"/>
      <c r="J675" s="497"/>
      <c r="K675" s="497"/>
      <c r="L675" s="497"/>
      <c r="M675" s="497"/>
      <c r="N675" s="497"/>
    </row>
    <row r="676" spans="4:14">
      <c r="D676" s="5"/>
      <c r="E676" s="497"/>
      <c r="F676" s="5"/>
      <c r="J676" s="497"/>
      <c r="K676" s="497"/>
      <c r="L676" s="497"/>
      <c r="M676" s="497"/>
      <c r="N676" s="497"/>
    </row>
    <row r="677" spans="4:14">
      <c r="D677" s="5"/>
      <c r="E677" s="497"/>
      <c r="F677" s="5"/>
      <c r="J677" s="497"/>
      <c r="K677" s="497"/>
      <c r="L677" s="497"/>
      <c r="M677" s="497"/>
      <c r="N677" s="497"/>
    </row>
    <row r="678" spans="4:14">
      <c r="D678" s="5"/>
      <c r="E678" s="497"/>
      <c r="F678" s="5"/>
      <c r="J678" s="497"/>
      <c r="K678" s="497"/>
      <c r="L678" s="497"/>
      <c r="M678" s="497"/>
      <c r="N678" s="497"/>
    </row>
    <row r="679" spans="4:14">
      <c r="D679" s="5"/>
      <c r="E679" s="497"/>
      <c r="F679" s="5"/>
      <c r="J679" s="497"/>
      <c r="K679" s="497"/>
      <c r="L679" s="497"/>
      <c r="M679" s="497"/>
      <c r="N679" s="497"/>
    </row>
    <row r="680" spans="4:14">
      <c r="D680" s="5"/>
      <c r="E680" s="497"/>
      <c r="F680" s="5"/>
      <c r="J680" s="497"/>
      <c r="K680" s="497"/>
      <c r="L680" s="497"/>
      <c r="M680" s="497"/>
      <c r="N680" s="497"/>
    </row>
    <row r="681" spans="4:14">
      <c r="D681" s="5"/>
      <c r="E681" s="497"/>
      <c r="F681" s="5"/>
      <c r="J681" s="497"/>
      <c r="K681" s="497"/>
      <c r="L681" s="497"/>
      <c r="M681" s="497"/>
      <c r="N681" s="497"/>
    </row>
    <row r="682" spans="4:14">
      <c r="D682" s="5"/>
      <c r="E682" s="497"/>
      <c r="F682" s="5"/>
      <c r="J682" s="497"/>
      <c r="K682" s="497"/>
      <c r="L682" s="497"/>
      <c r="M682" s="497"/>
      <c r="N682" s="497"/>
    </row>
    <row r="683" spans="4:14">
      <c r="D683" s="5"/>
      <c r="E683" s="497"/>
      <c r="F683" s="5"/>
      <c r="J683" s="497"/>
      <c r="K683" s="497"/>
      <c r="L683" s="497"/>
      <c r="M683" s="497"/>
      <c r="N683" s="497"/>
    </row>
    <row r="684" spans="4:14">
      <c r="D684" s="5"/>
      <c r="E684" s="497"/>
      <c r="F684" s="5"/>
      <c r="J684" s="497"/>
      <c r="K684" s="497"/>
      <c r="L684" s="497"/>
      <c r="M684" s="497"/>
      <c r="N684" s="497"/>
    </row>
    <row r="685" spans="4:14">
      <c r="D685" s="5"/>
      <c r="E685" s="497"/>
      <c r="F685" s="5"/>
      <c r="J685" s="497"/>
      <c r="K685" s="497"/>
      <c r="L685" s="497"/>
      <c r="M685" s="497"/>
      <c r="N685" s="497"/>
    </row>
    <row r="686" spans="4:14">
      <c r="D686" s="5"/>
      <c r="E686" s="497"/>
      <c r="F686" s="5"/>
      <c r="J686" s="497"/>
      <c r="K686" s="497"/>
      <c r="L686" s="497"/>
      <c r="M686" s="497"/>
      <c r="N686" s="497"/>
    </row>
    <row r="687" spans="4:14">
      <c r="D687" s="5"/>
      <c r="E687" s="497"/>
      <c r="F687" s="5"/>
      <c r="J687" s="497"/>
      <c r="K687" s="497"/>
      <c r="L687" s="497"/>
      <c r="M687" s="497"/>
      <c r="N687" s="497"/>
    </row>
    <row r="688" spans="4:14">
      <c r="D688" s="5"/>
      <c r="E688" s="497"/>
      <c r="F688" s="5"/>
      <c r="J688" s="497"/>
      <c r="K688" s="497"/>
      <c r="L688" s="497"/>
      <c r="M688" s="497"/>
      <c r="N688" s="497"/>
    </row>
    <row r="689" spans="4:14">
      <c r="D689" s="5"/>
      <c r="E689" s="497"/>
      <c r="F689" s="5"/>
      <c r="J689" s="497"/>
      <c r="K689" s="497"/>
      <c r="L689" s="497"/>
      <c r="M689" s="497"/>
      <c r="N689" s="497"/>
    </row>
    <row r="690" spans="4:14">
      <c r="D690" s="5"/>
      <c r="E690" s="497"/>
      <c r="F690" s="5"/>
      <c r="J690" s="497"/>
      <c r="K690" s="497"/>
      <c r="L690" s="497"/>
      <c r="M690" s="497"/>
      <c r="N690" s="497"/>
    </row>
    <row r="691" spans="4:14">
      <c r="D691" s="5"/>
      <c r="E691" s="497"/>
      <c r="F691" s="5"/>
      <c r="J691" s="497"/>
      <c r="K691" s="497"/>
      <c r="L691" s="497"/>
      <c r="M691" s="497"/>
      <c r="N691" s="497"/>
    </row>
    <row r="692" spans="4:14">
      <c r="D692" s="5"/>
      <c r="E692" s="497"/>
      <c r="F692" s="5"/>
      <c r="J692" s="497"/>
      <c r="K692" s="497"/>
      <c r="L692" s="497"/>
      <c r="M692" s="497"/>
      <c r="N692" s="497"/>
    </row>
    <row r="693" spans="4:14">
      <c r="D693" s="5"/>
      <c r="E693" s="497"/>
      <c r="F693" s="5"/>
      <c r="J693" s="497"/>
      <c r="K693" s="497"/>
      <c r="L693" s="497"/>
      <c r="M693" s="497"/>
      <c r="N693" s="497"/>
    </row>
    <row r="694" spans="4:14">
      <c r="D694" s="5"/>
      <c r="E694" s="497"/>
      <c r="F694" s="5"/>
      <c r="J694" s="497"/>
      <c r="K694" s="497"/>
      <c r="L694" s="497"/>
      <c r="M694" s="497"/>
      <c r="N694" s="497"/>
    </row>
    <row r="695" spans="4:14">
      <c r="D695" s="5"/>
      <c r="E695" s="497"/>
      <c r="F695" s="5"/>
      <c r="J695" s="497"/>
      <c r="K695" s="497"/>
      <c r="L695" s="497"/>
      <c r="M695" s="497"/>
      <c r="N695" s="497"/>
    </row>
    <row r="696" spans="4:14">
      <c r="D696" s="5"/>
      <c r="E696" s="497"/>
      <c r="F696" s="5"/>
      <c r="J696" s="497"/>
      <c r="K696" s="497"/>
      <c r="L696" s="497"/>
      <c r="M696" s="497"/>
      <c r="N696" s="497"/>
    </row>
    <row r="697" spans="4:14">
      <c r="D697" s="5"/>
      <c r="E697" s="497"/>
      <c r="F697" s="5"/>
      <c r="J697" s="497"/>
      <c r="K697" s="497"/>
      <c r="L697" s="497"/>
      <c r="M697" s="497"/>
      <c r="N697" s="497"/>
    </row>
    <row r="698" spans="4:14">
      <c r="D698" s="5"/>
      <c r="E698" s="497"/>
      <c r="F698" s="5"/>
      <c r="J698" s="497"/>
      <c r="K698" s="497"/>
      <c r="L698" s="497"/>
      <c r="M698" s="497"/>
      <c r="N698" s="497"/>
    </row>
    <row r="699" spans="4:14">
      <c r="D699" s="5"/>
      <c r="E699" s="497"/>
      <c r="F699" s="5"/>
      <c r="J699" s="497"/>
      <c r="K699" s="497"/>
      <c r="L699" s="497"/>
      <c r="M699" s="497"/>
      <c r="N699" s="497"/>
    </row>
    <row r="700" spans="4:14">
      <c r="D700" s="5"/>
      <c r="E700" s="497"/>
      <c r="F700" s="5"/>
      <c r="J700" s="497"/>
      <c r="K700" s="497"/>
      <c r="L700" s="497"/>
      <c r="M700" s="497"/>
      <c r="N700" s="497"/>
    </row>
    <row r="701" spans="4:14">
      <c r="D701" s="5"/>
      <c r="E701" s="497"/>
      <c r="F701" s="5"/>
      <c r="J701" s="497"/>
      <c r="K701" s="497"/>
      <c r="L701" s="497"/>
      <c r="M701" s="497"/>
      <c r="N701" s="497"/>
    </row>
    <row r="702" spans="4:14">
      <c r="D702" s="5"/>
      <c r="E702" s="497"/>
      <c r="F702" s="5"/>
      <c r="J702" s="497"/>
      <c r="K702" s="497"/>
      <c r="L702" s="497"/>
      <c r="M702" s="497"/>
      <c r="N702" s="497"/>
    </row>
    <row r="703" spans="4:14">
      <c r="D703" s="5"/>
      <c r="E703" s="497"/>
      <c r="F703" s="5"/>
      <c r="J703" s="497"/>
      <c r="K703" s="497"/>
      <c r="L703" s="497"/>
      <c r="M703" s="497"/>
      <c r="N703" s="497"/>
    </row>
    <row r="704" spans="4:14">
      <c r="D704" s="5"/>
      <c r="E704" s="497"/>
      <c r="F704" s="5"/>
      <c r="J704" s="497"/>
      <c r="K704" s="497"/>
      <c r="L704" s="497"/>
      <c r="M704" s="497"/>
      <c r="N704" s="497"/>
    </row>
    <row r="705" spans="4:14">
      <c r="D705" s="5"/>
      <c r="E705" s="497"/>
      <c r="F705" s="5"/>
      <c r="J705" s="497"/>
      <c r="K705" s="497"/>
      <c r="L705" s="497"/>
      <c r="M705" s="497"/>
      <c r="N705" s="497"/>
    </row>
    <row r="706" spans="4:14">
      <c r="D706" s="5"/>
      <c r="E706" s="497"/>
      <c r="F706" s="5"/>
      <c r="J706" s="497"/>
      <c r="K706" s="497"/>
      <c r="L706" s="497"/>
      <c r="M706" s="497"/>
      <c r="N706" s="497"/>
    </row>
    <row r="707" spans="4:14">
      <c r="D707" s="5"/>
      <c r="E707" s="497"/>
      <c r="F707" s="5"/>
      <c r="J707" s="497"/>
      <c r="K707" s="497"/>
      <c r="L707" s="497"/>
      <c r="M707" s="497"/>
      <c r="N707" s="497"/>
    </row>
    <row r="708" spans="4:14">
      <c r="D708" s="5"/>
      <c r="E708" s="497"/>
      <c r="F708" s="5"/>
      <c r="J708" s="497"/>
      <c r="K708" s="497"/>
      <c r="L708" s="497"/>
      <c r="M708" s="497"/>
      <c r="N708" s="497"/>
    </row>
    <row r="709" spans="4:14">
      <c r="D709" s="5"/>
      <c r="E709" s="497"/>
      <c r="F709" s="5"/>
      <c r="J709" s="497"/>
      <c r="K709" s="497"/>
      <c r="L709" s="497"/>
      <c r="M709" s="497"/>
      <c r="N709" s="497"/>
    </row>
    <row r="710" spans="4:14">
      <c r="D710" s="5"/>
      <c r="E710" s="497"/>
      <c r="F710" s="5"/>
      <c r="J710" s="497"/>
      <c r="K710" s="497"/>
      <c r="L710" s="497"/>
      <c r="M710" s="497"/>
      <c r="N710" s="497"/>
    </row>
    <row r="711" spans="4:14">
      <c r="D711" s="5"/>
      <c r="E711" s="497"/>
      <c r="F711" s="5"/>
      <c r="J711" s="497"/>
      <c r="K711" s="497"/>
      <c r="L711" s="497"/>
      <c r="M711" s="497"/>
      <c r="N711" s="497"/>
    </row>
    <row r="712" spans="4:14">
      <c r="D712" s="5"/>
      <c r="E712" s="497"/>
      <c r="F712" s="5"/>
      <c r="J712" s="497"/>
      <c r="K712" s="497"/>
      <c r="L712" s="497"/>
      <c r="M712" s="497"/>
      <c r="N712" s="497"/>
    </row>
    <row r="713" spans="4:14">
      <c r="D713" s="5"/>
      <c r="E713" s="497"/>
      <c r="F713" s="5"/>
      <c r="J713" s="497"/>
      <c r="K713" s="497"/>
      <c r="L713" s="497"/>
      <c r="M713" s="497"/>
      <c r="N713" s="497"/>
    </row>
    <row r="714" spans="4:14">
      <c r="D714" s="5"/>
      <c r="E714" s="497"/>
      <c r="F714" s="5"/>
      <c r="J714" s="497"/>
      <c r="K714" s="497"/>
      <c r="L714" s="497"/>
      <c r="M714" s="497"/>
      <c r="N714" s="497"/>
    </row>
    <row r="715" spans="4:14">
      <c r="D715" s="5"/>
      <c r="E715" s="497"/>
      <c r="F715" s="5"/>
      <c r="J715" s="497"/>
      <c r="K715" s="497"/>
      <c r="L715" s="497"/>
      <c r="M715" s="497"/>
      <c r="N715" s="497"/>
    </row>
    <row r="716" spans="4:14">
      <c r="D716" s="5"/>
      <c r="E716" s="497"/>
      <c r="F716" s="5"/>
      <c r="J716" s="497"/>
      <c r="K716" s="497"/>
      <c r="L716" s="497"/>
      <c r="M716" s="497"/>
      <c r="N716" s="497"/>
    </row>
    <row r="717" spans="4:14">
      <c r="D717" s="5"/>
      <c r="E717" s="497"/>
      <c r="F717" s="5"/>
      <c r="J717" s="497"/>
      <c r="K717" s="497"/>
      <c r="L717" s="497"/>
      <c r="M717" s="497"/>
      <c r="N717" s="497"/>
    </row>
    <row r="718" spans="4:14">
      <c r="D718" s="5"/>
      <c r="E718" s="497"/>
      <c r="F718" s="5"/>
      <c r="J718" s="497"/>
      <c r="K718" s="497"/>
      <c r="L718" s="497"/>
      <c r="M718" s="497"/>
      <c r="N718" s="497"/>
    </row>
    <row r="719" spans="4:14">
      <c r="D719" s="5"/>
      <c r="E719" s="497"/>
      <c r="F719" s="5"/>
      <c r="J719" s="497"/>
      <c r="K719" s="497"/>
      <c r="L719" s="497"/>
      <c r="M719" s="497"/>
      <c r="N719" s="497"/>
    </row>
    <row r="720" spans="4:14">
      <c r="D720" s="5"/>
      <c r="E720" s="497"/>
      <c r="F720" s="5"/>
      <c r="J720" s="497"/>
      <c r="K720" s="497"/>
      <c r="L720" s="497"/>
      <c r="M720" s="497"/>
      <c r="N720" s="497"/>
    </row>
    <row r="721" spans="4:14">
      <c r="D721" s="5"/>
      <c r="E721" s="497"/>
      <c r="F721" s="5"/>
      <c r="J721" s="497"/>
      <c r="K721" s="497"/>
      <c r="L721" s="497"/>
      <c r="M721" s="497"/>
      <c r="N721" s="497"/>
    </row>
    <row r="722" spans="4:14">
      <c r="D722" s="5"/>
      <c r="E722" s="497"/>
      <c r="F722" s="5"/>
      <c r="J722" s="497"/>
      <c r="K722" s="497"/>
      <c r="L722" s="497"/>
      <c r="M722" s="497"/>
      <c r="N722" s="497"/>
    </row>
    <row r="723" spans="4:14">
      <c r="D723" s="5"/>
      <c r="E723" s="497"/>
      <c r="F723" s="5"/>
      <c r="J723" s="497"/>
      <c r="K723" s="497"/>
      <c r="L723" s="497"/>
      <c r="M723" s="497"/>
      <c r="N723" s="497"/>
    </row>
    <row r="724" spans="4:14">
      <c r="D724" s="5"/>
      <c r="E724" s="497"/>
      <c r="F724" s="5"/>
      <c r="J724" s="497"/>
      <c r="K724" s="497"/>
      <c r="L724" s="497"/>
      <c r="M724" s="497"/>
      <c r="N724" s="497"/>
    </row>
    <row r="725" spans="4:14">
      <c r="D725" s="5"/>
      <c r="E725" s="497"/>
      <c r="F725" s="5"/>
      <c r="J725" s="497"/>
      <c r="K725" s="497"/>
      <c r="L725" s="497"/>
      <c r="M725" s="497"/>
      <c r="N725" s="497"/>
    </row>
    <row r="726" spans="4:14">
      <c r="D726" s="5"/>
      <c r="E726" s="497"/>
      <c r="F726" s="5"/>
      <c r="J726" s="497"/>
      <c r="K726" s="497"/>
      <c r="L726" s="497"/>
      <c r="M726" s="497"/>
      <c r="N726" s="497"/>
    </row>
    <row r="727" spans="4:14">
      <c r="D727" s="5"/>
      <c r="E727" s="497"/>
      <c r="F727" s="5"/>
      <c r="J727" s="497"/>
      <c r="K727" s="497"/>
      <c r="L727" s="497"/>
      <c r="M727" s="497"/>
      <c r="N727" s="497"/>
    </row>
    <row r="728" spans="4:14">
      <c r="D728" s="5"/>
      <c r="E728" s="497"/>
      <c r="F728" s="5"/>
      <c r="J728" s="497"/>
      <c r="K728" s="497"/>
      <c r="L728" s="497"/>
      <c r="M728" s="497"/>
      <c r="N728" s="497"/>
    </row>
    <row r="729" spans="4:14">
      <c r="D729" s="5"/>
      <c r="E729" s="497"/>
      <c r="F729" s="5"/>
      <c r="J729" s="497"/>
      <c r="K729" s="497"/>
      <c r="L729" s="497"/>
      <c r="M729" s="497"/>
      <c r="N729" s="497"/>
    </row>
    <row r="730" spans="4:14">
      <c r="D730" s="5"/>
      <c r="E730" s="497"/>
      <c r="F730" s="5"/>
      <c r="J730" s="497"/>
      <c r="K730" s="497"/>
      <c r="L730" s="497"/>
      <c r="M730" s="497"/>
      <c r="N730" s="497"/>
    </row>
    <row r="731" spans="4:14">
      <c r="D731" s="5"/>
      <c r="E731" s="497"/>
      <c r="F731" s="5"/>
      <c r="J731" s="497"/>
      <c r="K731" s="497"/>
      <c r="L731" s="497"/>
      <c r="M731" s="497"/>
      <c r="N731" s="497"/>
    </row>
    <row r="732" spans="4:14">
      <c r="D732" s="5"/>
      <c r="E732" s="497"/>
      <c r="F732" s="5"/>
      <c r="J732" s="497"/>
      <c r="K732" s="497"/>
      <c r="L732" s="497"/>
      <c r="M732" s="497"/>
      <c r="N732" s="497"/>
    </row>
    <row r="733" spans="4:14">
      <c r="D733" s="5"/>
      <c r="E733" s="497"/>
      <c r="F733" s="5"/>
      <c r="J733" s="497"/>
      <c r="K733" s="497"/>
      <c r="L733" s="497"/>
      <c r="M733" s="497"/>
      <c r="N733" s="497"/>
    </row>
    <row r="734" spans="4:14">
      <c r="D734" s="5"/>
      <c r="E734" s="497"/>
      <c r="F734" s="5"/>
      <c r="J734" s="497"/>
      <c r="K734" s="497"/>
      <c r="L734" s="497"/>
      <c r="M734" s="497"/>
      <c r="N734" s="497"/>
    </row>
    <row r="735" spans="4:14">
      <c r="D735" s="5"/>
      <c r="E735" s="497"/>
      <c r="F735" s="5"/>
      <c r="J735" s="497"/>
      <c r="K735" s="497"/>
      <c r="L735" s="497"/>
      <c r="M735" s="497"/>
      <c r="N735" s="497"/>
    </row>
    <row r="736" spans="4:14">
      <c r="D736" s="5"/>
      <c r="E736" s="497"/>
      <c r="F736" s="5"/>
      <c r="J736" s="497"/>
      <c r="K736" s="497"/>
      <c r="L736" s="497"/>
      <c r="M736" s="497"/>
      <c r="N736" s="497"/>
    </row>
    <row r="737" spans="4:14">
      <c r="D737" s="5"/>
      <c r="E737" s="497"/>
      <c r="F737" s="5"/>
      <c r="J737" s="497"/>
      <c r="K737" s="497"/>
      <c r="L737" s="497"/>
      <c r="M737" s="497"/>
      <c r="N737" s="497"/>
    </row>
    <row r="738" spans="4:14">
      <c r="D738" s="5"/>
      <c r="E738" s="497"/>
      <c r="F738" s="5"/>
      <c r="J738" s="497"/>
      <c r="K738" s="497"/>
      <c r="L738" s="497"/>
      <c r="M738" s="497"/>
      <c r="N738" s="497"/>
    </row>
    <row r="739" spans="4:14">
      <c r="D739" s="5"/>
      <c r="E739" s="497"/>
      <c r="F739" s="5"/>
      <c r="J739" s="497"/>
      <c r="K739" s="497"/>
      <c r="L739" s="497"/>
      <c r="M739" s="497"/>
      <c r="N739" s="497"/>
    </row>
    <row r="740" spans="4:14">
      <c r="D740" s="5"/>
      <c r="E740" s="497"/>
      <c r="F740" s="5"/>
      <c r="H740" s="447"/>
      <c r="J740" s="497"/>
      <c r="K740" s="497"/>
      <c r="L740" s="497"/>
      <c r="M740" s="497"/>
      <c r="N740" s="497"/>
    </row>
    <row r="741" spans="4:14">
      <c r="D741" s="5"/>
      <c r="E741" s="497"/>
      <c r="F741" s="5"/>
      <c r="J741" s="497"/>
      <c r="K741" s="497"/>
      <c r="L741" s="497"/>
      <c r="M741" s="497"/>
      <c r="N741" s="497"/>
    </row>
    <row r="742" spans="4:14">
      <c r="D742" s="5"/>
      <c r="E742" s="497"/>
      <c r="F742" s="5"/>
      <c r="J742" s="497"/>
      <c r="K742" s="497"/>
      <c r="L742" s="497"/>
      <c r="M742" s="497"/>
      <c r="N742" s="497"/>
    </row>
    <row r="743" spans="4:14">
      <c r="D743" s="5"/>
      <c r="E743" s="497"/>
      <c r="F743" s="5"/>
      <c r="H743" s="447"/>
      <c r="J743" s="497"/>
      <c r="K743" s="497"/>
      <c r="L743" s="497"/>
      <c r="M743" s="497"/>
      <c r="N743" s="497"/>
    </row>
    <row r="744" spans="4:14">
      <c r="D744" s="5"/>
      <c r="E744" s="497"/>
      <c r="F744" s="5"/>
      <c r="J744" s="497"/>
      <c r="K744" s="497"/>
      <c r="L744" s="497"/>
      <c r="M744" s="497"/>
      <c r="N744" s="497"/>
    </row>
    <row r="745" spans="4:14">
      <c r="D745" s="5"/>
      <c r="E745" s="497"/>
      <c r="F745" s="5"/>
      <c r="J745" s="497"/>
      <c r="K745" s="497"/>
      <c r="L745" s="497"/>
      <c r="M745" s="497"/>
      <c r="N745" s="497"/>
    </row>
    <row r="746" spans="4:14">
      <c r="D746" s="5"/>
      <c r="E746" s="497"/>
      <c r="F746" s="5"/>
      <c r="J746" s="497"/>
      <c r="K746" s="497"/>
      <c r="L746" s="497"/>
      <c r="M746" s="497"/>
      <c r="N746" s="497"/>
    </row>
    <row r="747" spans="4:14">
      <c r="D747" s="5"/>
      <c r="E747" s="497"/>
      <c r="F747" s="5"/>
      <c r="J747" s="497"/>
      <c r="K747" s="497"/>
      <c r="L747" s="497"/>
      <c r="M747" s="497"/>
      <c r="N747" s="497"/>
    </row>
    <row r="748" spans="4:14">
      <c r="D748" s="5"/>
      <c r="E748" s="497"/>
      <c r="F748" s="5"/>
      <c r="J748" s="497"/>
      <c r="K748" s="497"/>
      <c r="L748" s="497"/>
      <c r="M748" s="497"/>
      <c r="N748" s="497"/>
    </row>
    <row r="749" spans="4:14">
      <c r="D749" s="5"/>
      <c r="E749" s="497"/>
      <c r="F749" s="5"/>
      <c r="J749" s="497"/>
      <c r="K749" s="497"/>
      <c r="L749" s="497"/>
      <c r="M749" s="497"/>
      <c r="N749" s="497"/>
    </row>
    <row r="750" spans="4:14">
      <c r="D750" s="5"/>
      <c r="E750" s="497"/>
      <c r="F750" s="5"/>
      <c r="J750" s="497"/>
      <c r="K750" s="497"/>
      <c r="L750" s="497"/>
      <c r="M750" s="497"/>
      <c r="N750" s="497"/>
    </row>
    <row r="751" spans="4:14">
      <c r="D751" s="5"/>
      <c r="E751" s="497"/>
      <c r="F751" s="5"/>
      <c r="J751" s="497"/>
      <c r="K751" s="497"/>
      <c r="L751" s="497"/>
      <c r="M751" s="497"/>
      <c r="N751" s="497"/>
    </row>
    <row r="752" spans="4:14">
      <c r="D752" s="5"/>
      <c r="E752" s="497"/>
      <c r="F752" s="5"/>
      <c r="J752" s="497"/>
      <c r="K752" s="497"/>
      <c r="L752" s="497"/>
      <c r="M752" s="497"/>
      <c r="N752" s="497"/>
    </row>
    <row r="753" spans="4:14">
      <c r="D753" s="5"/>
      <c r="E753" s="497"/>
      <c r="F753" s="5"/>
      <c r="J753" s="497"/>
      <c r="K753" s="497"/>
      <c r="L753" s="497"/>
      <c r="M753" s="497"/>
      <c r="N753" s="497"/>
    </row>
    <row r="754" spans="4:14">
      <c r="D754" s="5"/>
      <c r="E754" s="497"/>
      <c r="F754" s="5"/>
      <c r="J754" s="497"/>
      <c r="K754" s="497"/>
      <c r="L754" s="497"/>
      <c r="M754" s="497"/>
      <c r="N754" s="497"/>
    </row>
    <row r="755" spans="4:14">
      <c r="D755" s="5"/>
      <c r="E755" s="497"/>
      <c r="F755" s="5"/>
      <c r="J755" s="497"/>
      <c r="K755" s="497"/>
      <c r="L755" s="497"/>
      <c r="M755" s="497"/>
      <c r="N755" s="497"/>
    </row>
    <row r="756" spans="4:14">
      <c r="D756" s="5"/>
      <c r="E756" s="497"/>
      <c r="F756" s="5"/>
      <c r="J756" s="497"/>
      <c r="K756" s="497"/>
      <c r="L756" s="497"/>
      <c r="M756" s="497"/>
      <c r="N756" s="497"/>
    </row>
    <row r="757" spans="4:14">
      <c r="D757" s="5"/>
      <c r="E757" s="497"/>
      <c r="F757" s="5"/>
      <c r="J757" s="497"/>
      <c r="K757" s="497"/>
      <c r="L757" s="497"/>
      <c r="M757" s="497"/>
      <c r="N757" s="497"/>
    </row>
    <row r="758" spans="4:14">
      <c r="D758" s="5"/>
      <c r="E758" s="497"/>
      <c r="F758" s="5"/>
      <c r="J758" s="497"/>
      <c r="K758" s="497"/>
      <c r="L758" s="497"/>
      <c r="M758" s="497"/>
      <c r="N758" s="497"/>
    </row>
    <row r="759" spans="4:14">
      <c r="D759" s="5"/>
      <c r="E759" s="497"/>
      <c r="F759" s="5"/>
      <c r="J759" s="497"/>
      <c r="K759" s="497"/>
      <c r="L759" s="497"/>
      <c r="M759" s="497"/>
      <c r="N759" s="497"/>
    </row>
    <row r="760" spans="4:14">
      <c r="D760" s="5"/>
      <c r="E760" s="497"/>
      <c r="F760" s="5"/>
      <c r="J760" s="497"/>
      <c r="K760" s="497"/>
      <c r="L760" s="497"/>
      <c r="M760" s="497"/>
      <c r="N760" s="497"/>
    </row>
    <row r="761" spans="4:14">
      <c r="D761" s="5"/>
      <c r="E761" s="497"/>
      <c r="F761" s="5"/>
      <c r="J761" s="497"/>
      <c r="K761" s="497"/>
      <c r="L761" s="497"/>
      <c r="M761" s="497"/>
      <c r="N761" s="497"/>
    </row>
    <row r="762" spans="4:14">
      <c r="D762" s="5"/>
      <c r="E762" s="497"/>
      <c r="F762" s="5"/>
      <c r="J762" s="497"/>
      <c r="K762" s="497"/>
      <c r="L762" s="497"/>
      <c r="M762" s="497"/>
      <c r="N762" s="497"/>
    </row>
    <row r="763" spans="4:14">
      <c r="D763" s="5"/>
      <c r="E763" s="497"/>
      <c r="F763" s="5"/>
      <c r="J763" s="497"/>
      <c r="K763" s="497"/>
      <c r="L763" s="497"/>
      <c r="M763" s="497"/>
      <c r="N763" s="497"/>
    </row>
    <row r="764" spans="4:14">
      <c r="D764" s="5"/>
      <c r="E764" s="497"/>
      <c r="F764" s="5"/>
      <c r="J764" s="497"/>
      <c r="K764" s="497"/>
      <c r="L764" s="497"/>
      <c r="M764" s="497"/>
      <c r="N764" s="497"/>
    </row>
    <row r="765" spans="4:14">
      <c r="D765" s="5"/>
      <c r="E765" s="497"/>
      <c r="F765" s="5"/>
      <c r="J765" s="497"/>
      <c r="K765" s="497"/>
      <c r="L765" s="497"/>
      <c r="M765" s="497"/>
      <c r="N765" s="497"/>
    </row>
    <row r="766" spans="4:14">
      <c r="D766" s="5"/>
      <c r="E766" s="497"/>
      <c r="F766" s="5"/>
      <c r="J766" s="497"/>
      <c r="K766" s="497"/>
      <c r="L766" s="497"/>
      <c r="M766" s="497"/>
      <c r="N766" s="497"/>
    </row>
    <row r="767" spans="4:14">
      <c r="D767" s="5"/>
      <c r="E767" s="497"/>
      <c r="F767" s="5"/>
      <c r="J767" s="497"/>
      <c r="K767" s="497"/>
      <c r="L767" s="497"/>
      <c r="M767" s="497"/>
      <c r="N767" s="497"/>
    </row>
    <row r="768" spans="4:14">
      <c r="D768" s="5"/>
      <c r="E768" s="497"/>
      <c r="F768" s="5"/>
      <c r="J768" s="497"/>
      <c r="K768" s="497"/>
      <c r="L768" s="497"/>
      <c r="M768" s="497"/>
      <c r="N768" s="497"/>
    </row>
    <row r="769" spans="4:14">
      <c r="D769" s="5"/>
      <c r="E769" s="497"/>
      <c r="F769" s="5"/>
      <c r="J769" s="497"/>
      <c r="K769" s="497"/>
      <c r="L769" s="497"/>
      <c r="M769" s="497"/>
      <c r="N769" s="497"/>
    </row>
    <row r="770" spans="4:14">
      <c r="D770" s="5"/>
      <c r="E770" s="497"/>
      <c r="F770" s="5"/>
      <c r="J770" s="497"/>
      <c r="K770" s="497"/>
      <c r="L770" s="497"/>
      <c r="M770" s="497"/>
      <c r="N770" s="497"/>
    </row>
    <row r="771" spans="4:14">
      <c r="D771" s="5"/>
      <c r="E771" s="497"/>
      <c r="F771" s="5"/>
      <c r="J771" s="497"/>
      <c r="K771" s="497"/>
      <c r="L771" s="497"/>
      <c r="M771" s="497"/>
      <c r="N771" s="497"/>
    </row>
    <row r="772" spans="4:14">
      <c r="D772" s="5"/>
      <c r="E772" s="497"/>
      <c r="F772" s="5"/>
      <c r="J772" s="497"/>
      <c r="K772" s="497"/>
      <c r="L772" s="497"/>
      <c r="M772" s="497"/>
      <c r="N772" s="497"/>
    </row>
    <row r="773" spans="4:14">
      <c r="D773" s="5"/>
      <c r="E773" s="497"/>
      <c r="F773" s="5"/>
      <c r="J773" s="497"/>
      <c r="K773" s="497"/>
      <c r="L773" s="497"/>
      <c r="M773" s="497"/>
      <c r="N773" s="497"/>
    </row>
    <row r="774" spans="4:14">
      <c r="D774" s="5"/>
      <c r="E774" s="497"/>
      <c r="F774" s="5"/>
      <c r="J774" s="497"/>
      <c r="K774" s="497"/>
      <c r="L774" s="497"/>
      <c r="M774" s="497"/>
      <c r="N774" s="497"/>
    </row>
    <row r="775" spans="4:14">
      <c r="D775" s="5"/>
      <c r="E775" s="497"/>
      <c r="F775" s="5"/>
      <c r="J775" s="497"/>
      <c r="K775" s="497"/>
      <c r="L775" s="497"/>
      <c r="M775" s="497"/>
      <c r="N775" s="497"/>
    </row>
    <row r="776" spans="4:14">
      <c r="D776" s="5"/>
      <c r="E776" s="497"/>
      <c r="F776" s="5"/>
      <c r="J776" s="497"/>
      <c r="K776" s="497"/>
      <c r="L776" s="497"/>
      <c r="M776" s="497"/>
      <c r="N776" s="497"/>
    </row>
    <row r="777" spans="4:14">
      <c r="D777" s="5"/>
      <c r="E777" s="497"/>
      <c r="F777" s="5"/>
      <c r="J777" s="497"/>
      <c r="K777" s="497"/>
      <c r="L777" s="497"/>
      <c r="M777" s="497"/>
      <c r="N777" s="497"/>
    </row>
    <row r="778" spans="4:14">
      <c r="D778" s="5"/>
      <c r="E778" s="497"/>
      <c r="F778" s="5"/>
      <c r="J778" s="497"/>
      <c r="K778" s="497"/>
      <c r="L778" s="497"/>
      <c r="M778" s="497"/>
      <c r="N778" s="497"/>
    </row>
    <row r="779" spans="4:14">
      <c r="D779" s="5"/>
      <c r="E779" s="497"/>
      <c r="F779" s="5"/>
      <c r="J779" s="497"/>
      <c r="K779" s="497"/>
      <c r="L779" s="497"/>
      <c r="M779" s="497"/>
      <c r="N779" s="497"/>
    </row>
    <row r="780" spans="4:14">
      <c r="D780" s="5"/>
      <c r="E780" s="497"/>
      <c r="F780" s="5"/>
      <c r="J780" s="497"/>
      <c r="K780" s="497"/>
      <c r="L780" s="497"/>
      <c r="M780" s="497"/>
      <c r="N780" s="497"/>
    </row>
    <row r="781" spans="4:14">
      <c r="D781" s="5"/>
      <c r="E781" s="497"/>
      <c r="F781" s="5"/>
      <c r="J781" s="497"/>
      <c r="K781" s="497"/>
      <c r="L781" s="497"/>
      <c r="M781" s="497"/>
      <c r="N781" s="497"/>
    </row>
    <row r="782" spans="4:14">
      <c r="D782" s="5"/>
      <c r="E782" s="497"/>
      <c r="F782" s="5"/>
      <c r="J782" s="497"/>
      <c r="K782" s="497"/>
      <c r="L782" s="497"/>
      <c r="M782" s="497"/>
      <c r="N782" s="497"/>
    </row>
    <row r="783" spans="4:14">
      <c r="D783" s="5"/>
      <c r="E783" s="497"/>
      <c r="F783" s="5"/>
      <c r="J783" s="497"/>
      <c r="K783" s="497"/>
      <c r="L783" s="497"/>
      <c r="M783" s="497"/>
      <c r="N783" s="497"/>
    </row>
    <row r="784" spans="4:14">
      <c r="D784" s="5"/>
      <c r="E784" s="497"/>
      <c r="F784" s="5"/>
      <c r="J784" s="497"/>
      <c r="K784" s="497"/>
      <c r="L784" s="497"/>
      <c r="M784" s="497"/>
      <c r="N784" s="497"/>
    </row>
    <row r="785" spans="4:14">
      <c r="D785" s="5"/>
      <c r="E785" s="497"/>
      <c r="F785" s="5"/>
      <c r="J785" s="497"/>
      <c r="K785" s="497"/>
      <c r="L785" s="497"/>
      <c r="M785" s="497"/>
      <c r="N785" s="497"/>
    </row>
    <row r="786" spans="4:14">
      <c r="D786" s="5"/>
      <c r="E786" s="497"/>
      <c r="F786" s="5"/>
      <c r="J786" s="497"/>
      <c r="K786" s="497"/>
      <c r="L786" s="497"/>
      <c r="M786" s="497"/>
      <c r="N786" s="497"/>
    </row>
    <row r="787" spans="4:14">
      <c r="D787" s="5"/>
      <c r="E787" s="497"/>
      <c r="F787" s="5"/>
      <c r="J787" s="497"/>
      <c r="K787" s="497"/>
      <c r="L787" s="497"/>
      <c r="M787" s="497"/>
      <c r="N787" s="497"/>
    </row>
    <row r="788" spans="4:14">
      <c r="D788" s="5"/>
      <c r="E788" s="497"/>
      <c r="F788" s="5"/>
      <c r="J788" s="497"/>
      <c r="K788" s="497"/>
      <c r="L788" s="497"/>
      <c r="M788" s="497"/>
      <c r="N788" s="497"/>
    </row>
    <row r="789" spans="4:14">
      <c r="D789" s="5"/>
      <c r="E789" s="497"/>
      <c r="F789" s="5"/>
      <c r="J789" s="497"/>
      <c r="K789" s="497"/>
      <c r="L789" s="497"/>
      <c r="M789" s="497"/>
      <c r="N789" s="497"/>
    </row>
    <row r="790" spans="4:14">
      <c r="D790" s="5"/>
      <c r="E790" s="497"/>
      <c r="F790" s="5"/>
      <c r="J790" s="497"/>
      <c r="K790" s="497"/>
      <c r="L790" s="497"/>
      <c r="M790" s="497"/>
      <c r="N790" s="497"/>
    </row>
    <row r="791" spans="4:14">
      <c r="D791" s="5"/>
      <c r="E791" s="497"/>
      <c r="F791" s="5"/>
      <c r="J791" s="497"/>
      <c r="K791" s="497"/>
      <c r="L791" s="497"/>
      <c r="M791" s="497"/>
      <c r="N791" s="497"/>
    </row>
    <row r="792" spans="4:14">
      <c r="D792" s="5"/>
      <c r="E792" s="497"/>
      <c r="F792" s="5"/>
      <c r="J792" s="497"/>
      <c r="K792" s="497"/>
      <c r="L792" s="497"/>
      <c r="M792" s="497"/>
      <c r="N792" s="497"/>
    </row>
    <row r="793" spans="4:14">
      <c r="D793" s="5"/>
      <c r="E793" s="497"/>
      <c r="F793" s="5"/>
      <c r="J793" s="497"/>
      <c r="K793" s="497"/>
      <c r="L793" s="497"/>
      <c r="M793" s="497"/>
      <c r="N793" s="497"/>
    </row>
    <row r="794" spans="4:14">
      <c r="D794" s="5"/>
      <c r="E794" s="497"/>
      <c r="F794" s="5"/>
      <c r="J794" s="497"/>
      <c r="K794" s="497"/>
      <c r="L794" s="497"/>
      <c r="M794" s="497"/>
      <c r="N794" s="497"/>
    </row>
    <row r="795" spans="4:14">
      <c r="D795" s="5"/>
      <c r="E795" s="497"/>
      <c r="F795" s="5"/>
      <c r="J795" s="497"/>
      <c r="K795" s="497"/>
      <c r="L795" s="497"/>
      <c r="M795" s="497"/>
      <c r="N795" s="497"/>
    </row>
    <row r="796" spans="4:14">
      <c r="D796" s="5"/>
      <c r="E796" s="497"/>
      <c r="F796" s="5"/>
      <c r="J796" s="497"/>
      <c r="K796" s="497"/>
      <c r="L796" s="497"/>
      <c r="M796" s="497"/>
      <c r="N796" s="497"/>
    </row>
    <row r="797" spans="4:14">
      <c r="D797" s="5"/>
      <c r="E797" s="497"/>
      <c r="F797" s="5"/>
      <c r="J797" s="497"/>
      <c r="K797" s="497"/>
      <c r="L797" s="497"/>
      <c r="M797" s="497"/>
      <c r="N797" s="497"/>
    </row>
    <row r="798" spans="4:14">
      <c r="D798" s="5"/>
      <c r="E798" s="497"/>
      <c r="F798" s="5"/>
      <c r="J798" s="497"/>
      <c r="K798" s="497"/>
      <c r="L798" s="497"/>
      <c r="M798" s="497"/>
      <c r="N798" s="497"/>
    </row>
    <row r="799" spans="4:14">
      <c r="D799" s="5"/>
      <c r="E799" s="497"/>
      <c r="F799" s="5"/>
      <c r="J799" s="497"/>
      <c r="K799" s="497"/>
      <c r="L799" s="497"/>
      <c r="M799" s="497"/>
      <c r="N799" s="497"/>
    </row>
    <row r="800" spans="4:14">
      <c r="D800" s="5"/>
      <c r="E800" s="497"/>
      <c r="F800" s="5"/>
      <c r="J800" s="497"/>
      <c r="K800" s="497"/>
      <c r="L800" s="497"/>
      <c r="M800" s="497"/>
      <c r="N800" s="497"/>
    </row>
    <row r="801" spans="4:14">
      <c r="D801" s="5"/>
      <c r="E801" s="497"/>
      <c r="F801" s="5"/>
      <c r="J801" s="497"/>
      <c r="K801" s="497"/>
      <c r="L801" s="497"/>
      <c r="M801" s="497"/>
      <c r="N801" s="497"/>
    </row>
    <row r="802" spans="4:14">
      <c r="D802" s="5"/>
      <c r="E802" s="497"/>
      <c r="F802" s="5"/>
      <c r="J802" s="497"/>
      <c r="K802" s="497"/>
      <c r="L802" s="497"/>
      <c r="M802" s="497"/>
      <c r="N802" s="497"/>
    </row>
    <row r="803" spans="4:14">
      <c r="D803" s="5"/>
      <c r="E803" s="497"/>
      <c r="F803" s="5"/>
      <c r="J803" s="497"/>
      <c r="K803" s="497"/>
      <c r="L803" s="497"/>
      <c r="M803" s="497"/>
      <c r="N803" s="497"/>
    </row>
    <row r="804" spans="4:14">
      <c r="D804" s="5"/>
      <c r="E804" s="497"/>
      <c r="F804" s="5"/>
      <c r="J804" s="497"/>
      <c r="K804" s="497"/>
      <c r="L804" s="497"/>
      <c r="M804" s="497"/>
      <c r="N804" s="497"/>
    </row>
    <row r="805" spans="4:14">
      <c r="D805" s="5"/>
      <c r="E805" s="497"/>
      <c r="F805" s="5"/>
      <c r="J805" s="497"/>
      <c r="K805" s="497"/>
      <c r="L805" s="497"/>
      <c r="M805" s="497"/>
      <c r="N805" s="497"/>
    </row>
    <row r="806" spans="4:14">
      <c r="D806" s="5"/>
      <c r="E806" s="497"/>
      <c r="F806" s="5"/>
      <c r="J806" s="497"/>
      <c r="K806" s="497"/>
      <c r="L806" s="497"/>
      <c r="M806" s="497"/>
      <c r="N806" s="497"/>
    </row>
    <row r="807" spans="4:14">
      <c r="D807" s="5"/>
      <c r="E807" s="497"/>
      <c r="F807" s="5"/>
      <c r="J807" s="497"/>
      <c r="K807" s="497"/>
      <c r="L807" s="497"/>
      <c r="M807" s="497"/>
      <c r="N807" s="497"/>
    </row>
    <row r="808" spans="4:14">
      <c r="D808" s="5"/>
      <c r="E808" s="497"/>
      <c r="F808" s="5"/>
      <c r="J808" s="497"/>
      <c r="K808" s="497"/>
      <c r="L808" s="497"/>
      <c r="M808" s="497"/>
      <c r="N808" s="497"/>
    </row>
    <row r="809" spans="4:14">
      <c r="D809" s="5"/>
      <c r="E809" s="497"/>
      <c r="F809" s="5"/>
      <c r="J809" s="497"/>
      <c r="K809" s="497"/>
      <c r="L809" s="497"/>
      <c r="M809" s="497"/>
      <c r="N809" s="497"/>
    </row>
    <row r="810" spans="4:14">
      <c r="D810" s="5"/>
      <c r="E810" s="497"/>
      <c r="F810" s="5"/>
      <c r="J810" s="497"/>
      <c r="K810" s="497"/>
      <c r="L810" s="497"/>
      <c r="M810" s="497"/>
      <c r="N810" s="497"/>
    </row>
    <row r="811" spans="4:14">
      <c r="D811" s="5"/>
      <c r="E811" s="497"/>
      <c r="F811" s="5"/>
      <c r="J811" s="497"/>
      <c r="K811" s="497"/>
      <c r="L811" s="497"/>
      <c r="M811" s="497"/>
      <c r="N811" s="497"/>
    </row>
    <row r="812" spans="4:14">
      <c r="D812" s="5"/>
      <c r="E812" s="497"/>
      <c r="F812" s="5"/>
      <c r="J812" s="497"/>
      <c r="K812" s="497"/>
      <c r="L812" s="497"/>
      <c r="M812" s="497"/>
      <c r="N812" s="497"/>
    </row>
    <row r="813" spans="4:14">
      <c r="D813" s="5"/>
      <c r="E813" s="497"/>
      <c r="F813" s="5"/>
      <c r="J813" s="497"/>
      <c r="K813" s="497"/>
      <c r="L813" s="497"/>
      <c r="M813" s="497"/>
      <c r="N813" s="497"/>
    </row>
    <row r="814" spans="4:14">
      <c r="D814" s="5"/>
      <c r="E814" s="497"/>
      <c r="F814" s="5"/>
      <c r="J814" s="497"/>
      <c r="K814" s="497"/>
      <c r="L814" s="497"/>
      <c r="M814" s="497"/>
      <c r="N814" s="497"/>
    </row>
    <row r="815" spans="4:14">
      <c r="D815" s="5"/>
      <c r="E815" s="497"/>
      <c r="F815" s="5"/>
      <c r="J815" s="497"/>
      <c r="K815" s="497"/>
      <c r="L815" s="497"/>
      <c r="M815" s="497"/>
      <c r="N815" s="497"/>
    </row>
    <row r="816" spans="4:14">
      <c r="D816" s="5"/>
      <c r="E816" s="497"/>
      <c r="F816" s="5"/>
      <c r="J816" s="497"/>
      <c r="K816" s="497"/>
      <c r="L816" s="497"/>
      <c r="M816" s="497"/>
      <c r="N816" s="497"/>
    </row>
    <row r="817" spans="4:14">
      <c r="D817" s="5"/>
      <c r="E817" s="497"/>
      <c r="F817" s="5"/>
      <c r="J817" s="497"/>
      <c r="K817" s="497"/>
      <c r="L817" s="497"/>
      <c r="M817" s="497"/>
      <c r="N817" s="497"/>
    </row>
    <row r="818" spans="4:14">
      <c r="D818" s="5"/>
      <c r="E818" s="497"/>
      <c r="F818" s="5"/>
      <c r="J818" s="497"/>
      <c r="K818" s="497"/>
      <c r="L818" s="497"/>
      <c r="M818" s="497"/>
      <c r="N818" s="497"/>
    </row>
    <row r="819" spans="4:14">
      <c r="D819" s="5"/>
      <c r="E819" s="497"/>
      <c r="F819" s="5"/>
      <c r="J819" s="497"/>
      <c r="K819" s="497"/>
      <c r="L819" s="497"/>
      <c r="M819" s="497"/>
      <c r="N819" s="497"/>
    </row>
    <row r="820" spans="4:14">
      <c r="D820" s="5"/>
      <c r="E820" s="497"/>
      <c r="F820" s="5"/>
      <c r="J820" s="497"/>
      <c r="K820" s="497"/>
      <c r="L820" s="497"/>
      <c r="M820" s="497"/>
      <c r="N820" s="497"/>
    </row>
    <row r="821" spans="4:14">
      <c r="D821" s="5"/>
      <c r="E821" s="497"/>
      <c r="F821" s="5"/>
      <c r="J821" s="497"/>
      <c r="K821" s="497"/>
      <c r="L821" s="497"/>
      <c r="M821" s="497"/>
      <c r="N821" s="497"/>
    </row>
    <row r="822" spans="4:14">
      <c r="D822" s="5"/>
      <c r="E822" s="497"/>
      <c r="F822" s="5"/>
      <c r="J822" s="497"/>
      <c r="K822" s="497"/>
      <c r="L822" s="497"/>
      <c r="M822" s="497"/>
      <c r="N822" s="497"/>
    </row>
    <row r="823" spans="4:14">
      <c r="D823" s="5"/>
      <c r="E823" s="497"/>
      <c r="F823" s="5"/>
      <c r="J823" s="497"/>
      <c r="K823" s="497"/>
      <c r="L823" s="497"/>
      <c r="M823" s="497"/>
      <c r="N823" s="497"/>
    </row>
    <row r="824" spans="4:14">
      <c r="D824" s="5"/>
      <c r="E824" s="497"/>
      <c r="F824" s="5"/>
      <c r="J824" s="497"/>
      <c r="K824" s="497"/>
      <c r="L824" s="497"/>
      <c r="M824" s="497"/>
      <c r="N824" s="497"/>
    </row>
    <row r="825" spans="4:14">
      <c r="D825" s="5"/>
      <c r="E825" s="497"/>
      <c r="F825" s="5"/>
      <c r="J825" s="497"/>
      <c r="K825" s="497"/>
      <c r="L825" s="497"/>
      <c r="M825" s="497"/>
      <c r="N825" s="497"/>
    </row>
    <row r="826" spans="4:14">
      <c r="D826" s="5"/>
      <c r="E826" s="497"/>
      <c r="F826" s="5"/>
      <c r="J826" s="497"/>
      <c r="K826" s="497"/>
      <c r="L826" s="497"/>
      <c r="M826" s="497"/>
      <c r="N826" s="497"/>
    </row>
    <row r="827" spans="4:14">
      <c r="D827" s="5"/>
      <c r="E827" s="497"/>
      <c r="F827" s="5"/>
      <c r="J827" s="497"/>
      <c r="K827" s="497"/>
      <c r="L827" s="497"/>
      <c r="M827" s="497"/>
      <c r="N827" s="497"/>
    </row>
    <row r="828" spans="4:14">
      <c r="D828" s="5"/>
      <c r="E828" s="497"/>
      <c r="F828" s="5"/>
      <c r="J828" s="497"/>
      <c r="K828" s="497"/>
      <c r="L828" s="497"/>
      <c r="M828" s="497"/>
      <c r="N828" s="497"/>
    </row>
    <row r="829" spans="4:14">
      <c r="D829" s="5"/>
      <c r="E829" s="497"/>
      <c r="F829" s="5"/>
      <c r="J829" s="497"/>
      <c r="K829" s="497"/>
      <c r="L829" s="497"/>
      <c r="M829" s="497"/>
      <c r="N829" s="497"/>
    </row>
    <row r="830" spans="4:14">
      <c r="D830" s="5"/>
      <c r="E830" s="497"/>
      <c r="F830" s="5"/>
      <c r="J830" s="497"/>
      <c r="K830" s="497"/>
      <c r="L830" s="497"/>
      <c r="M830" s="497"/>
      <c r="N830" s="497"/>
    </row>
    <row r="831" spans="4:14">
      <c r="D831" s="5"/>
      <c r="E831" s="497"/>
      <c r="F831" s="5"/>
      <c r="J831" s="497"/>
      <c r="K831" s="497"/>
      <c r="L831" s="497"/>
      <c r="M831" s="497"/>
      <c r="N831" s="497"/>
    </row>
    <row r="832" spans="4:14">
      <c r="D832" s="5"/>
      <c r="E832" s="497"/>
      <c r="F832" s="5"/>
      <c r="J832" s="497"/>
      <c r="K832" s="497"/>
      <c r="L832" s="497"/>
      <c r="M832" s="497"/>
      <c r="N832" s="497"/>
    </row>
    <row r="833" spans="4:14">
      <c r="D833" s="5"/>
      <c r="E833" s="497"/>
      <c r="F833" s="5"/>
      <c r="J833" s="497"/>
      <c r="K833" s="497"/>
      <c r="L833" s="497"/>
      <c r="M833" s="497"/>
      <c r="N833" s="497"/>
    </row>
    <row r="834" spans="4:14">
      <c r="D834" s="5"/>
      <c r="E834" s="497"/>
      <c r="F834" s="5"/>
      <c r="J834" s="497"/>
      <c r="K834" s="497"/>
      <c r="L834" s="497"/>
      <c r="M834" s="497"/>
      <c r="N834" s="497"/>
    </row>
    <row r="835" spans="4:14">
      <c r="D835" s="5"/>
      <c r="E835" s="497"/>
      <c r="F835" s="5"/>
      <c r="J835" s="497"/>
      <c r="K835" s="497"/>
      <c r="L835" s="497"/>
      <c r="M835" s="497"/>
      <c r="N835" s="497"/>
    </row>
    <row r="836" spans="4:14">
      <c r="D836" s="5"/>
      <c r="E836" s="497"/>
      <c r="F836" s="5"/>
      <c r="J836" s="497"/>
      <c r="K836" s="497"/>
      <c r="L836" s="497"/>
      <c r="M836" s="497"/>
      <c r="N836" s="497"/>
    </row>
    <row r="837" spans="4:14">
      <c r="D837" s="5"/>
      <c r="E837" s="497"/>
      <c r="F837" s="5"/>
      <c r="J837" s="497"/>
      <c r="K837" s="497"/>
      <c r="L837" s="497"/>
      <c r="M837" s="497"/>
      <c r="N837" s="497"/>
    </row>
    <row r="838" spans="4:14">
      <c r="D838" s="5"/>
      <c r="E838" s="497"/>
      <c r="F838" s="5"/>
      <c r="J838" s="497"/>
      <c r="K838" s="497"/>
      <c r="L838" s="497"/>
      <c r="M838" s="497"/>
      <c r="N838" s="497"/>
    </row>
    <row r="839" spans="4:14">
      <c r="D839" s="5"/>
      <c r="E839" s="497"/>
      <c r="F839" s="5"/>
      <c r="J839" s="497"/>
      <c r="K839" s="497"/>
      <c r="L839" s="497"/>
      <c r="M839" s="497"/>
      <c r="N839" s="497"/>
    </row>
    <row r="840" spans="4:14">
      <c r="D840" s="5"/>
      <c r="E840" s="497"/>
      <c r="F840" s="5"/>
      <c r="J840" s="497"/>
      <c r="K840" s="497"/>
      <c r="L840" s="497"/>
      <c r="M840" s="497"/>
      <c r="N840" s="497"/>
    </row>
    <row r="841" spans="4:14">
      <c r="D841" s="5"/>
      <c r="E841" s="497"/>
      <c r="F841" s="5"/>
      <c r="J841" s="497"/>
      <c r="K841" s="497"/>
      <c r="L841" s="497"/>
      <c r="M841" s="497"/>
      <c r="N841" s="497"/>
    </row>
    <row r="842" spans="4:14">
      <c r="D842" s="5"/>
      <c r="E842" s="497"/>
      <c r="F842" s="5"/>
      <c r="J842" s="497"/>
      <c r="K842" s="497"/>
      <c r="L842" s="497"/>
      <c r="M842" s="497"/>
      <c r="N842" s="497"/>
    </row>
    <row r="843" spans="4:14">
      <c r="D843" s="5"/>
      <c r="E843" s="497"/>
      <c r="F843" s="5"/>
      <c r="J843" s="497"/>
      <c r="K843" s="497"/>
      <c r="L843" s="497"/>
      <c r="M843" s="497"/>
      <c r="N843" s="497"/>
    </row>
    <row r="844" spans="4:14">
      <c r="D844" s="5"/>
      <c r="E844" s="497"/>
      <c r="F844" s="5"/>
      <c r="J844" s="497"/>
      <c r="K844" s="497"/>
      <c r="L844" s="497"/>
      <c r="M844" s="497"/>
      <c r="N844" s="497"/>
    </row>
    <row r="845" spans="4:14">
      <c r="D845" s="5"/>
      <c r="E845" s="497"/>
      <c r="F845" s="5"/>
      <c r="J845" s="497"/>
      <c r="K845" s="497"/>
      <c r="L845" s="497"/>
      <c r="M845" s="497"/>
      <c r="N845" s="497"/>
    </row>
    <row r="846" spans="4:14">
      <c r="D846" s="5"/>
      <c r="E846" s="497"/>
      <c r="F846" s="5"/>
      <c r="J846" s="497"/>
      <c r="K846" s="497"/>
      <c r="L846" s="497"/>
      <c r="M846" s="497"/>
      <c r="N846" s="497"/>
    </row>
    <row r="847" spans="4:14">
      <c r="D847" s="5"/>
      <c r="E847" s="497"/>
      <c r="F847" s="5"/>
      <c r="J847" s="497"/>
      <c r="K847" s="497"/>
      <c r="L847" s="497"/>
      <c r="M847" s="497"/>
      <c r="N847" s="497"/>
    </row>
    <row r="848" spans="4:14">
      <c r="D848" s="5"/>
      <c r="E848" s="497"/>
      <c r="F848" s="5"/>
      <c r="J848" s="497"/>
      <c r="K848" s="497"/>
      <c r="L848" s="497"/>
      <c r="M848" s="497"/>
      <c r="N848" s="497"/>
    </row>
    <row r="849" spans="4:14">
      <c r="D849" s="5"/>
      <c r="E849" s="497"/>
      <c r="F849" s="5"/>
      <c r="J849" s="497"/>
      <c r="K849" s="497"/>
      <c r="L849" s="497"/>
      <c r="M849" s="497"/>
      <c r="N849" s="497"/>
    </row>
    <row r="850" spans="4:14">
      <c r="D850" s="5"/>
      <c r="E850" s="497"/>
      <c r="F850" s="5"/>
      <c r="J850" s="497"/>
      <c r="K850" s="497"/>
      <c r="L850" s="497"/>
      <c r="M850" s="497"/>
      <c r="N850" s="497"/>
    </row>
    <row r="851" spans="4:14">
      <c r="D851" s="5"/>
      <c r="E851" s="497"/>
      <c r="F851" s="5"/>
      <c r="J851" s="497"/>
      <c r="K851" s="497"/>
      <c r="L851" s="497"/>
      <c r="M851" s="497"/>
      <c r="N851" s="497"/>
    </row>
    <row r="852" spans="4:14">
      <c r="D852" s="5"/>
      <c r="E852" s="497"/>
      <c r="F852" s="5"/>
      <c r="J852" s="497"/>
      <c r="K852" s="497"/>
      <c r="L852" s="497"/>
      <c r="M852" s="497"/>
      <c r="N852" s="497"/>
    </row>
    <row r="853" spans="4:14">
      <c r="D853" s="5"/>
      <c r="E853" s="497"/>
      <c r="F853" s="5"/>
      <c r="J853" s="497"/>
      <c r="K853" s="497"/>
      <c r="L853" s="497"/>
      <c r="M853" s="497"/>
      <c r="N853" s="497"/>
    </row>
    <row r="854" spans="4:14">
      <c r="D854" s="5"/>
      <c r="E854" s="497"/>
      <c r="F854" s="5"/>
      <c r="J854" s="497"/>
      <c r="K854" s="497"/>
      <c r="L854" s="497"/>
      <c r="M854" s="497"/>
      <c r="N854" s="497"/>
    </row>
    <row r="855" spans="4:14">
      <c r="D855" s="5"/>
      <c r="E855" s="497"/>
      <c r="F855" s="5"/>
      <c r="J855" s="497"/>
      <c r="K855" s="497"/>
      <c r="L855" s="497"/>
      <c r="M855" s="497"/>
      <c r="N855" s="497"/>
    </row>
    <row r="856" spans="4:14">
      <c r="D856" s="5"/>
      <c r="E856" s="497"/>
      <c r="F856" s="5"/>
      <c r="J856" s="497"/>
      <c r="K856" s="497"/>
      <c r="L856" s="497"/>
      <c r="M856" s="497"/>
      <c r="N856" s="497"/>
    </row>
    <row r="857" spans="4:14">
      <c r="D857" s="5"/>
      <c r="E857" s="497"/>
      <c r="F857" s="5"/>
      <c r="J857" s="497"/>
      <c r="K857" s="497"/>
      <c r="L857" s="497"/>
      <c r="M857" s="497"/>
      <c r="N857" s="497"/>
    </row>
    <row r="858" spans="4:14">
      <c r="D858" s="5"/>
      <c r="E858" s="497"/>
      <c r="F858" s="5"/>
      <c r="J858" s="497"/>
      <c r="K858" s="497"/>
      <c r="L858" s="497"/>
      <c r="M858" s="497"/>
      <c r="N858" s="497"/>
    </row>
    <row r="859" spans="4:14">
      <c r="D859" s="5"/>
      <c r="E859" s="497"/>
      <c r="F859" s="5"/>
      <c r="J859" s="497"/>
      <c r="K859" s="497"/>
      <c r="L859" s="497"/>
      <c r="M859" s="497"/>
      <c r="N859" s="497"/>
    </row>
    <row r="860" spans="4:14">
      <c r="D860" s="5"/>
      <c r="E860" s="497"/>
      <c r="F860" s="5"/>
      <c r="J860" s="497"/>
      <c r="K860" s="497"/>
      <c r="L860" s="497"/>
      <c r="M860" s="497"/>
      <c r="N860" s="497"/>
    </row>
    <row r="861" spans="4:14">
      <c r="D861" s="5"/>
      <c r="E861" s="497"/>
      <c r="F861" s="5"/>
      <c r="J861" s="497"/>
      <c r="K861" s="497"/>
      <c r="L861" s="497"/>
      <c r="M861" s="497"/>
      <c r="N861" s="497"/>
    </row>
    <row r="862" spans="4:14">
      <c r="D862" s="5"/>
      <c r="E862" s="497"/>
      <c r="F862" s="5"/>
      <c r="J862" s="497"/>
      <c r="K862" s="497"/>
      <c r="L862" s="497"/>
      <c r="M862" s="497"/>
      <c r="N862" s="497"/>
    </row>
    <row r="863" spans="4:14">
      <c r="D863" s="5"/>
      <c r="E863" s="497"/>
      <c r="F863" s="5"/>
      <c r="J863" s="497"/>
      <c r="K863" s="497"/>
      <c r="L863" s="497"/>
      <c r="M863" s="497"/>
      <c r="N863" s="497"/>
    </row>
    <row r="864" spans="4:14">
      <c r="D864" s="5"/>
      <c r="E864" s="497"/>
      <c r="F864" s="5"/>
      <c r="J864" s="497"/>
      <c r="K864" s="497"/>
      <c r="L864" s="497"/>
      <c r="M864" s="497"/>
      <c r="N864" s="497"/>
    </row>
    <row r="865" spans="4:14">
      <c r="D865" s="5"/>
      <c r="E865" s="497"/>
      <c r="F865" s="5"/>
      <c r="J865" s="497"/>
      <c r="K865" s="497"/>
      <c r="L865" s="497"/>
      <c r="M865" s="497"/>
      <c r="N865" s="497"/>
    </row>
    <row r="866" spans="4:14">
      <c r="D866" s="5"/>
      <c r="E866" s="497"/>
      <c r="F866" s="5"/>
      <c r="J866" s="497"/>
      <c r="K866" s="497"/>
      <c r="L866" s="497"/>
      <c r="M866" s="497"/>
      <c r="N866" s="497"/>
    </row>
    <row r="867" spans="4:14">
      <c r="D867" s="5"/>
      <c r="E867" s="497"/>
      <c r="F867" s="5"/>
      <c r="J867" s="497"/>
      <c r="K867" s="497"/>
      <c r="L867" s="497"/>
      <c r="M867" s="497"/>
      <c r="N867" s="497"/>
    </row>
    <row r="868" spans="4:14">
      <c r="D868" s="5"/>
      <c r="E868" s="497"/>
      <c r="F868" s="5"/>
      <c r="J868" s="497"/>
      <c r="K868" s="497"/>
      <c r="L868" s="497"/>
      <c r="M868" s="497"/>
      <c r="N868" s="497"/>
    </row>
    <row r="869" spans="4:14">
      <c r="D869" s="5"/>
      <c r="E869" s="497"/>
      <c r="F869" s="5"/>
      <c r="J869" s="497"/>
      <c r="K869" s="497"/>
      <c r="L869" s="497"/>
      <c r="M869" s="497"/>
      <c r="N869" s="497"/>
    </row>
    <row r="870" spans="4:14">
      <c r="D870" s="5"/>
      <c r="E870" s="497"/>
      <c r="F870" s="5"/>
      <c r="J870" s="497"/>
      <c r="K870" s="497"/>
      <c r="L870" s="497"/>
      <c r="M870" s="497"/>
      <c r="N870" s="497"/>
    </row>
    <row r="871" spans="4:14">
      <c r="D871" s="5"/>
      <c r="E871" s="497"/>
      <c r="F871" s="5"/>
      <c r="J871" s="497"/>
      <c r="K871" s="497"/>
      <c r="L871" s="497"/>
      <c r="M871" s="497"/>
      <c r="N871" s="497"/>
    </row>
    <row r="872" spans="4:14">
      <c r="D872" s="5"/>
      <c r="E872" s="497"/>
      <c r="F872" s="5"/>
      <c r="J872" s="497"/>
      <c r="K872" s="497"/>
      <c r="L872" s="497"/>
      <c r="M872" s="497"/>
      <c r="N872" s="497"/>
    </row>
    <row r="873" spans="4:14">
      <c r="D873" s="5"/>
      <c r="E873" s="497"/>
      <c r="F873" s="5"/>
      <c r="J873" s="497"/>
      <c r="K873" s="497"/>
      <c r="L873" s="497"/>
      <c r="M873" s="497"/>
      <c r="N873" s="497"/>
    </row>
    <row r="874" spans="4:14">
      <c r="D874" s="5"/>
      <c r="E874" s="497"/>
      <c r="F874" s="5"/>
      <c r="J874" s="497"/>
      <c r="K874" s="497"/>
      <c r="L874" s="497"/>
      <c r="M874" s="497"/>
      <c r="N874" s="497"/>
    </row>
    <row r="875" spans="4:14">
      <c r="D875" s="5"/>
      <c r="E875" s="497"/>
      <c r="F875" s="5"/>
      <c r="J875" s="497"/>
      <c r="K875" s="497"/>
      <c r="L875" s="497"/>
      <c r="M875" s="497"/>
      <c r="N875" s="497"/>
    </row>
    <row r="876" spans="4:14">
      <c r="D876" s="5"/>
      <c r="E876" s="497"/>
      <c r="F876" s="5"/>
      <c r="J876" s="497"/>
      <c r="K876" s="497"/>
      <c r="L876" s="497"/>
      <c r="M876" s="497"/>
      <c r="N876" s="497"/>
    </row>
    <row r="877" spans="4:14">
      <c r="D877" s="5"/>
      <c r="E877" s="497"/>
      <c r="F877" s="5"/>
      <c r="J877" s="497"/>
      <c r="K877" s="497"/>
      <c r="L877" s="497"/>
      <c r="M877" s="497"/>
      <c r="N877" s="497"/>
    </row>
    <row r="878" spans="4:14">
      <c r="D878" s="5"/>
      <c r="E878" s="497"/>
      <c r="F878" s="5"/>
      <c r="J878" s="497"/>
      <c r="K878" s="497"/>
      <c r="L878" s="497"/>
      <c r="M878" s="497"/>
      <c r="N878" s="497"/>
    </row>
    <row r="879" spans="4:14">
      <c r="D879" s="5"/>
      <c r="E879" s="497"/>
      <c r="F879" s="5"/>
      <c r="J879" s="497"/>
      <c r="K879" s="497"/>
      <c r="L879" s="497"/>
      <c r="M879" s="497"/>
      <c r="N879" s="497"/>
    </row>
    <row r="880" spans="4:14">
      <c r="D880" s="5"/>
      <c r="E880" s="497"/>
      <c r="F880" s="5"/>
      <c r="J880" s="497"/>
      <c r="K880" s="497"/>
      <c r="L880" s="497"/>
      <c r="M880" s="497"/>
      <c r="N880" s="497"/>
    </row>
    <row r="881" spans="4:14">
      <c r="D881" s="5"/>
      <c r="E881" s="497"/>
      <c r="F881" s="5"/>
      <c r="J881" s="497"/>
      <c r="K881" s="497"/>
      <c r="L881" s="497"/>
      <c r="M881" s="497"/>
      <c r="N881" s="497"/>
    </row>
    <row r="882" spans="4:14">
      <c r="D882" s="5"/>
      <c r="E882" s="497"/>
      <c r="F882" s="5"/>
      <c r="J882" s="497"/>
      <c r="K882" s="497"/>
      <c r="L882" s="497"/>
      <c r="M882" s="497"/>
      <c r="N882" s="497"/>
    </row>
    <row r="883" spans="4:14">
      <c r="D883" s="5"/>
      <c r="E883" s="497"/>
      <c r="F883" s="5"/>
      <c r="J883" s="497"/>
      <c r="K883" s="497"/>
      <c r="L883" s="497"/>
      <c r="M883" s="497"/>
      <c r="N883" s="497"/>
    </row>
    <row r="884" spans="4:14">
      <c r="D884" s="5"/>
      <c r="E884" s="497"/>
      <c r="F884" s="5"/>
      <c r="J884" s="497"/>
      <c r="K884" s="497"/>
      <c r="L884" s="497"/>
      <c r="M884" s="497"/>
      <c r="N884" s="497"/>
    </row>
    <row r="885" spans="4:14">
      <c r="D885" s="5"/>
      <c r="E885" s="497"/>
      <c r="F885" s="5"/>
      <c r="J885" s="497"/>
      <c r="K885" s="497"/>
      <c r="L885" s="497"/>
      <c r="M885" s="497"/>
      <c r="N885" s="497"/>
    </row>
    <row r="886" spans="4:14">
      <c r="D886" s="5"/>
      <c r="E886" s="497"/>
      <c r="F886" s="5"/>
      <c r="J886" s="497"/>
      <c r="K886" s="497"/>
      <c r="L886" s="497"/>
      <c r="M886" s="497"/>
      <c r="N886" s="497"/>
    </row>
    <row r="887" spans="4:14">
      <c r="D887" s="5"/>
      <c r="E887" s="497"/>
      <c r="F887" s="5"/>
      <c r="J887" s="497"/>
      <c r="K887" s="497"/>
      <c r="L887" s="497"/>
      <c r="M887" s="497"/>
      <c r="N887" s="497"/>
    </row>
    <row r="888" spans="4:14">
      <c r="D888" s="5"/>
      <c r="E888" s="497"/>
      <c r="F888" s="5"/>
      <c r="J888" s="497"/>
      <c r="K888" s="497"/>
      <c r="L888" s="497"/>
      <c r="M888" s="497"/>
      <c r="N888" s="497"/>
    </row>
    <row r="889" spans="4:14">
      <c r="D889" s="5"/>
      <c r="E889" s="497"/>
      <c r="F889" s="5"/>
      <c r="J889" s="497"/>
      <c r="K889" s="497"/>
      <c r="L889" s="497"/>
      <c r="M889" s="497"/>
      <c r="N889" s="497"/>
    </row>
    <row r="890" spans="4:14">
      <c r="D890" s="5"/>
      <c r="E890" s="497"/>
      <c r="F890" s="5"/>
      <c r="J890" s="497"/>
      <c r="K890" s="497"/>
      <c r="L890" s="497"/>
      <c r="M890" s="497"/>
      <c r="N890" s="497"/>
    </row>
    <row r="891" spans="4:14">
      <c r="D891" s="5"/>
      <c r="E891" s="497"/>
      <c r="F891" s="5"/>
      <c r="J891" s="497"/>
      <c r="K891" s="497"/>
      <c r="L891" s="497"/>
      <c r="M891" s="497"/>
      <c r="N891" s="497"/>
    </row>
    <row r="892" spans="4:14">
      <c r="D892" s="5"/>
      <c r="E892" s="497"/>
      <c r="F892" s="5"/>
      <c r="J892" s="497"/>
      <c r="K892" s="497"/>
      <c r="L892" s="497"/>
      <c r="M892" s="497"/>
      <c r="N892" s="497"/>
    </row>
    <row r="893" spans="4:14">
      <c r="D893" s="5"/>
      <c r="E893" s="497"/>
      <c r="F893" s="5"/>
      <c r="J893" s="497"/>
      <c r="K893" s="497"/>
      <c r="L893" s="497"/>
      <c r="M893" s="497"/>
      <c r="N893" s="497"/>
    </row>
    <row r="894" spans="4:14">
      <c r="D894" s="5"/>
      <c r="E894" s="497"/>
      <c r="F894" s="5"/>
      <c r="J894" s="497"/>
      <c r="K894" s="497"/>
      <c r="L894" s="497"/>
      <c r="M894" s="497"/>
      <c r="N894" s="497"/>
    </row>
    <row r="895" spans="4:14">
      <c r="D895" s="5"/>
      <c r="E895" s="497"/>
      <c r="F895" s="5"/>
      <c r="J895" s="497"/>
      <c r="K895" s="497"/>
      <c r="L895" s="497"/>
      <c r="M895" s="497"/>
      <c r="N895" s="497"/>
    </row>
    <row r="896" spans="4:14">
      <c r="D896" s="5"/>
      <c r="E896" s="497"/>
      <c r="F896" s="5"/>
      <c r="J896" s="497"/>
      <c r="K896" s="497"/>
      <c r="L896" s="497"/>
      <c r="M896" s="497"/>
      <c r="N896" s="497"/>
    </row>
    <row r="897" spans="4:14">
      <c r="D897" s="5"/>
      <c r="E897" s="497"/>
      <c r="F897" s="5"/>
      <c r="J897" s="497"/>
      <c r="K897" s="497"/>
      <c r="L897" s="497"/>
      <c r="M897" s="497"/>
      <c r="N897" s="497"/>
    </row>
    <row r="898" spans="4:14">
      <c r="D898" s="5"/>
      <c r="E898" s="497"/>
      <c r="F898" s="5"/>
      <c r="J898" s="497"/>
      <c r="K898" s="497"/>
      <c r="L898" s="497"/>
      <c r="M898" s="497"/>
      <c r="N898" s="497"/>
    </row>
    <row r="899" spans="4:14">
      <c r="D899" s="5"/>
      <c r="E899" s="497"/>
      <c r="F899" s="5"/>
      <c r="J899" s="497"/>
      <c r="K899" s="497"/>
      <c r="L899" s="497"/>
      <c r="M899" s="497"/>
      <c r="N899" s="497"/>
    </row>
    <row r="900" spans="4:14">
      <c r="D900" s="5"/>
      <c r="E900" s="497"/>
      <c r="F900" s="5"/>
      <c r="J900" s="497"/>
      <c r="K900" s="497"/>
      <c r="L900" s="497"/>
      <c r="M900" s="497"/>
      <c r="N900" s="497"/>
    </row>
    <row r="901" spans="4:14">
      <c r="D901" s="5"/>
      <c r="E901" s="497"/>
      <c r="F901" s="5"/>
      <c r="J901" s="497"/>
      <c r="K901" s="497"/>
      <c r="L901" s="497"/>
      <c r="M901" s="497"/>
      <c r="N901" s="497"/>
    </row>
    <row r="902" spans="4:14">
      <c r="D902" s="5"/>
      <c r="E902" s="497"/>
      <c r="F902" s="5"/>
      <c r="J902" s="497"/>
      <c r="K902" s="497"/>
      <c r="L902" s="497"/>
      <c r="M902" s="497"/>
      <c r="N902" s="497"/>
    </row>
    <row r="903" spans="4:14">
      <c r="D903" s="5"/>
      <c r="E903" s="497"/>
      <c r="F903" s="5"/>
      <c r="J903" s="497"/>
      <c r="K903" s="497"/>
      <c r="L903" s="497"/>
      <c r="M903" s="497"/>
      <c r="N903" s="497"/>
    </row>
    <row r="904" spans="4:14">
      <c r="D904" s="5"/>
      <c r="E904" s="497"/>
      <c r="F904" s="5"/>
      <c r="J904" s="497"/>
      <c r="K904" s="497"/>
      <c r="L904" s="497"/>
      <c r="M904" s="497"/>
      <c r="N904" s="497"/>
    </row>
    <row r="905" spans="4:14">
      <c r="D905" s="5"/>
      <c r="E905" s="497"/>
      <c r="F905" s="5"/>
      <c r="J905" s="497"/>
      <c r="K905" s="497"/>
      <c r="L905" s="497"/>
      <c r="M905" s="497"/>
      <c r="N905" s="497"/>
    </row>
    <row r="906" spans="4:14">
      <c r="D906" s="5"/>
      <c r="E906" s="497"/>
      <c r="F906" s="5"/>
      <c r="J906" s="497"/>
      <c r="K906" s="497"/>
      <c r="L906" s="497"/>
      <c r="M906" s="497"/>
      <c r="N906" s="497"/>
    </row>
    <row r="907" spans="4:14">
      <c r="D907" s="5"/>
      <c r="E907" s="497"/>
      <c r="F907" s="5"/>
      <c r="J907" s="497"/>
      <c r="K907" s="497"/>
      <c r="L907" s="497"/>
      <c r="M907" s="497"/>
      <c r="N907" s="497"/>
    </row>
    <row r="908" spans="4:14">
      <c r="D908" s="5"/>
      <c r="E908" s="497"/>
      <c r="F908" s="5"/>
      <c r="J908" s="497"/>
      <c r="K908" s="497"/>
      <c r="L908" s="497"/>
      <c r="M908" s="497"/>
      <c r="N908" s="497"/>
    </row>
    <row r="909" spans="4:14">
      <c r="D909" s="5"/>
      <c r="E909" s="497"/>
      <c r="F909" s="5"/>
      <c r="J909" s="497"/>
      <c r="K909" s="497"/>
      <c r="L909" s="497"/>
      <c r="M909" s="497"/>
      <c r="N909" s="497"/>
    </row>
    <row r="910" spans="4:14">
      <c r="D910" s="5"/>
      <c r="E910" s="497"/>
      <c r="F910" s="5"/>
      <c r="J910" s="497"/>
      <c r="K910" s="497"/>
      <c r="L910" s="497"/>
      <c r="M910" s="497"/>
      <c r="N910" s="497"/>
    </row>
    <row r="911" spans="4:14">
      <c r="D911" s="5"/>
      <c r="E911" s="497"/>
      <c r="F911" s="5"/>
      <c r="J911" s="497"/>
      <c r="K911" s="497"/>
      <c r="L911" s="497"/>
      <c r="M911" s="497"/>
      <c r="N911" s="497"/>
    </row>
    <row r="912" spans="4:14">
      <c r="D912" s="5"/>
      <c r="E912" s="497"/>
      <c r="F912" s="5"/>
      <c r="J912" s="497"/>
      <c r="K912" s="497"/>
      <c r="L912" s="497"/>
      <c r="M912" s="497"/>
      <c r="N912" s="497"/>
    </row>
    <row r="913" spans="4:14">
      <c r="D913" s="5"/>
      <c r="E913" s="497"/>
      <c r="F913" s="5"/>
      <c r="J913" s="497"/>
      <c r="K913" s="497"/>
      <c r="L913" s="497"/>
      <c r="M913" s="497"/>
      <c r="N913" s="497"/>
    </row>
    <row r="914" spans="4:14">
      <c r="D914" s="5"/>
      <c r="E914" s="497"/>
      <c r="F914" s="5"/>
      <c r="J914" s="497"/>
      <c r="K914" s="497"/>
      <c r="L914" s="497"/>
      <c r="M914" s="497"/>
      <c r="N914" s="497"/>
    </row>
    <row r="915" spans="4:14">
      <c r="D915" s="5"/>
      <c r="E915" s="497"/>
      <c r="F915" s="5"/>
      <c r="J915" s="497"/>
      <c r="K915" s="497"/>
      <c r="L915" s="497"/>
      <c r="M915" s="497"/>
      <c r="N915" s="497"/>
    </row>
    <row r="916" spans="4:14">
      <c r="D916" s="5"/>
      <c r="E916" s="497"/>
      <c r="F916" s="5"/>
      <c r="J916" s="497"/>
      <c r="K916" s="497"/>
      <c r="L916" s="497"/>
      <c r="M916" s="497"/>
      <c r="N916" s="497"/>
    </row>
    <row r="917" spans="4:14">
      <c r="D917" s="5"/>
      <c r="E917" s="497"/>
      <c r="F917" s="5"/>
      <c r="J917" s="497"/>
      <c r="K917" s="497"/>
      <c r="L917" s="497"/>
      <c r="M917" s="497"/>
      <c r="N917" s="497"/>
    </row>
    <row r="918" spans="4:14">
      <c r="D918" s="5"/>
      <c r="E918" s="497"/>
      <c r="F918" s="5"/>
      <c r="J918" s="497"/>
      <c r="K918" s="497"/>
      <c r="L918" s="497"/>
      <c r="M918" s="497"/>
      <c r="N918" s="497"/>
    </row>
    <row r="919" spans="4:14">
      <c r="D919" s="5"/>
      <c r="E919" s="497"/>
      <c r="F919" s="5"/>
      <c r="J919" s="497"/>
      <c r="K919" s="497"/>
      <c r="L919" s="497"/>
      <c r="M919" s="497"/>
      <c r="N919" s="497"/>
    </row>
    <row r="920" spans="4:14">
      <c r="D920" s="5"/>
      <c r="E920" s="497"/>
      <c r="F920" s="5"/>
      <c r="J920" s="497"/>
      <c r="K920" s="497"/>
      <c r="L920" s="497"/>
      <c r="M920" s="497"/>
      <c r="N920" s="497"/>
    </row>
    <row r="921" spans="4:14">
      <c r="D921" s="5"/>
      <c r="E921" s="497"/>
      <c r="F921" s="5"/>
      <c r="J921" s="497"/>
      <c r="K921" s="497"/>
      <c r="L921" s="497"/>
      <c r="M921" s="497"/>
      <c r="N921" s="497"/>
    </row>
    <row r="922" spans="4:14">
      <c r="D922" s="5"/>
      <c r="E922" s="497"/>
      <c r="F922" s="5"/>
      <c r="J922" s="497"/>
      <c r="K922" s="497"/>
      <c r="L922" s="497"/>
      <c r="M922" s="497"/>
      <c r="N922" s="497"/>
    </row>
    <row r="923" spans="4:14">
      <c r="D923" s="5"/>
      <c r="E923" s="497"/>
      <c r="F923" s="5"/>
      <c r="J923" s="497"/>
      <c r="K923" s="497"/>
      <c r="L923" s="497"/>
      <c r="M923" s="497"/>
      <c r="N923" s="497"/>
    </row>
    <row r="924" spans="4:14">
      <c r="D924" s="5"/>
      <c r="E924" s="497"/>
      <c r="F924" s="5"/>
      <c r="J924" s="497"/>
      <c r="K924" s="497"/>
      <c r="L924" s="497"/>
      <c r="M924" s="497"/>
      <c r="N924" s="497"/>
    </row>
    <row r="925" spans="4:14">
      <c r="D925" s="5"/>
      <c r="E925" s="497"/>
      <c r="F925" s="5"/>
      <c r="J925" s="497"/>
      <c r="K925" s="497"/>
      <c r="L925" s="497"/>
      <c r="M925" s="497"/>
      <c r="N925" s="497"/>
    </row>
    <row r="926" spans="4:14">
      <c r="D926" s="5"/>
      <c r="E926" s="497"/>
      <c r="F926" s="5"/>
      <c r="J926" s="497"/>
      <c r="K926" s="497"/>
      <c r="L926" s="497"/>
      <c r="M926" s="497"/>
      <c r="N926" s="497"/>
    </row>
    <row r="927" spans="4:14">
      <c r="D927" s="5"/>
      <c r="E927" s="497"/>
      <c r="F927" s="5"/>
      <c r="J927" s="497"/>
      <c r="K927" s="497"/>
      <c r="L927" s="497"/>
      <c r="M927" s="497"/>
      <c r="N927" s="497"/>
    </row>
    <row r="928" spans="4:14">
      <c r="D928" s="5"/>
      <c r="E928" s="497"/>
      <c r="F928" s="5"/>
      <c r="J928" s="497"/>
      <c r="K928" s="497"/>
      <c r="L928" s="497"/>
      <c r="M928" s="497"/>
      <c r="N928" s="497"/>
    </row>
    <row r="929" spans="4:14">
      <c r="D929" s="5"/>
      <c r="E929" s="497"/>
      <c r="F929" s="5"/>
      <c r="J929" s="497"/>
      <c r="K929" s="497"/>
      <c r="L929" s="497"/>
      <c r="M929" s="497"/>
      <c r="N929" s="497"/>
    </row>
    <row r="930" spans="4:14">
      <c r="D930" s="5"/>
      <c r="E930" s="497"/>
      <c r="F930" s="5"/>
      <c r="J930" s="497"/>
      <c r="K930" s="497"/>
      <c r="L930" s="497"/>
      <c r="M930" s="497"/>
      <c r="N930" s="497"/>
    </row>
    <row r="931" spans="4:14">
      <c r="D931" s="5"/>
      <c r="E931" s="497"/>
      <c r="F931" s="5"/>
      <c r="J931" s="497"/>
      <c r="K931" s="497"/>
      <c r="L931" s="497"/>
      <c r="M931" s="497"/>
      <c r="N931" s="497"/>
    </row>
    <row r="932" spans="4:14">
      <c r="D932" s="5"/>
      <c r="E932" s="497"/>
      <c r="F932" s="5"/>
      <c r="J932" s="497"/>
      <c r="K932" s="497"/>
      <c r="L932" s="497"/>
      <c r="M932" s="497"/>
      <c r="N932" s="497"/>
    </row>
    <row r="933" spans="4:14">
      <c r="D933" s="5"/>
      <c r="E933" s="497"/>
      <c r="F933" s="5"/>
      <c r="J933" s="497"/>
      <c r="K933" s="497"/>
      <c r="L933" s="497"/>
      <c r="M933" s="497"/>
      <c r="N933" s="497"/>
    </row>
    <row r="934" spans="4:14">
      <c r="D934" s="5"/>
      <c r="E934" s="497"/>
      <c r="F934" s="5"/>
      <c r="J934" s="497"/>
      <c r="K934" s="497"/>
      <c r="L934" s="497"/>
      <c r="M934" s="497"/>
      <c r="N934" s="497"/>
    </row>
    <row r="935" spans="4:14">
      <c r="D935" s="5"/>
      <c r="E935" s="497"/>
      <c r="F935" s="5"/>
      <c r="J935" s="497"/>
      <c r="K935" s="497"/>
      <c r="L935" s="497"/>
      <c r="M935" s="497"/>
      <c r="N935" s="497"/>
    </row>
    <row r="936" spans="4:14">
      <c r="D936" s="5"/>
      <c r="E936" s="497"/>
      <c r="F936" s="5"/>
      <c r="J936" s="497"/>
      <c r="K936" s="497"/>
      <c r="L936" s="497"/>
      <c r="M936" s="497"/>
      <c r="N936" s="497"/>
    </row>
    <row r="937" spans="4:14">
      <c r="D937" s="5"/>
      <c r="E937" s="497"/>
      <c r="F937" s="5"/>
      <c r="J937" s="497"/>
      <c r="K937" s="497"/>
      <c r="L937" s="497"/>
      <c r="M937" s="497"/>
      <c r="N937" s="497"/>
    </row>
    <row r="938" spans="4:14">
      <c r="D938" s="5"/>
      <c r="E938" s="497"/>
      <c r="F938" s="5"/>
      <c r="J938" s="497"/>
      <c r="K938" s="497"/>
      <c r="L938" s="497"/>
      <c r="M938" s="497"/>
      <c r="N938" s="497"/>
    </row>
    <row r="939" spans="4:14">
      <c r="D939" s="5"/>
      <c r="E939" s="497"/>
      <c r="F939" s="5"/>
      <c r="J939" s="497"/>
      <c r="K939" s="497"/>
      <c r="L939" s="497"/>
      <c r="M939" s="497"/>
      <c r="N939" s="497"/>
    </row>
    <row r="940" spans="4:14">
      <c r="D940" s="5"/>
      <c r="E940" s="497"/>
      <c r="F940" s="5"/>
      <c r="J940" s="497"/>
      <c r="K940" s="497"/>
      <c r="L940" s="497"/>
      <c r="M940" s="497"/>
      <c r="N940" s="497"/>
    </row>
    <row r="941" spans="4:14">
      <c r="D941" s="5"/>
      <c r="E941" s="497"/>
      <c r="F941" s="5"/>
      <c r="J941" s="497"/>
      <c r="K941" s="497"/>
      <c r="L941" s="497"/>
      <c r="M941" s="497"/>
      <c r="N941" s="497"/>
    </row>
    <row r="942" spans="4:14">
      <c r="D942" s="5"/>
      <c r="E942" s="497"/>
      <c r="F942" s="5"/>
      <c r="J942" s="497"/>
      <c r="K942" s="497"/>
      <c r="L942" s="497"/>
      <c r="M942" s="497"/>
      <c r="N942" s="497"/>
    </row>
    <row r="943" spans="4:14">
      <c r="D943" s="5"/>
      <c r="E943" s="497"/>
      <c r="F943" s="5"/>
      <c r="J943" s="497"/>
      <c r="K943" s="497"/>
      <c r="L943" s="497"/>
      <c r="M943" s="497"/>
      <c r="N943" s="497"/>
    </row>
    <row r="944" spans="4:14">
      <c r="D944" s="5"/>
      <c r="E944" s="497"/>
      <c r="F944" s="5"/>
      <c r="J944" s="497"/>
      <c r="K944" s="497"/>
      <c r="L944" s="497"/>
      <c r="M944" s="497"/>
      <c r="N944" s="497"/>
    </row>
    <row r="945" spans="4:14">
      <c r="D945" s="5"/>
      <c r="E945" s="497"/>
      <c r="F945" s="5"/>
      <c r="J945" s="497"/>
      <c r="K945" s="497"/>
      <c r="L945" s="497"/>
      <c r="M945" s="497"/>
      <c r="N945" s="497"/>
    </row>
    <row r="946" spans="4:14">
      <c r="D946" s="5"/>
      <c r="E946" s="497"/>
      <c r="F946" s="5"/>
      <c r="J946" s="497"/>
      <c r="K946" s="497"/>
      <c r="L946" s="497"/>
      <c r="M946" s="497"/>
      <c r="N946" s="497"/>
    </row>
    <row r="947" spans="4:14">
      <c r="D947" s="5"/>
      <c r="E947" s="497"/>
      <c r="F947" s="5"/>
      <c r="J947" s="497"/>
      <c r="K947" s="497"/>
      <c r="L947" s="497"/>
      <c r="M947" s="497"/>
      <c r="N947" s="497"/>
    </row>
    <row r="948" spans="4:14">
      <c r="D948" s="5"/>
      <c r="E948" s="497"/>
      <c r="F948" s="5"/>
      <c r="J948" s="497"/>
      <c r="K948" s="497"/>
      <c r="L948" s="497"/>
      <c r="M948" s="497"/>
      <c r="N948" s="497"/>
    </row>
    <row r="949" spans="4:14">
      <c r="D949" s="5"/>
      <c r="E949" s="497"/>
      <c r="F949" s="5"/>
      <c r="J949" s="497"/>
      <c r="K949" s="497"/>
      <c r="L949" s="497"/>
      <c r="M949" s="497"/>
      <c r="N949" s="497"/>
    </row>
    <row r="950" spans="4:14">
      <c r="D950" s="5"/>
      <c r="E950" s="497"/>
      <c r="F950" s="5"/>
      <c r="J950" s="497"/>
      <c r="K950" s="497"/>
      <c r="L950" s="497"/>
      <c r="M950" s="497"/>
      <c r="N950" s="497"/>
    </row>
    <row r="951" spans="4:14">
      <c r="D951" s="5"/>
      <c r="E951" s="497"/>
      <c r="F951" s="5"/>
      <c r="J951" s="497"/>
      <c r="K951" s="497"/>
      <c r="L951" s="497"/>
      <c r="M951" s="497"/>
      <c r="N951" s="497"/>
    </row>
    <row r="952" spans="4:14">
      <c r="D952" s="5"/>
      <c r="E952" s="497"/>
      <c r="F952" s="5"/>
      <c r="J952" s="497"/>
      <c r="K952" s="497"/>
      <c r="L952" s="497"/>
      <c r="M952" s="497"/>
      <c r="N952" s="497"/>
    </row>
    <row r="953" spans="4:14">
      <c r="D953" s="5"/>
      <c r="E953" s="497"/>
      <c r="F953" s="5"/>
      <c r="J953" s="497"/>
      <c r="K953" s="497"/>
      <c r="L953" s="497"/>
      <c r="M953" s="497"/>
      <c r="N953" s="497"/>
    </row>
    <row r="954" spans="4:14">
      <c r="D954" s="5"/>
      <c r="E954" s="497"/>
      <c r="F954" s="5"/>
      <c r="J954" s="497"/>
      <c r="K954" s="497"/>
      <c r="L954" s="497"/>
      <c r="M954" s="497"/>
      <c r="N954" s="497"/>
    </row>
    <row r="955" spans="4:14">
      <c r="D955" s="5"/>
      <c r="E955" s="497"/>
      <c r="F955" s="5"/>
      <c r="J955" s="497"/>
      <c r="K955" s="497"/>
      <c r="L955" s="497"/>
      <c r="M955" s="497"/>
      <c r="N955" s="497"/>
    </row>
    <row r="956" spans="4:14">
      <c r="D956" s="5"/>
      <c r="E956" s="497"/>
      <c r="F956" s="5"/>
      <c r="J956" s="497"/>
      <c r="K956" s="497"/>
      <c r="L956" s="497"/>
      <c r="M956" s="497"/>
      <c r="N956" s="497"/>
    </row>
    <row r="957" spans="4:14">
      <c r="D957" s="5"/>
      <c r="E957" s="497"/>
      <c r="F957" s="5"/>
      <c r="J957" s="497"/>
      <c r="K957" s="497"/>
      <c r="L957" s="497"/>
      <c r="M957" s="497"/>
      <c r="N957" s="497"/>
    </row>
    <row r="958" spans="4:14">
      <c r="D958" s="5"/>
      <c r="E958" s="497"/>
      <c r="F958" s="5"/>
      <c r="J958" s="497"/>
      <c r="K958" s="497"/>
      <c r="L958" s="497"/>
      <c r="M958" s="497"/>
      <c r="N958" s="497"/>
    </row>
    <row r="959" spans="4:14">
      <c r="D959" s="5"/>
      <c r="E959" s="497"/>
      <c r="F959" s="5"/>
      <c r="J959" s="497"/>
      <c r="K959" s="497"/>
      <c r="L959" s="497"/>
      <c r="M959" s="497"/>
      <c r="N959" s="497"/>
    </row>
    <row r="960" spans="4:14">
      <c r="D960" s="5"/>
      <c r="E960" s="497"/>
      <c r="F960" s="5"/>
      <c r="J960" s="497"/>
      <c r="K960" s="497"/>
      <c r="L960" s="497"/>
      <c r="M960" s="497"/>
      <c r="N960" s="497"/>
    </row>
    <row r="961" spans="4:14">
      <c r="D961" s="5"/>
      <c r="E961" s="497"/>
      <c r="F961" s="5"/>
      <c r="J961" s="497"/>
      <c r="K961" s="497"/>
      <c r="L961" s="497"/>
      <c r="M961" s="497"/>
      <c r="N961" s="497"/>
    </row>
    <row r="962" spans="4:14">
      <c r="D962" s="5"/>
      <c r="E962" s="497"/>
      <c r="F962" s="5"/>
      <c r="J962" s="497"/>
      <c r="K962" s="497"/>
      <c r="L962" s="497"/>
      <c r="M962" s="497"/>
      <c r="N962" s="497"/>
    </row>
    <row r="963" spans="4:14">
      <c r="D963" s="5"/>
      <c r="E963" s="497"/>
      <c r="F963" s="5"/>
      <c r="J963" s="497"/>
      <c r="K963" s="497"/>
      <c r="L963" s="497"/>
      <c r="M963" s="497"/>
      <c r="N963" s="497"/>
    </row>
    <row r="964" spans="4:14">
      <c r="D964" s="5"/>
      <c r="E964" s="497"/>
      <c r="F964" s="5"/>
      <c r="J964" s="497"/>
      <c r="K964" s="497"/>
      <c r="L964" s="497"/>
      <c r="M964" s="497"/>
      <c r="N964" s="497"/>
    </row>
    <row r="965" spans="4:14">
      <c r="D965" s="5"/>
      <c r="E965" s="497"/>
      <c r="F965" s="5"/>
      <c r="J965" s="497"/>
      <c r="K965" s="497"/>
      <c r="L965" s="497"/>
      <c r="M965" s="497"/>
      <c r="N965" s="497"/>
    </row>
    <row r="966" spans="4:14">
      <c r="D966" s="5"/>
      <c r="E966" s="497"/>
      <c r="F966" s="5"/>
      <c r="J966" s="497"/>
      <c r="K966" s="497"/>
      <c r="L966" s="497"/>
      <c r="M966" s="497"/>
      <c r="N966" s="497"/>
    </row>
    <row r="967" spans="4:14">
      <c r="D967" s="5"/>
      <c r="E967" s="497"/>
      <c r="F967" s="5"/>
      <c r="J967" s="497"/>
      <c r="K967" s="497"/>
      <c r="L967" s="497"/>
      <c r="M967" s="497"/>
      <c r="N967" s="497"/>
    </row>
    <row r="968" spans="4:14">
      <c r="D968" s="5"/>
      <c r="E968" s="497"/>
      <c r="F968" s="5"/>
      <c r="J968" s="497"/>
      <c r="K968" s="497"/>
      <c r="L968" s="497"/>
      <c r="M968" s="497"/>
      <c r="N968" s="497"/>
    </row>
    <row r="969" spans="4:14">
      <c r="D969" s="5"/>
      <c r="E969" s="497"/>
      <c r="F969" s="5"/>
      <c r="J969" s="497"/>
      <c r="K969" s="497"/>
      <c r="L969" s="497"/>
      <c r="M969" s="497"/>
      <c r="N969" s="497"/>
    </row>
    <row r="970" spans="4:14">
      <c r="D970" s="5"/>
      <c r="E970" s="497"/>
      <c r="F970" s="5"/>
      <c r="J970" s="497"/>
      <c r="K970" s="497"/>
      <c r="L970" s="497"/>
      <c r="M970" s="497"/>
      <c r="N970" s="497"/>
    </row>
    <row r="971" spans="4:14">
      <c r="D971" s="5"/>
      <c r="E971" s="497"/>
      <c r="F971" s="5"/>
      <c r="J971" s="497"/>
      <c r="K971" s="497"/>
      <c r="L971" s="497"/>
      <c r="M971" s="497"/>
      <c r="N971" s="497"/>
    </row>
    <row r="972" spans="4:14">
      <c r="D972" s="5"/>
      <c r="E972" s="497"/>
      <c r="F972" s="5"/>
      <c r="J972" s="497"/>
      <c r="K972" s="497"/>
      <c r="L972" s="497"/>
      <c r="M972" s="497"/>
      <c r="N972" s="497"/>
    </row>
    <row r="973" spans="4:14">
      <c r="D973" s="5"/>
      <c r="E973" s="497"/>
      <c r="F973" s="5"/>
      <c r="J973" s="497"/>
      <c r="K973" s="497"/>
      <c r="L973" s="497"/>
      <c r="M973" s="497"/>
      <c r="N973" s="497"/>
    </row>
    <row r="974" spans="4:14">
      <c r="D974" s="5"/>
      <c r="E974" s="497"/>
      <c r="F974" s="5"/>
      <c r="J974" s="497"/>
      <c r="K974" s="497"/>
      <c r="L974" s="497"/>
      <c r="M974" s="497"/>
      <c r="N974" s="497"/>
    </row>
    <row r="975" spans="4:14">
      <c r="D975" s="5"/>
      <c r="E975" s="497"/>
      <c r="F975" s="5"/>
      <c r="J975" s="497"/>
      <c r="K975" s="497"/>
      <c r="L975" s="497"/>
      <c r="M975" s="497"/>
      <c r="N975" s="497"/>
    </row>
    <row r="976" spans="4:14">
      <c r="D976" s="5"/>
      <c r="E976" s="497"/>
      <c r="F976" s="5"/>
      <c r="J976" s="497"/>
      <c r="K976" s="497"/>
      <c r="L976" s="497"/>
      <c r="M976" s="497"/>
      <c r="N976" s="497"/>
    </row>
    <row r="977" spans="4:14">
      <c r="D977" s="5"/>
      <c r="E977" s="497"/>
      <c r="F977" s="5"/>
      <c r="J977" s="497"/>
      <c r="K977" s="497"/>
      <c r="L977" s="497"/>
      <c r="M977" s="497"/>
      <c r="N977" s="497"/>
    </row>
    <row r="978" spans="4:14">
      <c r="D978" s="5"/>
      <c r="E978" s="497"/>
      <c r="F978" s="5"/>
      <c r="J978" s="497"/>
      <c r="K978" s="497"/>
      <c r="L978" s="497"/>
      <c r="M978" s="497"/>
      <c r="N978" s="497"/>
    </row>
    <row r="979" spans="4:14">
      <c r="D979" s="5"/>
      <c r="E979" s="497"/>
      <c r="F979" s="5"/>
      <c r="J979" s="497"/>
      <c r="K979" s="497"/>
      <c r="L979" s="497"/>
      <c r="M979" s="497"/>
      <c r="N979" s="497"/>
    </row>
    <row r="980" spans="4:14">
      <c r="D980" s="5"/>
      <c r="E980" s="497"/>
      <c r="F980" s="5"/>
      <c r="J980" s="497"/>
      <c r="K980" s="497"/>
      <c r="L980" s="497"/>
      <c r="M980" s="497"/>
      <c r="N980" s="497"/>
    </row>
    <row r="981" spans="4:14">
      <c r="D981" s="5"/>
      <c r="E981" s="497"/>
      <c r="F981" s="5"/>
      <c r="J981" s="497"/>
      <c r="K981" s="497"/>
      <c r="L981" s="497"/>
      <c r="M981" s="497"/>
      <c r="N981" s="497"/>
    </row>
    <row r="982" spans="4:14">
      <c r="D982" s="5"/>
      <c r="E982" s="497"/>
      <c r="F982" s="5"/>
      <c r="J982" s="497"/>
      <c r="K982" s="497"/>
      <c r="L982" s="497"/>
      <c r="M982" s="497"/>
      <c r="N982" s="497"/>
    </row>
    <row r="983" spans="4:14">
      <c r="D983" s="5"/>
      <c r="E983" s="497"/>
      <c r="F983" s="5"/>
      <c r="J983" s="497"/>
      <c r="K983" s="497"/>
      <c r="L983" s="497"/>
      <c r="M983" s="497"/>
      <c r="N983" s="497"/>
    </row>
    <row r="984" spans="4:14">
      <c r="D984" s="5"/>
      <c r="E984" s="497"/>
      <c r="F984" s="5"/>
      <c r="J984" s="497"/>
      <c r="K984" s="497"/>
      <c r="L984" s="497"/>
      <c r="M984" s="497"/>
      <c r="N984" s="497"/>
    </row>
    <row r="985" spans="4:14">
      <c r="D985" s="5"/>
      <c r="E985" s="497"/>
      <c r="F985" s="5"/>
      <c r="J985" s="497"/>
      <c r="K985" s="497"/>
      <c r="L985" s="497"/>
      <c r="M985" s="497"/>
      <c r="N985" s="497"/>
    </row>
    <row r="986" spans="4:14">
      <c r="D986" s="5"/>
      <c r="E986" s="497"/>
      <c r="F986" s="5"/>
      <c r="J986" s="497"/>
      <c r="K986" s="497"/>
      <c r="L986" s="497"/>
      <c r="M986" s="497"/>
      <c r="N986" s="497"/>
    </row>
    <row r="987" spans="4:14">
      <c r="D987" s="5"/>
      <c r="E987" s="497"/>
      <c r="F987" s="5"/>
      <c r="J987" s="497"/>
      <c r="K987" s="497"/>
      <c r="L987" s="497"/>
      <c r="M987" s="497"/>
      <c r="N987" s="497"/>
    </row>
    <row r="988" spans="4:14">
      <c r="D988" s="5"/>
      <c r="E988" s="497"/>
      <c r="F988" s="5"/>
      <c r="J988" s="497"/>
      <c r="K988" s="497"/>
      <c r="L988" s="497"/>
      <c r="M988" s="497"/>
      <c r="N988" s="497"/>
    </row>
    <row r="989" spans="4:14">
      <c r="D989" s="5"/>
      <c r="E989" s="497"/>
      <c r="F989" s="5"/>
      <c r="J989" s="497"/>
      <c r="K989" s="497"/>
      <c r="L989" s="497"/>
      <c r="M989" s="497"/>
      <c r="N989" s="497"/>
    </row>
    <row r="990" spans="4:14">
      <c r="D990" s="5"/>
      <c r="E990" s="497"/>
      <c r="F990" s="5"/>
      <c r="J990" s="497"/>
      <c r="K990" s="497"/>
      <c r="L990" s="497"/>
      <c r="M990" s="497"/>
      <c r="N990" s="497"/>
    </row>
    <row r="991" spans="4:14">
      <c r="D991" s="5"/>
      <c r="E991" s="497"/>
      <c r="F991" s="5"/>
      <c r="J991" s="497"/>
      <c r="K991" s="497"/>
      <c r="L991" s="497"/>
      <c r="M991" s="497"/>
      <c r="N991" s="497"/>
    </row>
    <row r="992" spans="4:14">
      <c r="D992" s="5"/>
      <c r="E992" s="497"/>
      <c r="F992" s="5"/>
      <c r="J992" s="497"/>
      <c r="K992" s="497"/>
      <c r="L992" s="497"/>
      <c r="M992" s="497"/>
      <c r="N992" s="497"/>
    </row>
    <row r="993" spans="4:14">
      <c r="D993" s="5"/>
      <c r="E993" s="497"/>
      <c r="F993" s="5"/>
      <c r="J993" s="497"/>
      <c r="K993" s="497"/>
      <c r="L993" s="497"/>
      <c r="M993" s="497"/>
      <c r="N993" s="497"/>
    </row>
    <row r="994" spans="4:14">
      <c r="D994" s="5"/>
      <c r="E994" s="497"/>
      <c r="F994" s="5"/>
      <c r="J994" s="497"/>
      <c r="K994" s="497"/>
      <c r="L994" s="497"/>
      <c r="M994" s="497"/>
      <c r="N994" s="497"/>
    </row>
    <row r="995" spans="4:14">
      <c r="D995" s="5"/>
      <c r="E995" s="497"/>
      <c r="F995" s="5"/>
      <c r="J995" s="497"/>
      <c r="K995" s="497"/>
      <c r="L995" s="497"/>
      <c r="M995" s="497"/>
      <c r="N995" s="497"/>
    </row>
    <row r="996" spans="4:14">
      <c r="D996" s="5"/>
      <c r="E996" s="497"/>
      <c r="F996" s="5"/>
      <c r="J996" s="497"/>
      <c r="K996" s="497"/>
      <c r="L996" s="497"/>
      <c r="M996" s="497"/>
      <c r="N996" s="497"/>
    </row>
    <row r="997" spans="4:14">
      <c r="D997" s="5"/>
      <c r="E997" s="497"/>
      <c r="F997" s="5"/>
      <c r="J997" s="497"/>
      <c r="K997" s="497"/>
      <c r="L997" s="497"/>
      <c r="M997" s="497"/>
      <c r="N997" s="497"/>
    </row>
    <row r="998" spans="4:14">
      <c r="D998" s="5"/>
      <c r="E998" s="497"/>
      <c r="F998" s="5"/>
      <c r="J998" s="497"/>
      <c r="K998" s="497"/>
      <c r="L998" s="497"/>
      <c r="M998" s="497"/>
      <c r="N998" s="497"/>
    </row>
    <row r="999" spans="4:14">
      <c r="D999" s="5"/>
      <c r="E999" s="497"/>
      <c r="F999" s="5"/>
      <c r="J999" s="497"/>
      <c r="K999" s="497"/>
      <c r="L999" s="497"/>
      <c r="M999" s="497"/>
      <c r="N999" s="497"/>
    </row>
    <row r="1000" spans="4:14">
      <c r="D1000" s="5"/>
      <c r="E1000" s="497"/>
      <c r="F1000" s="5"/>
      <c r="J1000" s="497"/>
      <c r="K1000" s="497"/>
      <c r="L1000" s="497"/>
      <c r="M1000" s="497"/>
      <c r="N1000" s="497"/>
    </row>
    <row r="1001" spans="4:14">
      <c r="D1001" s="5"/>
      <c r="E1001" s="497"/>
      <c r="F1001" s="5"/>
      <c r="J1001" s="497"/>
      <c r="K1001" s="497"/>
      <c r="L1001" s="497"/>
      <c r="M1001" s="497"/>
      <c r="N1001" s="497"/>
    </row>
    <row r="1002" spans="4:14">
      <c r="D1002" s="5"/>
      <c r="E1002" s="497"/>
      <c r="F1002" s="5"/>
      <c r="J1002" s="497"/>
      <c r="K1002" s="497"/>
      <c r="L1002" s="497"/>
      <c r="M1002" s="497"/>
      <c r="N1002" s="497"/>
    </row>
    <row r="1003" spans="4:14">
      <c r="D1003" s="5"/>
      <c r="E1003" s="497"/>
      <c r="F1003" s="5"/>
      <c r="J1003" s="497"/>
      <c r="K1003" s="497"/>
      <c r="L1003" s="497"/>
      <c r="M1003" s="497"/>
      <c r="N1003" s="497"/>
    </row>
    <row r="1004" spans="4:14">
      <c r="D1004" s="5"/>
      <c r="E1004" s="497"/>
      <c r="F1004" s="5"/>
      <c r="J1004" s="497"/>
      <c r="K1004" s="497"/>
      <c r="L1004" s="497"/>
      <c r="M1004" s="497"/>
      <c r="N1004" s="497"/>
    </row>
    <row r="1005" spans="4:14">
      <c r="D1005" s="5"/>
      <c r="E1005" s="497"/>
      <c r="F1005" s="5"/>
      <c r="J1005" s="497"/>
      <c r="K1005" s="497"/>
      <c r="L1005" s="497"/>
      <c r="M1005" s="497"/>
      <c r="N1005" s="497"/>
    </row>
    <row r="1006" spans="4:14">
      <c r="D1006" s="5"/>
      <c r="E1006" s="497"/>
      <c r="F1006" s="5"/>
      <c r="J1006" s="497"/>
      <c r="K1006" s="497"/>
      <c r="L1006" s="497"/>
      <c r="M1006" s="497"/>
      <c r="N1006" s="497"/>
    </row>
    <row r="1007" spans="4:14">
      <c r="D1007" s="5"/>
      <c r="E1007" s="497"/>
      <c r="F1007" s="5"/>
      <c r="J1007" s="497"/>
      <c r="K1007" s="497"/>
      <c r="L1007" s="497"/>
      <c r="M1007" s="497"/>
      <c r="N1007" s="497"/>
    </row>
    <row r="1008" spans="4:14">
      <c r="D1008" s="5"/>
      <c r="E1008" s="497"/>
      <c r="F1008" s="5"/>
      <c r="J1008" s="497"/>
      <c r="K1008" s="497"/>
      <c r="L1008" s="497"/>
      <c r="M1008" s="497"/>
      <c r="N1008" s="497"/>
    </row>
    <row r="1009" spans="4:14">
      <c r="D1009" s="5"/>
      <c r="E1009" s="497"/>
      <c r="F1009" s="5"/>
      <c r="J1009" s="497"/>
      <c r="K1009" s="497"/>
      <c r="L1009" s="497"/>
      <c r="M1009" s="497"/>
      <c r="N1009" s="497"/>
    </row>
    <row r="1010" spans="4:14">
      <c r="D1010" s="5"/>
      <c r="E1010" s="497"/>
      <c r="F1010" s="5"/>
      <c r="J1010" s="497"/>
      <c r="K1010" s="497"/>
      <c r="L1010" s="497"/>
      <c r="M1010" s="497"/>
      <c r="N1010" s="497"/>
    </row>
    <row r="1011" spans="4:14">
      <c r="D1011" s="5"/>
      <c r="E1011" s="497"/>
      <c r="F1011" s="5"/>
      <c r="J1011" s="497"/>
      <c r="K1011" s="497"/>
      <c r="L1011" s="497"/>
      <c r="M1011" s="497"/>
      <c r="N1011" s="497"/>
    </row>
    <row r="1012" spans="4:14">
      <c r="D1012" s="5"/>
      <c r="E1012" s="497"/>
      <c r="F1012" s="5"/>
      <c r="J1012" s="497"/>
      <c r="K1012" s="497"/>
      <c r="L1012" s="497"/>
      <c r="M1012" s="497"/>
      <c r="N1012" s="497"/>
    </row>
    <row r="1013" spans="4:14">
      <c r="D1013" s="5"/>
      <c r="E1013" s="497"/>
      <c r="F1013" s="5"/>
      <c r="J1013" s="497"/>
      <c r="K1013" s="497"/>
      <c r="L1013" s="497"/>
      <c r="M1013" s="497"/>
      <c r="N1013" s="497"/>
    </row>
    <row r="1014" spans="4:14">
      <c r="D1014" s="5"/>
      <c r="E1014" s="497"/>
      <c r="F1014" s="5"/>
      <c r="J1014" s="497"/>
      <c r="K1014" s="497"/>
      <c r="L1014" s="497"/>
      <c r="M1014" s="497"/>
      <c r="N1014" s="497"/>
    </row>
    <row r="1015" spans="4:14">
      <c r="D1015" s="5"/>
      <c r="E1015" s="497"/>
      <c r="F1015" s="5"/>
      <c r="J1015" s="497"/>
      <c r="K1015" s="497"/>
      <c r="L1015" s="497"/>
      <c r="M1015" s="497"/>
      <c r="N1015" s="497"/>
    </row>
    <row r="1016" spans="4:14">
      <c r="D1016" s="5"/>
      <c r="E1016" s="497"/>
      <c r="F1016" s="5"/>
      <c r="J1016" s="497"/>
      <c r="K1016" s="497"/>
      <c r="L1016" s="497"/>
      <c r="M1016" s="497"/>
      <c r="N1016" s="497"/>
    </row>
    <row r="1017" spans="4:14">
      <c r="D1017" s="5"/>
      <c r="E1017" s="497"/>
      <c r="F1017" s="5"/>
      <c r="J1017" s="497"/>
      <c r="K1017" s="497"/>
      <c r="L1017" s="497"/>
      <c r="M1017" s="497"/>
      <c r="N1017" s="497"/>
    </row>
    <row r="1018" spans="4:14">
      <c r="D1018" s="5"/>
      <c r="E1018" s="497"/>
      <c r="F1018" s="5"/>
      <c r="J1018" s="497"/>
      <c r="K1018" s="497"/>
      <c r="L1018" s="497"/>
      <c r="M1018" s="497"/>
      <c r="N1018" s="497"/>
    </row>
    <row r="1019" spans="4:14">
      <c r="D1019" s="5"/>
      <c r="E1019" s="497"/>
      <c r="F1019" s="5"/>
      <c r="J1019" s="497"/>
      <c r="K1019" s="497"/>
      <c r="L1019" s="497"/>
      <c r="M1019" s="497"/>
      <c r="N1019" s="497"/>
    </row>
    <row r="1020" spans="4:14">
      <c r="D1020" s="5"/>
      <c r="E1020" s="497"/>
      <c r="F1020" s="5"/>
      <c r="J1020" s="497"/>
      <c r="K1020" s="497"/>
      <c r="L1020" s="497"/>
      <c r="M1020" s="497"/>
      <c r="N1020" s="497"/>
    </row>
    <row r="1021" spans="4:14">
      <c r="D1021" s="5"/>
      <c r="E1021" s="497"/>
      <c r="F1021" s="5"/>
      <c r="J1021" s="497"/>
      <c r="K1021" s="497"/>
      <c r="L1021" s="497"/>
      <c r="M1021" s="497"/>
      <c r="N1021" s="497"/>
    </row>
    <row r="1022" spans="4:14">
      <c r="D1022" s="5"/>
      <c r="E1022" s="497"/>
      <c r="F1022" s="5"/>
      <c r="J1022" s="497"/>
      <c r="K1022" s="497"/>
      <c r="L1022" s="497"/>
      <c r="M1022" s="497"/>
      <c r="N1022" s="497"/>
    </row>
    <row r="1023" spans="4:14">
      <c r="D1023" s="5"/>
      <c r="E1023" s="497"/>
      <c r="F1023" s="5"/>
      <c r="J1023" s="497"/>
      <c r="K1023" s="497"/>
      <c r="L1023" s="497"/>
      <c r="M1023" s="497"/>
      <c r="N1023" s="497"/>
    </row>
    <row r="1024" spans="4:14">
      <c r="D1024" s="5"/>
      <c r="E1024" s="497"/>
      <c r="F1024" s="5"/>
      <c r="J1024" s="497"/>
      <c r="K1024" s="497"/>
      <c r="L1024" s="497"/>
      <c r="M1024" s="497"/>
      <c r="N1024" s="497"/>
    </row>
    <row r="1025" spans="4:14">
      <c r="D1025" s="5"/>
      <c r="E1025" s="497"/>
      <c r="F1025" s="5"/>
      <c r="J1025" s="497"/>
      <c r="K1025" s="497"/>
      <c r="L1025" s="497"/>
      <c r="M1025" s="497"/>
      <c r="N1025" s="497"/>
    </row>
    <row r="1026" spans="4:14">
      <c r="D1026" s="5"/>
      <c r="E1026" s="497"/>
      <c r="F1026" s="5"/>
      <c r="J1026" s="497"/>
      <c r="K1026" s="497"/>
      <c r="L1026" s="497"/>
      <c r="M1026" s="497"/>
      <c r="N1026" s="497"/>
    </row>
    <row r="1027" spans="4:14">
      <c r="D1027" s="5"/>
      <c r="E1027" s="497"/>
      <c r="F1027" s="5"/>
      <c r="J1027" s="497"/>
      <c r="K1027" s="497"/>
      <c r="L1027" s="497"/>
      <c r="M1027" s="497"/>
      <c r="N1027" s="497"/>
    </row>
    <row r="1028" spans="4:14">
      <c r="D1028" s="5"/>
      <c r="E1028" s="497"/>
      <c r="F1028" s="5"/>
      <c r="J1028" s="497"/>
      <c r="K1028" s="497"/>
      <c r="L1028" s="497"/>
      <c r="M1028" s="497"/>
      <c r="N1028" s="497"/>
    </row>
    <row r="1029" spans="4:14">
      <c r="D1029" s="5"/>
      <c r="E1029" s="497"/>
      <c r="F1029" s="5"/>
      <c r="J1029" s="497"/>
      <c r="K1029" s="497"/>
      <c r="L1029" s="497"/>
      <c r="M1029" s="497"/>
      <c r="N1029" s="497"/>
    </row>
    <row r="1030" spans="4:14">
      <c r="D1030" s="5"/>
      <c r="E1030" s="497"/>
      <c r="F1030" s="5"/>
      <c r="J1030" s="497"/>
      <c r="K1030" s="497"/>
      <c r="L1030" s="497"/>
      <c r="M1030" s="497"/>
      <c r="N1030" s="497"/>
    </row>
    <row r="1031" spans="4:14">
      <c r="D1031" s="5"/>
      <c r="E1031" s="497"/>
      <c r="F1031" s="5"/>
      <c r="J1031" s="497"/>
      <c r="K1031" s="497"/>
      <c r="L1031" s="497"/>
      <c r="M1031" s="497"/>
      <c r="N1031" s="497"/>
    </row>
    <row r="1032" spans="4:14">
      <c r="D1032" s="5"/>
      <c r="E1032" s="497"/>
      <c r="F1032" s="5"/>
      <c r="J1032" s="497"/>
      <c r="K1032" s="497"/>
      <c r="L1032" s="497"/>
      <c r="M1032" s="497"/>
      <c r="N1032" s="497"/>
    </row>
    <row r="1033" spans="4:14">
      <c r="D1033" s="5"/>
      <c r="E1033" s="497"/>
      <c r="F1033" s="5"/>
      <c r="J1033" s="497"/>
      <c r="K1033" s="497"/>
      <c r="L1033" s="497"/>
      <c r="M1033" s="497"/>
      <c r="N1033" s="497"/>
    </row>
    <row r="1034" spans="4:14">
      <c r="D1034" s="5"/>
      <c r="E1034" s="497"/>
      <c r="F1034" s="5"/>
      <c r="J1034" s="497"/>
      <c r="K1034" s="497"/>
      <c r="L1034" s="497"/>
      <c r="M1034" s="497"/>
      <c r="N1034" s="497"/>
    </row>
    <row r="1035" spans="4:14">
      <c r="D1035" s="5"/>
      <c r="E1035" s="497"/>
      <c r="F1035" s="5"/>
      <c r="J1035" s="497"/>
      <c r="K1035" s="497"/>
      <c r="L1035" s="497"/>
      <c r="M1035" s="497"/>
      <c r="N1035" s="497"/>
    </row>
    <row r="1036" spans="4:14">
      <c r="D1036" s="5"/>
      <c r="E1036" s="497"/>
      <c r="F1036" s="5"/>
      <c r="J1036" s="497"/>
      <c r="K1036" s="497"/>
      <c r="L1036" s="497"/>
      <c r="M1036" s="497"/>
      <c r="N1036" s="497"/>
    </row>
    <row r="1037" spans="4:14">
      <c r="D1037" s="5"/>
      <c r="E1037" s="497"/>
      <c r="F1037" s="5"/>
      <c r="J1037" s="497"/>
      <c r="K1037" s="497"/>
      <c r="L1037" s="497"/>
      <c r="M1037" s="497"/>
      <c r="N1037" s="497"/>
    </row>
    <row r="1038" spans="4:14">
      <c r="D1038" s="5"/>
      <c r="E1038" s="497"/>
      <c r="F1038" s="5"/>
      <c r="J1038" s="497"/>
      <c r="K1038" s="497"/>
      <c r="L1038" s="497"/>
      <c r="M1038" s="497"/>
      <c r="N1038" s="497"/>
    </row>
    <row r="1039" spans="4:14">
      <c r="D1039" s="5"/>
      <c r="E1039" s="497"/>
      <c r="F1039" s="5"/>
      <c r="J1039" s="497"/>
      <c r="K1039" s="497"/>
      <c r="L1039" s="497"/>
      <c r="M1039" s="497"/>
      <c r="N1039" s="497"/>
    </row>
    <row r="1040" spans="4:14">
      <c r="D1040" s="5"/>
      <c r="E1040" s="497"/>
      <c r="F1040" s="5"/>
      <c r="J1040" s="497"/>
      <c r="K1040" s="497"/>
      <c r="L1040" s="497"/>
      <c r="M1040" s="497"/>
      <c r="N1040" s="497"/>
    </row>
    <row r="1041" spans="4:6">
      <c r="D1041" s="5"/>
      <c r="E1041" s="497"/>
      <c r="F1041" s="5"/>
    </row>
    <row r="1042" spans="4:6">
      <c r="D1042" s="5"/>
      <c r="E1042" s="497"/>
      <c r="F1042" s="5"/>
    </row>
    <row r="1043" spans="4:6">
      <c r="D1043" s="5"/>
      <c r="E1043" s="497"/>
      <c r="F1043" s="5"/>
    </row>
    <row r="1044" spans="4:6">
      <c r="D1044" s="5"/>
      <c r="E1044" s="497"/>
      <c r="F1044" s="5"/>
    </row>
    <row r="1045" spans="4:6">
      <c r="D1045" s="5"/>
      <c r="E1045" s="497"/>
      <c r="F1045" s="5"/>
    </row>
    <row r="1046" spans="4:6">
      <c r="D1046" s="5"/>
      <c r="E1046" s="497"/>
      <c r="F1046" s="5"/>
    </row>
    <row r="1047" spans="4:6">
      <c r="D1047" s="5"/>
      <c r="E1047" s="497"/>
      <c r="F1047" s="5"/>
    </row>
    <row r="1048" spans="4:6">
      <c r="D1048" s="5"/>
      <c r="E1048" s="497"/>
      <c r="F1048" s="5"/>
    </row>
    <row r="1049" spans="4:6">
      <c r="D1049" s="5"/>
      <c r="E1049" s="497"/>
      <c r="F1049" s="5"/>
    </row>
    <row r="1050" spans="4:6">
      <c r="D1050" s="5"/>
      <c r="E1050" s="497"/>
      <c r="F1050" s="5"/>
    </row>
    <row r="1051" spans="4:6">
      <c r="D1051" s="5"/>
      <c r="E1051" s="497"/>
      <c r="F1051" s="5"/>
    </row>
    <row r="1052" spans="4:6">
      <c r="D1052" s="5"/>
      <c r="E1052" s="497"/>
      <c r="F1052" s="5"/>
    </row>
    <row r="1053" spans="4:6">
      <c r="D1053" s="5"/>
      <c r="E1053" s="497"/>
      <c r="F1053" s="5"/>
    </row>
    <row r="1054" spans="4:6">
      <c r="D1054" s="5"/>
      <c r="E1054" s="497"/>
      <c r="F1054" s="5"/>
    </row>
    <row r="1055" spans="4:6">
      <c r="D1055" s="5"/>
      <c r="E1055" s="497"/>
      <c r="F1055" s="5"/>
    </row>
    <row r="1056" spans="4:6">
      <c r="D1056" s="5"/>
      <c r="E1056" s="497"/>
      <c r="F1056" s="5"/>
    </row>
    <row r="1057" spans="4:6">
      <c r="D1057" s="5"/>
      <c r="E1057" s="497"/>
      <c r="F1057" s="5"/>
    </row>
    <row r="1058" spans="4:6">
      <c r="D1058" s="5"/>
      <c r="E1058" s="497"/>
      <c r="F1058" s="5"/>
    </row>
    <row r="1059" spans="4:6">
      <c r="D1059" s="5"/>
      <c r="E1059" s="497"/>
      <c r="F1059" s="5"/>
    </row>
    <row r="1060" spans="4:6">
      <c r="D1060" s="5"/>
      <c r="E1060" s="497"/>
      <c r="F1060" s="5"/>
    </row>
    <row r="1061" spans="4:6">
      <c r="D1061" s="5"/>
      <c r="E1061" s="497"/>
      <c r="F1061" s="5"/>
    </row>
    <row r="1062" spans="4:6">
      <c r="D1062" s="5"/>
      <c r="E1062" s="497"/>
      <c r="F1062" s="5"/>
    </row>
    <row r="1063" spans="4:6">
      <c r="D1063" s="5"/>
      <c r="E1063" s="497"/>
      <c r="F1063" s="5"/>
    </row>
    <row r="1064" spans="4:6">
      <c r="D1064" s="5"/>
      <c r="E1064" s="497"/>
      <c r="F1064" s="5"/>
    </row>
    <row r="1065" spans="4:6">
      <c r="D1065" s="5"/>
      <c r="E1065" s="497"/>
      <c r="F1065" s="5"/>
    </row>
    <row r="1066" spans="4:6">
      <c r="D1066" s="5"/>
      <c r="E1066" s="497"/>
      <c r="F1066" s="5"/>
    </row>
    <row r="1067" spans="4:6">
      <c r="D1067" s="5"/>
      <c r="E1067" s="497"/>
      <c r="F1067" s="5"/>
    </row>
    <row r="1068" spans="4:6">
      <c r="D1068" s="5"/>
      <c r="E1068" s="497"/>
      <c r="F1068" s="5"/>
    </row>
    <row r="1069" spans="4:6">
      <c r="D1069" s="5"/>
      <c r="E1069" s="497"/>
      <c r="F1069" s="5"/>
    </row>
    <row r="1070" spans="4:6">
      <c r="D1070" s="5"/>
      <c r="E1070" s="497"/>
      <c r="F1070" s="5"/>
    </row>
    <row r="1071" spans="4:6">
      <c r="D1071" s="5"/>
      <c r="E1071" s="497"/>
      <c r="F1071" s="5"/>
    </row>
    <row r="1072" spans="4:6">
      <c r="D1072" s="5"/>
      <c r="E1072" s="497"/>
      <c r="F1072" s="5"/>
    </row>
    <row r="1073" spans="4:6">
      <c r="D1073" s="5"/>
      <c r="E1073" s="497"/>
      <c r="F1073" s="5"/>
    </row>
    <row r="1074" spans="4:6">
      <c r="D1074" s="5"/>
      <c r="E1074" s="497"/>
      <c r="F1074" s="5"/>
    </row>
    <row r="1075" spans="4:6">
      <c r="D1075" s="5"/>
      <c r="E1075" s="497"/>
      <c r="F1075" s="5"/>
    </row>
    <row r="1076" spans="4:6">
      <c r="D1076" s="5"/>
      <c r="E1076" s="497"/>
      <c r="F1076" s="5"/>
    </row>
    <row r="1077" spans="4:6">
      <c r="D1077" s="5"/>
      <c r="E1077" s="497"/>
      <c r="F1077" s="5"/>
    </row>
    <row r="1078" spans="4:6">
      <c r="D1078" s="5"/>
      <c r="E1078" s="497"/>
      <c r="F1078" s="5"/>
    </row>
    <row r="1079" spans="4:6">
      <c r="D1079" s="5"/>
      <c r="E1079" s="497"/>
      <c r="F1079" s="5"/>
    </row>
    <row r="1080" spans="4:6">
      <c r="D1080" s="5"/>
      <c r="E1080" s="497"/>
      <c r="F1080" s="5"/>
    </row>
    <row r="1081" spans="4:6">
      <c r="D1081" s="5"/>
      <c r="E1081" s="497"/>
      <c r="F1081" s="5"/>
    </row>
    <row r="1082" spans="4:6">
      <c r="D1082" s="5"/>
      <c r="E1082" s="497"/>
      <c r="F1082" s="5"/>
    </row>
    <row r="1083" spans="4:6">
      <c r="D1083" s="5"/>
      <c r="E1083" s="497"/>
      <c r="F1083" s="5"/>
    </row>
    <row r="1084" spans="4:6">
      <c r="D1084" s="5"/>
      <c r="E1084" s="497"/>
      <c r="F1084" s="5"/>
    </row>
    <row r="1085" spans="4:6">
      <c r="D1085" s="5"/>
      <c r="E1085" s="497"/>
      <c r="F1085" s="5"/>
    </row>
    <row r="1086" spans="4:6">
      <c r="D1086" s="5"/>
      <c r="E1086" s="497"/>
      <c r="F1086" s="5"/>
    </row>
    <row r="1087" spans="4:6">
      <c r="D1087" s="5"/>
      <c r="E1087" s="497"/>
      <c r="F1087" s="5"/>
    </row>
    <row r="1088" spans="4:6">
      <c r="D1088" s="5"/>
      <c r="E1088" s="497"/>
      <c r="F1088" s="5"/>
    </row>
    <row r="1089" spans="4:6">
      <c r="D1089" s="5"/>
      <c r="E1089" s="497"/>
      <c r="F1089" s="5"/>
    </row>
    <row r="1090" spans="4:6">
      <c r="D1090" s="5"/>
      <c r="E1090" s="497"/>
      <c r="F1090" s="5"/>
    </row>
    <row r="1091" spans="4:6">
      <c r="D1091" s="5"/>
      <c r="E1091" s="497"/>
      <c r="F1091" s="5"/>
    </row>
    <row r="1092" spans="4:6">
      <c r="D1092" s="5"/>
      <c r="E1092" s="497"/>
      <c r="F1092" s="5"/>
    </row>
    <row r="1093" spans="4:6">
      <c r="D1093" s="5"/>
      <c r="E1093" s="497"/>
      <c r="F1093" s="5"/>
    </row>
    <row r="1094" spans="4:6">
      <c r="D1094" s="5"/>
      <c r="E1094" s="497"/>
      <c r="F1094" s="5"/>
    </row>
    <row r="1095" spans="4:6">
      <c r="D1095" s="5"/>
      <c r="E1095" s="497"/>
      <c r="F1095" s="5"/>
    </row>
    <row r="1096" spans="4:6">
      <c r="D1096" s="5"/>
      <c r="E1096" s="497"/>
      <c r="F1096" s="5"/>
    </row>
    <row r="1097" spans="4:6">
      <c r="D1097" s="5"/>
      <c r="E1097" s="497"/>
      <c r="F1097" s="5"/>
    </row>
    <row r="1098" spans="4:6">
      <c r="D1098" s="5"/>
      <c r="E1098" s="497"/>
      <c r="F1098" s="5"/>
    </row>
    <row r="1099" spans="4:6">
      <c r="D1099" s="5"/>
      <c r="E1099" s="497"/>
      <c r="F1099" s="5"/>
    </row>
    <row r="1100" spans="4:6">
      <c r="D1100" s="5"/>
      <c r="E1100" s="497"/>
      <c r="F1100" s="5"/>
    </row>
    <row r="1101" spans="4:6">
      <c r="D1101" s="5"/>
      <c r="E1101" s="497"/>
      <c r="F1101" s="5"/>
    </row>
    <row r="1102" spans="4:6">
      <c r="D1102" s="5"/>
      <c r="E1102" s="497"/>
      <c r="F1102" s="5"/>
    </row>
    <row r="1103" spans="4:6">
      <c r="D1103" s="5"/>
      <c r="E1103" s="497"/>
      <c r="F1103" s="5"/>
    </row>
    <row r="1104" spans="4:6">
      <c r="D1104" s="5"/>
      <c r="E1104" s="497"/>
      <c r="F1104" s="5"/>
    </row>
    <row r="1105" spans="4:6">
      <c r="D1105" s="5"/>
      <c r="E1105" s="497"/>
      <c r="F1105" s="5"/>
    </row>
    <row r="1106" spans="4:6">
      <c r="D1106" s="5"/>
      <c r="E1106" s="497"/>
      <c r="F1106" s="5"/>
    </row>
    <row r="1107" spans="4:6">
      <c r="D1107" s="5"/>
      <c r="E1107" s="497"/>
      <c r="F1107" s="5"/>
    </row>
    <row r="1108" spans="4:6">
      <c r="D1108" s="5"/>
      <c r="E1108" s="497"/>
      <c r="F1108" s="5"/>
    </row>
    <row r="1109" spans="4:6">
      <c r="D1109" s="5"/>
      <c r="E1109" s="497"/>
      <c r="F1109" s="5"/>
    </row>
    <row r="1110" spans="4:6">
      <c r="D1110" s="5"/>
      <c r="E1110" s="497"/>
      <c r="F1110" s="5"/>
    </row>
    <row r="1111" spans="4:6">
      <c r="D1111" s="5"/>
      <c r="E1111" s="497"/>
      <c r="F1111" s="5"/>
    </row>
    <row r="1112" spans="4:6">
      <c r="D1112" s="5"/>
      <c r="E1112" s="497"/>
      <c r="F1112" s="5"/>
    </row>
    <row r="1113" spans="4:6">
      <c r="D1113" s="5"/>
      <c r="E1113" s="497"/>
      <c r="F1113" s="5"/>
    </row>
    <row r="1114" spans="4:6">
      <c r="D1114" s="5"/>
      <c r="E1114" s="497"/>
      <c r="F1114" s="5"/>
    </row>
    <row r="1115" spans="4:6">
      <c r="D1115" s="5"/>
      <c r="E1115" s="497"/>
      <c r="F1115" s="5"/>
    </row>
    <row r="1116" spans="4:6">
      <c r="D1116" s="5"/>
      <c r="E1116" s="497"/>
      <c r="F1116" s="5"/>
    </row>
    <row r="1117" spans="4:6">
      <c r="D1117" s="5"/>
      <c r="E1117" s="497"/>
      <c r="F1117" s="5"/>
    </row>
    <row r="1118" spans="4:6">
      <c r="D1118" s="5"/>
      <c r="E1118" s="497"/>
      <c r="F1118" s="5"/>
    </row>
    <row r="1119" spans="4:6">
      <c r="D1119" s="5"/>
      <c r="E1119" s="497"/>
      <c r="F1119" s="5"/>
    </row>
    <row r="1120" spans="4:6">
      <c r="D1120" s="5"/>
      <c r="E1120" s="497"/>
      <c r="F1120" s="5"/>
    </row>
    <row r="1121" spans="4:6">
      <c r="D1121" s="5"/>
      <c r="E1121" s="497"/>
      <c r="F1121" s="5"/>
    </row>
    <row r="1122" spans="4:6">
      <c r="D1122" s="5"/>
      <c r="E1122" s="497"/>
      <c r="F1122" s="5"/>
    </row>
    <row r="1123" spans="4:6">
      <c r="D1123" s="5"/>
      <c r="E1123" s="497"/>
      <c r="F1123" s="5"/>
    </row>
    <row r="1124" spans="4:6">
      <c r="D1124" s="5"/>
      <c r="E1124" s="497"/>
      <c r="F1124" s="5"/>
    </row>
    <row r="1125" spans="4:6">
      <c r="D1125" s="5"/>
      <c r="E1125" s="497"/>
      <c r="F1125" s="5"/>
    </row>
    <row r="1126" spans="4:6">
      <c r="D1126" s="5"/>
      <c r="E1126" s="497"/>
      <c r="F1126" s="5"/>
    </row>
    <row r="1127" spans="4:6">
      <c r="D1127" s="5"/>
      <c r="E1127" s="497"/>
      <c r="F1127" s="5"/>
    </row>
    <row r="1128" spans="4:6">
      <c r="D1128" s="5"/>
      <c r="E1128" s="497"/>
      <c r="F1128" s="5"/>
    </row>
    <row r="1129" spans="4:6">
      <c r="D1129" s="5"/>
      <c r="E1129" s="497"/>
      <c r="F1129" s="5"/>
    </row>
    <row r="1130" spans="4:6">
      <c r="D1130" s="5"/>
      <c r="E1130" s="497"/>
      <c r="F1130" s="5"/>
    </row>
    <row r="1131" spans="4:6">
      <c r="D1131" s="5"/>
      <c r="E1131" s="497"/>
      <c r="F1131" s="5"/>
    </row>
    <row r="1132" spans="4:6">
      <c r="D1132" s="5"/>
      <c r="E1132" s="497"/>
      <c r="F1132" s="5"/>
    </row>
    <row r="1133" spans="4:6">
      <c r="D1133" s="5"/>
      <c r="E1133" s="497"/>
      <c r="F1133" s="5"/>
    </row>
    <row r="1134" spans="4:6">
      <c r="D1134" s="5"/>
      <c r="E1134" s="497"/>
      <c r="F1134" s="5"/>
    </row>
    <row r="1135" spans="4:6">
      <c r="D1135" s="5"/>
      <c r="E1135" s="497"/>
      <c r="F1135" s="5"/>
    </row>
    <row r="1136" spans="4:6">
      <c r="D1136" s="5"/>
      <c r="E1136" s="497"/>
      <c r="F1136" s="5"/>
    </row>
    <row r="1137" spans="4:6">
      <c r="D1137" s="5"/>
      <c r="E1137" s="497"/>
      <c r="F1137" s="5"/>
    </row>
    <row r="1138" spans="4:6">
      <c r="D1138" s="5"/>
      <c r="E1138" s="497"/>
      <c r="F1138" s="5"/>
    </row>
    <row r="1139" spans="4:6">
      <c r="D1139" s="5"/>
      <c r="E1139" s="497"/>
      <c r="F1139" s="5"/>
    </row>
    <row r="1140" spans="4:6">
      <c r="D1140" s="5"/>
      <c r="E1140" s="497"/>
      <c r="F1140" s="5"/>
    </row>
    <row r="1141" spans="4:6">
      <c r="D1141" s="5"/>
      <c r="E1141" s="497"/>
      <c r="F1141" s="5"/>
    </row>
    <row r="1142" spans="4:6">
      <c r="D1142" s="5"/>
      <c r="E1142" s="497"/>
      <c r="F1142" s="5"/>
    </row>
    <row r="1143" spans="4:6">
      <c r="D1143" s="5"/>
      <c r="E1143" s="497"/>
      <c r="F1143" s="5"/>
    </row>
    <row r="1144" spans="4:6">
      <c r="D1144" s="5"/>
      <c r="E1144" s="497"/>
      <c r="F1144" s="5"/>
    </row>
    <row r="1145" spans="4:6">
      <c r="D1145" s="5"/>
      <c r="E1145" s="497"/>
      <c r="F1145" s="5"/>
    </row>
    <row r="1146" spans="4:6">
      <c r="D1146" s="5"/>
      <c r="E1146" s="497"/>
      <c r="F1146" s="5"/>
    </row>
    <row r="1147" spans="4:6">
      <c r="D1147" s="5"/>
      <c r="E1147" s="497"/>
      <c r="F1147" s="5"/>
    </row>
    <row r="1148" spans="4:6">
      <c r="D1148" s="5"/>
      <c r="E1148" s="497"/>
      <c r="F1148" s="5"/>
    </row>
    <row r="1149" spans="4:6">
      <c r="D1149" s="5"/>
      <c r="E1149" s="497"/>
      <c r="F1149" s="5"/>
    </row>
    <row r="1150" spans="4:6">
      <c r="D1150" s="5"/>
      <c r="E1150" s="497"/>
      <c r="F1150" s="5"/>
    </row>
    <row r="1151" spans="4:6">
      <c r="D1151" s="5"/>
      <c r="E1151" s="497"/>
      <c r="F1151" s="5"/>
    </row>
    <row r="1152" spans="4:6">
      <c r="D1152" s="5"/>
      <c r="E1152" s="497"/>
      <c r="F1152" s="5"/>
    </row>
    <row r="1153" spans="4:6">
      <c r="D1153" s="5"/>
      <c r="E1153" s="497"/>
      <c r="F1153" s="5"/>
    </row>
    <row r="1154" spans="4:6">
      <c r="D1154" s="5"/>
      <c r="E1154" s="497"/>
      <c r="F1154" s="5"/>
    </row>
    <row r="1155" spans="4:6">
      <c r="D1155" s="5"/>
      <c r="E1155" s="497"/>
      <c r="F1155" s="5"/>
    </row>
    <row r="1156" spans="4:6">
      <c r="D1156" s="5"/>
      <c r="E1156" s="497"/>
      <c r="F1156" s="5"/>
    </row>
    <row r="1157" spans="4:6">
      <c r="D1157" s="5"/>
      <c r="E1157" s="497"/>
      <c r="F1157" s="5"/>
    </row>
    <row r="1158" spans="4:6">
      <c r="D1158" s="5"/>
      <c r="E1158" s="497"/>
      <c r="F1158" s="5"/>
    </row>
    <row r="1159" spans="4:6">
      <c r="D1159" s="5"/>
      <c r="E1159" s="497"/>
      <c r="F1159" s="5"/>
    </row>
    <row r="1160" spans="4:6">
      <c r="D1160" s="5"/>
      <c r="E1160" s="497"/>
      <c r="F1160" s="5"/>
    </row>
    <row r="1161" spans="4:6">
      <c r="D1161" s="5"/>
      <c r="E1161" s="497"/>
      <c r="F1161" s="5"/>
    </row>
    <row r="1162" spans="4:6">
      <c r="D1162" s="5"/>
      <c r="E1162" s="497"/>
      <c r="F1162" s="5"/>
    </row>
    <row r="1163" spans="4:6">
      <c r="D1163" s="5"/>
      <c r="E1163" s="497"/>
      <c r="F1163" s="5"/>
    </row>
    <row r="1164" spans="4:6">
      <c r="D1164" s="5"/>
      <c r="E1164" s="497"/>
      <c r="F1164" s="5"/>
    </row>
    <row r="1165" spans="4:6">
      <c r="D1165" s="5"/>
      <c r="E1165" s="497"/>
      <c r="F1165" s="5"/>
    </row>
    <row r="1166" spans="4:6">
      <c r="D1166" s="5"/>
      <c r="E1166" s="497"/>
      <c r="F1166" s="5"/>
    </row>
    <row r="1167" spans="4:6">
      <c r="D1167" s="5"/>
      <c r="E1167" s="497"/>
      <c r="F1167" s="5"/>
    </row>
    <row r="1168" spans="4:6">
      <c r="D1168" s="5"/>
      <c r="E1168" s="497"/>
      <c r="F1168" s="5"/>
    </row>
    <row r="1169" spans="4:6">
      <c r="D1169" s="5"/>
      <c r="E1169" s="497"/>
      <c r="F1169" s="5"/>
    </row>
    <row r="1170" spans="4:6">
      <c r="D1170" s="5"/>
      <c r="E1170" s="497"/>
      <c r="F1170" s="5"/>
    </row>
    <row r="1171" spans="4:6">
      <c r="D1171" s="5"/>
      <c r="E1171" s="497"/>
      <c r="F1171" s="5"/>
    </row>
    <row r="1172" spans="4:6">
      <c r="D1172" s="5"/>
      <c r="E1172" s="497"/>
      <c r="F1172" s="5"/>
    </row>
    <row r="1173" spans="4:6">
      <c r="D1173" s="5"/>
      <c r="E1173" s="497"/>
      <c r="F1173" s="5"/>
    </row>
    <row r="1174" spans="4:6">
      <c r="D1174" s="5"/>
      <c r="E1174" s="497"/>
      <c r="F1174" s="5"/>
    </row>
    <row r="1175" spans="4:6">
      <c r="D1175" s="5"/>
      <c r="E1175" s="497"/>
      <c r="F1175" s="5"/>
    </row>
    <row r="1176" spans="4:6">
      <c r="D1176" s="5"/>
      <c r="E1176" s="497"/>
      <c r="F1176" s="5"/>
    </row>
    <row r="1177" spans="4:6">
      <c r="D1177" s="5"/>
      <c r="E1177" s="497"/>
      <c r="F1177" s="5"/>
    </row>
    <row r="1178" spans="4:6">
      <c r="D1178" s="5"/>
      <c r="E1178" s="497"/>
      <c r="F1178" s="5"/>
    </row>
    <row r="1179" spans="4:6">
      <c r="D1179" s="5"/>
      <c r="E1179" s="497"/>
      <c r="F1179" s="5"/>
    </row>
    <row r="1180" spans="4:6">
      <c r="D1180" s="5"/>
      <c r="E1180" s="497"/>
      <c r="F1180" s="5"/>
    </row>
    <row r="1181" spans="4:6">
      <c r="D1181" s="5"/>
      <c r="E1181" s="497"/>
      <c r="F1181" s="5"/>
    </row>
    <row r="1182" spans="4:6">
      <c r="D1182" s="5"/>
      <c r="E1182" s="497"/>
      <c r="F1182" s="5"/>
    </row>
    <row r="1183" spans="4:6">
      <c r="D1183" s="5"/>
      <c r="E1183" s="497"/>
      <c r="F1183" s="5"/>
    </row>
    <row r="1184" spans="4:6">
      <c r="D1184" s="5"/>
      <c r="E1184" s="497"/>
      <c r="F1184" s="5"/>
    </row>
    <row r="1185" spans="4:6">
      <c r="D1185" s="5"/>
      <c r="E1185" s="497"/>
      <c r="F1185" s="5"/>
    </row>
    <row r="1186" spans="4:6">
      <c r="D1186" s="5"/>
      <c r="E1186" s="497"/>
      <c r="F1186" s="5"/>
    </row>
    <row r="1187" spans="4:6">
      <c r="D1187" s="5"/>
      <c r="E1187" s="497"/>
      <c r="F1187" s="5"/>
    </row>
    <row r="1188" spans="4:6">
      <c r="D1188" s="5"/>
      <c r="E1188" s="497"/>
      <c r="F1188" s="5"/>
    </row>
    <row r="1189" spans="4:6">
      <c r="D1189" s="5"/>
      <c r="E1189" s="497"/>
      <c r="F1189" s="5"/>
    </row>
    <row r="1190" spans="4:6">
      <c r="D1190" s="5"/>
      <c r="E1190" s="497"/>
      <c r="F1190" s="5"/>
    </row>
    <row r="1191" spans="4:6">
      <c r="D1191" s="5"/>
      <c r="E1191" s="497"/>
      <c r="F1191" s="5"/>
    </row>
    <row r="1192" spans="4:6">
      <c r="D1192" s="5"/>
      <c r="E1192" s="497"/>
      <c r="F1192" s="5"/>
    </row>
    <row r="1193" spans="4:6">
      <c r="D1193" s="5"/>
      <c r="E1193" s="497"/>
      <c r="F1193" s="5"/>
    </row>
    <row r="1194" spans="4:6">
      <c r="D1194" s="5"/>
      <c r="E1194" s="497"/>
      <c r="F1194" s="5"/>
    </row>
    <row r="1195" spans="4:6">
      <c r="D1195" s="5"/>
      <c r="E1195" s="497"/>
      <c r="F1195" s="5"/>
    </row>
    <row r="1196" spans="4:6">
      <c r="D1196" s="5"/>
      <c r="E1196" s="497"/>
      <c r="F1196" s="5"/>
    </row>
    <row r="1197" spans="4:6">
      <c r="D1197" s="5"/>
      <c r="E1197" s="497"/>
      <c r="F1197" s="5"/>
    </row>
    <row r="1198" spans="4:6">
      <c r="D1198" s="5"/>
      <c r="E1198" s="497"/>
      <c r="F1198" s="5"/>
    </row>
    <row r="1199" spans="4:6">
      <c r="D1199" s="5"/>
      <c r="E1199" s="497"/>
      <c r="F1199" s="5"/>
    </row>
    <row r="1200" spans="4:6">
      <c r="D1200" s="5"/>
      <c r="E1200" s="497"/>
      <c r="F1200" s="5"/>
    </row>
    <row r="1201" spans="4:6">
      <c r="D1201" s="5"/>
      <c r="E1201" s="497"/>
      <c r="F1201" s="5"/>
    </row>
    <row r="1202" spans="4:6">
      <c r="D1202" s="5"/>
      <c r="E1202" s="497"/>
      <c r="F1202" s="5"/>
    </row>
    <row r="1203" spans="4:6">
      <c r="D1203" s="5"/>
      <c r="E1203" s="497"/>
      <c r="F1203" s="5"/>
    </row>
    <row r="1204" spans="4:6">
      <c r="D1204" s="5"/>
      <c r="E1204" s="497"/>
      <c r="F1204" s="5"/>
    </row>
    <row r="1205" spans="4:6">
      <c r="D1205" s="5"/>
      <c r="E1205" s="497"/>
      <c r="F1205" s="5"/>
    </row>
    <row r="1206" spans="4:6">
      <c r="D1206" s="5"/>
      <c r="E1206" s="497"/>
      <c r="F1206" s="5"/>
    </row>
    <row r="1207" spans="4:6">
      <c r="D1207" s="5"/>
      <c r="E1207" s="497"/>
      <c r="F1207" s="5"/>
    </row>
    <row r="1208" spans="4:6">
      <c r="D1208" s="5"/>
      <c r="E1208" s="497"/>
      <c r="F1208" s="5"/>
    </row>
    <row r="1209" spans="4:6">
      <c r="D1209" s="5"/>
      <c r="E1209" s="497"/>
      <c r="F1209" s="5"/>
    </row>
    <row r="1210" spans="4:6">
      <c r="D1210" s="5"/>
      <c r="E1210" s="497"/>
      <c r="F1210" s="5"/>
    </row>
    <row r="1211" spans="4:6">
      <c r="D1211" s="5"/>
      <c r="E1211" s="497"/>
      <c r="F1211" s="5"/>
    </row>
    <row r="1212" spans="4:6">
      <c r="D1212" s="5"/>
      <c r="E1212" s="497"/>
      <c r="F1212" s="5"/>
    </row>
    <row r="1213" spans="4:6">
      <c r="D1213" s="5"/>
      <c r="E1213" s="497"/>
      <c r="F1213" s="5"/>
    </row>
    <row r="1214" spans="4:6">
      <c r="D1214" s="5"/>
      <c r="E1214" s="497"/>
      <c r="F1214" s="5"/>
    </row>
    <row r="1215" spans="4:6">
      <c r="D1215" s="5"/>
      <c r="E1215" s="497"/>
      <c r="F1215" s="5"/>
    </row>
    <row r="1216" spans="4:6">
      <c r="D1216" s="5"/>
      <c r="E1216" s="497"/>
      <c r="F1216" s="5"/>
    </row>
    <row r="1217" spans="4:6">
      <c r="D1217" s="5"/>
      <c r="E1217" s="497"/>
      <c r="F1217" s="5"/>
    </row>
    <row r="1218" spans="4:6">
      <c r="D1218" s="5"/>
      <c r="E1218" s="497"/>
      <c r="F1218" s="5"/>
    </row>
    <row r="1219" spans="4:6">
      <c r="D1219" s="5"/>
      <c r="E1219" s="497"/>
      <c r="F1219" s="5"/>
    </row>
    <row r="1220" spans="4:6">
      <c r="D1220" s="5"/>
      <c r="E1220" s="497"/>
      <c r="F1220" s="5"/>
    </row>
    <row r="1221" spans="4:6">
      <c r="D1221" s="5"/>
      <c r="E1221" s="497"/>
      <c r="F1221" s="5"/>
    </row>
    <row r="1222" spans="4:6">
      <c r="D1222" s="5"/>
      <c r="E1222" s="497"/>
      <c r="F1222" s="5"/>
    </row>
    <row r="1223" spans="4:6">
      <c r="D1223" s="5"/>
      <c r="E1223" s="497"/>
      <c r="F1223" s="5"/>
    </row>
    <row r="1224" spans="4:6">
      <c r="D1224" s="5"/>
      <c r="E1224" s="497"/>
      <c r="F1224" s="5"/>
    </row>
    <row r="1225" spans="4:6">
      <c r="D1225" s="5"/>
      <c r="E1225" s="497"/>
      <c r="F1225" s="5"/>
    </row>
    <row r="1226" spans="4:6">
      <c r="D1226" s="5"/>
      <c r="E1226" s="497"/>
      <c r="F1226" s="5"/>
    </row>
    <row r="1227" spans="4:6">
      <c r="D1227" s="5"/>
      <c r="E1227" s="497"/>
      <c r="F1227" s="5"/>
    </row>
    <row r="1228" spans="4:6">
      <c r="D1228" s="5"/>
      <c r="E1228" s="497"/>
      <c r="F1228" s="5"/>
    </row>
    <row r="1229" spans="4:6">
      <c r="D1229" s="5"/>
      <c r="E1229" s="497"/>
      <c r="F1229" s="5"/>
    </row>
    <row r="1230" spans="4:6">
      <c r="D1230" s="5"/>
      <c r="E1230" s="497"/>
      <c r="F1230" s="5"/>
    </row>
    <row r="1231" spans="4:6">
      <c r="D1231" s="5"/>
      <c r="E1231" s="497"/>
      <c r="F1231" s="5"/>
    </row>
    <row r="1232" spans="4:6">
      <c r="D1232" s="5"/>
      <c r="E1232" s="497"/>
      <c r="F1232" s="5"/>
    </row>
    <row r="1233" spans="4:6">
      <c r="D1233" s="5"/>
      <c r="E1233" s="497"/>
      <c r="F1233" s="5"/>
    </row>
    <row r="1234" spans="4:6">
      <c r="D1234" s="5"/>
      <c r="E1234" s="497"/>
      <c r="F1234" s="5"/>
    </row>
    <row r="1235" spans="4:6">
      <c r="D1235" s="5"/>
      <c r="E1235" s="497"/>
      <c r="F1235" s="5"/>
    </row>
  </sheetData>
  <pageMargins left="0.75" right="0.75" top="1" bottom="1" header="0.5" footer="0.5"/>
  <pageSetup orientation="portrait" horizontalDpi="1200" verticalDpi="12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73">
    <tabColor theme="2" tint="-9.9978637043366805E-2"/>
  </sheetPr>
  <dimension ref="A1:O1040"/>
  <sheetViews>
    <sheetView zoomScale="75" zoomScaleNormal="75" workbookViewId="0"/>
  </sheetViews>
  <sheetFormatPr defaultColWidth="8.5546875" defaultRowHeight="13.2"/>
  <cols>
    <col min="1" max="1" width="14.109375" style="5" customWidth="1"/>
    <col min="2" max="3" width="9.44140625" style="3" bestFit="1" customWidth="1"/>
    <col min="4" max="4" width="13.44140625" style="3" bestFit="1" customWidth="1"/>
    <col min="5" max="5" width="10.33203125" style="3" bestFit="1" customWidth="1"/>
    <col min="6" max="8" width="9.44140625" style="3" bestFit="1" customWidth="1"/>
    <col min="9" max="9" width="5" style="3" bestFit="1" customWidth="1"/>
    <col min="10" max="11" width="10" style="5" bestFit="1" customWidth="1"/>
    <col min="12" max="12" width="11.109375" style="5" bestFit="1" customWidth="1"/>
    <col min="13" max="14" width="10" style="5" bestFit="1" customWidth="1"/>
    <col min="15" max="16384" width="8.5546875" style="3"/>
  </cols>
  <sheetData>
    <row r="1" spans="1:1" ht="14.4">
      <c r="A1" s="457" t="s">
        <v>810</v>
      </c>
    </row>
    <row r="2" spans="1:1" ht="14.4">
      <c r="A2" s="457"/>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5">
      <c r="A17" s="456"/>
      <c r="O17" s="542"/>
    </row>
    <row r="18" spans="1:15">
      <c r="A18" s="456"/>
    </row>
    <row r="19" spans="1:15">
      <c r="A19" s="456"/>
    </row>
    <row r="20" spans="1:15">
      <c r="A20" s="541"/>
    </row>
    <row r="21" spans="1:15">
      <c r="A21" s="456"/>
    </row>
    <row r="22" spans="1:15">
      <c r="A22" s="802" t="s">
        <v>681</v>
      </c>
    </row>
    <row r="23" spans="1:15">
      <c r="A23" s="504" t="s">
        <v>468</v>
      </c>
    </row>
    <row r="25" spans="1:15">
      <c r="A25" s="44"/>
      <c r="B25" s="182" t="s">
        <v>807</v>
      </c>
      <c r="C25" s="33"/>
      <c r="D25" s="33"/>
      <c r="E25" s="526"/>
      <c r="F25" s="33"/>
      <c r="G25" s="33"/>
    </row>
    <row r="26" spans="1:15">
      <c r="A26" s="44"/>
      <c r="B26" s="134" t="s">
        <v>333</v>
      </c>
      <c r="C26" s="5"/>
      <c r="D26" s="5"/>
      <c r="E26" s="5"/>
      <c r="F26" s="5"/>
      <c r="G26" s="5"/>
    </row>
    <row r="27" spans="1:15">
      <c r="A27" s="44"/>
      <c r="B27" s="134" t="s">
        <v>334</v>
      </c>
      <c r="C27" s="5"/>
      <c r="D27" s="5"/>
      <c r="E27" s="5"/>
      <c r="F27" s="5"/>
      <c r="G27" s="5"/>
    </row>
    <row r="28" spans="1:15">
      <c r="A28" s="13"/>
      <c r="B28" s="134" t="s">
        <v>0</v>
      </c>
      <c r="C28" s="5"/>
      <c r="D28" s="132" t="s">
        <v>52</v>
      </c>
      <c r="E28" s="132"/>
      <c r="F28" s="132" t="s">
        <v>337</v>
      </c>
      <c r="G28" s="132" t="s">
        <v>52</v>
      </c>
      <c r="I28" s="33"/>
      <c r="J28" s="33"/>
    </row>
    <row r="29" spans="1:15">
      <c r="A29" s="135" t="s">
        <v>52</v>
      </c>
      <c r="B29" s="135" t="s">
        <v>806</v>
      </c>
      <c r="C29" s="5"/>
      <c r="D29" s="135" t="s">
        <v>547</v>
      </c>
      <c r="E29" s="135" t="s">
        <v>806</v>
      </c>
      <c r="F29" s="135" t="s">
        <v>470</v>
      </c>
      <c r="G29" s="135" t="s">
        <v>340</v>
      </c>
      <c r="I29" s="111"/>
    </row>
    <row r="30" spans="1:15">
      <c r="A30" s="132" t="s">
        <v>2</v>
      </c>
      <c r="B30" s="543">
        <v>1362.9446909548255</v>
      </c>
      <c r="C30" s="5"/>
      <c r="D30" s="495" t="s">
        <v>2</v>
      </c>
      <c r="E30" s="495">
        <v>1350.373250848013</v>
      </c>
      <c r="F30" s="518">
        <v>225.6</v>
      </c>
      <c r="G30" s="183">
        <v>1</v>
      </c>
      <c r="J30" s="497"/>
    </row>
    <row r="31" spans="1:15">
      <c r="A31" s="134" t="s">
        <v>3</v>
      </c>
      <c r="B31" s="454">
        <v>1468.3732663681728</v>
      </c>
      <c r="C31" s="5"/>
      <c r="D31" s="495" t="s">
        <v>2</v>
      </c>
      <c r="E31" s="495">
        <v>1497.7681662963555</v>
      </c>
      <c r="F31" s="518">
        <v>209.4</v>
      </c>
      <c r="G31" s="183">
        <v>1</v>
      </c>
      <c r="J31" s="497"/>
    </row>
    <row r="32" spans="1:15">
      <c r="A32" s="134" t="s">
        <v>415</v>
      </c>
      <c r="B32" s="454">
        <v>1510.5390398310446</v>
      </c>
      <c r="C32" s="5"/>
      <c r="D32" s="495" t="s">
        <v>2</v>
      </c>
      <c r="E32" s="495">
        <v>1497.4508340100176</v>
      </c>
      <c r="F32" s="518">
        <v>180.07499999999999</v>
      </c>
      <c r="G32" s="183">
        <v>1</v>
      </c>
      <c r="J32" s="497"/>
    </row>
    <row r="33" spans="1:10">
      <c r="A33" s="135" t="s">
        <v>5</v>
      </c>
      <c r="B33" s="455">
        <v>1725.0877055397284</v>
      </c>
      <c r="C33" s="5"/>
      <c r="D33" s="495" t="s">
        <v>2</v>
      </c>
      <c r="E33" s="495">
        <v>1236.8618203425231</v>
      </c>
      <c r="F33" s="518">
        <v>393.6</v>
      </c>
      <c r="G33" s="183">
        <v>1</v>
      </c>
      <c r="J33" s="497"/>
    </row>
    <row r="34" spans="1:10">
      <c r="B34" s="447"/>
      <c r="C34" s="5"/>
      <c r="D34" s="495" t="s">
        <v>2</v>
      </c>
      <c r="E34" s="495">
        <v>1514.1188567812701</v>
      </c>
      <c r="F34" s="518">
        <v>335.99999999999989</v>
      </c>
      <c r="G34" s="183">
        <v>1</v>
      </c>
      <c r="J34" s="497"/>
    </row>
    <row r="35" spans="1:10">
      <c r="B35" s="447"/>
      <c r="C35" s="5"/>
      <c r="D35" s="495" t="s">
        <v>2</v>
      </c>
      <c r="E35" s="495">
        <v>1294.1186810096306</v>
      </c>
      <c r="F35" s="518">
        <v>302.40000000000038</v>
      </c>
      <c r="G35" s="183">
        <v>1</v>
      </c>
      <c r="J35" s="497"/>
    </row>
    <row r="36" spans="1:10">
      <c r="B36" s="447"/>
      <c r="C36" s="5"/>
      <c r="D36" s="495" t="s">
        <v>2</v>
      </c>
      <c r="E36" s="495">
        <v>1249.4127629383904</v>
      </c>
      <c r="F36" s="518">
        <v>264</v>
      </c>
      <c r="G36" s="183">
        <v>1</v>
      </c>
      <c r="J36" s="497"/>
    </row>
    <row r="37" spans="1:10">
      <c r="B37" s="447"/>
      <c r="C37" s="5"/>
      <c r="D37" s="495" t="s">
        <v>3</v>
      </c>
      <c r="E37" s="495">
        <v>1530.4063135317076</v>
      </c>
      <c r="F37" s="518">
        <v>303.2</v>
      </c>
      <c r="G37" s="183">
        <v>2</v>
      </c>
      <c r="J37" s="497"/>
    </row>
    <row r="38" spans="1:10">
      <c r="B38" s="447"/>
      <c r="C38" s="5"/>
      <c r="D38" s="495" t="s">
        <v>3</v>
      </c>
      <c r="E38" s="495">
        <v>1705.8922847500332</v>
      </c>
      <c r="F38" s="518">
        <v>298.8</v>
      </c>
      <c r="G38" s="183">
        <v>2</v>
      </c>
      <c r="J38" s="497"/>
    </row>
    <row r="39" spans="1:10">
      <c r="B39" s="447"/>
      <c r="C39" s="5"/>
      <c r="D39" s="183" t="s">
        <v>3</v>
      </c>
      <c r="E39" s="495">
        <v>1899.2301115229779</v>
      </c>
      <c r="F39" s="544">
        <v>298.60000000000002</v>
      </c>
      <c r="G39" s="183">
        <v>2</v>
      </c>
      <c r="J39" s="497"/>
    </row>
    <row r="40" spans="1:10">
      <c r="B40" s="447"/>
      <c r="C40" s="5"/>
      <c r="D40" s="495" t="s">
        <v>3</v>
      </c>
      <c r="E40" s="495">
        <v>1429.8738938101985</v>
      </c>
      <c r="F40" s="518">
        <v>286.62</v>
      </c>
      <c r="G40" s="183">
        <v>2</v>
      </c>
      <c r="J40" s="497"/>
    </row>
    <row r="41" spans="1:10">
      <c r="B41" s="447"/>
      <c r="C41" s="5"/>
      <c r="D41" s="495" t="s">
        <v>3</v>
      </c>
      <c r="E41" s="495">
        <v>1448.9188580080629</v>
      </c>
      <c r="F41" s="518">
        <v>199.4</v>
      </c>
      <c r="G41" s="183">
        <v>2</v>
      </c>
      <c r="J41" s="497"/>
    </row>
    <row r="42" spans="1:10">
      <c r="B42" s="447"/>
      <c r="C42" s="5"/>
      <c r="D42" s="495" t="s">
        <v>3</v>
      </c>
      <c r="E42" s="495">
        <v>1637.0624587529724</v>
      </c>
      <c r="F42" s="518">
        <v>197.4</v>
      </c>
      <c r="G42" s="183">
        <v>2</v>
      </c>
      <c r="J42" s="497"/>
    </row>
    <row r="43" spans="1:10">
      <c r="B43" s="447"/>
      <c r="C43" s="5"/>
      <c r="D43" s="495" t="s">
        <v>3</v>
      </c>
      <c r="E43" s="495">
        <v>1474.8860378567997</v>
      </c>
      <c r="F43" s="518">
        <v>153.6</v>
      </c>
      <c r="G43" s="183">
        <v>2</v>
      </c>
      <c r="J43" s="497"/>
    </row>
    <row r="44" spans="1:10">
      <c r="B44" s="447"/>
      <c r="C44" s="5"/>
      <c r="D44" s="495" t="s">
        <v>3</v>
      </c>
      <c r="E44" s="495">
        <v>1857.3069875580497</v>
      </c>
      <c r="F44" s="518">
        <v>140</v>
      </c>
      <c r="G44" s="183">
        <v>2</v>
      </c>
      <c r="J44" s="497"/>
    </row>
    <row r="45" spans="1:10">
      <c r="B45" s="447"/>
      <c r="C45" s="5"/>
      <c r="D45" s="495" t="s">
        <v>3</v>
      </c>
      <c r="E45" s="495">
        <v>1304.4716304577094</v>
      </c>
      <c r="F45" s="518">
        <v>137.75</v>
      </c>
      <c r="G45" s="183">
        <v>2</v>
      </c>
      <c r="J45" s="497"/>
    </row>
    <row r="46" spans="1:10">
      <c r="B46" s="447"/>
      <c r="C46" s="5"/>
      <c r="D46" s="495" t="s">
        <v>3</v>
      </c>
      <c r="E46" s="495">
        <v>1782.2686347708095</v>
      </c>
      <c r="F46" s="518">
        <v>118.1</v>
      </c>
      <c r="G46" s="183">
        <v>2</v>
      </c>
      <c r="J46" s="497"/>
    </row>
    <row r="47" spans="1:10">
      <c r="B47" s="447"/>
      <c r="C47" s="5"/>
      <c r="D47" s="495" t="s">
        <v>3</v>
      </c>
      <c r="E47" s="495">
        <v>1204.3356081894822</v>
      </c>
      <c r="F47" s="518">
        <v>996.4</v>
      </c>
      <c r="G47" s="183">
        <v>2</v>
      </c>
      <c r="J47" s="497"/>
    </row>
    <row r="48" spans="1:10">
      <c r="B48" s="447"/>
      <c r="C48" s="5"/>
      <c r="D48" s="495" t="s">
        <v>3</v>
      </c>
      <c r="E48" s="495">
        <v>1378.1200789473669</v>
      </c>
      <c r="F48" s="518">
        <v>304.00000000000034</v>
      </c>
      <c r="G48" s="183">
        <v>2</v>
      </c>
      <c r="J48" s="497"/>
    </row>
    <row r="49" spans="2:11">
      <c r="B49" s="447"/>
      <c r="C49" s="5"/>
      <c r="D49" s="495" t="s">
        <v>3</v>
      </c>
      <c r="E49" s="495">
        <v>1414.12791733476</v>
      </c>
      <c r="F49" s="518">
        <v>299.35999999999967</v>
      </c>
      <c r="G49" s="183">
        <v>2</v>
      </c>
      <c r="J49" s="497"/>
    </row>
    <row r="50" spans="2:11">
      <c r="B50" s="447"/>
      <c r="C50" s="5"/>
      <c r="D50" s="495" t="s">
        <v>415</v>
      </c>
      <c r="E50" s="495">
        <v>1283.3968484937914</v>
      </c>
      <c r="F50" s="518">
        <v>301.10000000000002</v>
      </c>
      <c r="G50" s="183">
        <v>3</v>
      </c>
      <c r="J50" s="497"/>
    </row>
    <row r="51" spans="2:11">
      <c r="B51" s="447"/>
      <c r="C51" s="5"/>
      <c r="D51" s="495" t="s">
        <v>415</v>
      </c>
      <c r="E51" s="495">
        <v>1747.2260788819874</v>
      </c>
      <c r="F51" s="518">
        <v>239.8</v>
      </c>
      <c r="G51" s="183">
        <v>3</v>
      </c>
      <c r="J51" s="497"/>
    </row>
    <row r="52" spans="2:11">
      <c r="B52" s="447"/>
      <c r="C52" s="5"/>
      <c r="D52" s="134" t="s">
        <v>415</v>
      </c>
      <c r="E52" s="495">
        <v>1406.7831308857646</v>
      </c>
      <c r="F52" s="518">
        <v>212.8</v>
      </c>
      <c r="G52" s="183">
        <v>3</v>
      </c>
      <c r="J52" s="497"/>
    </row>
    <row r="53" spans="2:11">
      <c r="B53" s="447"/>
      <c r="C53" s="5"/>
      <c r="D53" s="495" t="s">
        <v>415</v>
      </c>
      <c r="E53" s="495">
        <v>1608.296706116721</v>
      </c>
      <c r="F53" s="518">
        <v>99.8</v>
      </c>
      <c r="G53" s="183">
        <v>3</v>
      </c>
      <c r="J53" s="497"/>
    </row>
    <row r="54" spans="2:11">
      <c r="B54" s="447"/>
      <c r="C54" s="5"/>
      <c r="D54" s="495" t="s">
        <v>415</v>
      </c>
      <c r="E54" s="495">
        <v>1412.9010849299877</v>
      </c>
      <c r="F54" s="518">
        <v>91.875</v>
      </c>
      <c r="G54" s="183">
        <v>3</v>
      </c>
      <c r="J54" s="497"/>
    </row>
    <row r="55" spans="2:11">
      <c r="B55" s="447"/>
      <c r="C55" s="5"/>
      <c r="D55" s="495" t="s">
        <v>415</v>
      </c>
      <c r="E55" s="495">
        <v>1674.11823149528</v>
      </c>
      <c r="F55" s="518">
        <v>201.30000000000007</v>
      </c>
      <c r="G55" s="183">
        <v>3</v>
      </c>
      <c r="J55" s="497"/>
    </row>
    <row r="56" spans="2:11">
      <c r="B56" s="447"/>
      <c r="C56" s="5"/>
      <c r="D56" s="495" t="s">
        <v>5</v>
      </c>
      <c r="E56" s="495">
        <v>1685.0467758533275</v>
      </c>
      <c r="F56" s="518">
        <v>383.52</v>
      </c>
      <c r="G56" s="183">
        <v>4</v>
      </c>
      <c r="J56" s="497"/>
    </row>
    <row r="57" spans="2:11">
      <c r="B57" s="447"/>
      <c r="C57" s="5"/>
      <c r="D57" s="495" t="s">
        <v>5</v>
      </c>
      <c r="E57" s="495">
        <v>1811.0229313980526</v>
      </c>
      <c r="F57" s="518">
        <v>302.39999999999998</v>
      </c>
      <c r="G57" s="183">
        <v>4</v>
      </c>
      <c r="J57" s="497"/>
    </row>
    <row r="58" spans="2:11">
      <c r="B58" s="447"/>
      <c r="C58" s="5"/>
      <c r="D58" s="495" t="s">
        <v>5</v>
      </c>
      <c r="E58" s="495">
        <v>1504.5659521472032</v>
      </c>
      <c r="F58" s="518">
        <v>301.14</v>
      </c>
      <c r="G58" s="183">
        <v>4</v>
      </c>
      <c r="J58" s="497"/>
    </row>
    <row r="59" spans="2:11">
      <c r="B59" s="447"/>
      <c r="C59" s="5"/>
      <c r="D59" s="495" t="s">
        <v>5</v>
      </c>
      <c r="E59" s="495">
        <v>1886.5807219442336</v>
      </c>
      <c r="F59" s="518">
        <v>218</v>
      </c>
      <c r="G59" s="183">
        <v>4</v>
      </c>
      <c r="J59" s="497"/>
    </row>
    <row r="60" spans="2:11">
      <c r="B60" s="447"/>
      <c r="C60" s="5"/>
      <c r="D60" s="495" t="s">
        <v>5</v>
      </c>
      <c r="E60" s="495">
        <v>1770.4583984360575</v>
      </c>
      <c r="F60" s="518">
        <v>218</v>
      </c>
      <c r="G60" s="183">
        <v>4</v>
      </c>
      <c r="J60" s="497"/>
    </row>
    <row r="61" spans="2:11">
      <c r="B61" s="447"/>
      <c r="C61" s="5"/>
      <c r="D61" s="495" t="s">
        <v>5</v>
      </c>
      <c r="E61" s="495">
        <v>1924.8692789528654</v>
      </c>
      <c r="F61" s="518">
        <v>202.74</v>
      </c>
      <c r="G61" s="183">
        <v>4</v>
      </c>
      <c r="J61" s="497"/>
    </row>
    <row r="62" spans="2:11">
      <c r="B62" s="447"/>
      <c r="C62" s="5"/>
      <c r="D62" s="495" t="s">
        <v>5</v>
      </c>
      <c r="E62" s="495">
        <v>1684.6724239878638</v>
      </c>
      <c r="F62" s="518">
        <v>184.9</v>
      </c>
      <c r="G62" s="183">
        <v>4</v>
      </c>
      <c r="H62" s="447"/>
      <c r="J62" s="497"/>
    </row>
    <row r="63" spans="2:11">
      <c r="B63" s="447"/>
      <c r="C63" s="5"/>
      <c r="D63" s="495" t="s">
        <v>5</v>
      </c>
      <c r="E63" s="495">
        <v>1636.9072391256157</v>
      </c>
      <c r="F63" s="518">
        <v>166.08</v>
      </c>
      <c r="G63" s="183">
        <v>4</v>
      </c>
      <c r="H63" s="447"/>
      <c r="J63" s="497"/>
    </row>
    <row r="64" spans="2:11">
      <c r="B64" s="447"/>
      <c r="C64" s="5"/>
      <c r="D64" s="495" t="s">
        <v>5</v>
      </c>
      <c r="E64" s="495">
        <v>1578.4896454708953</v>
      </c>
      <c r="F64" s="518">
        <v>155</v>
      </c>
      <c r="G64" s="183">
        <v>4</v>
      </c>
      <c r="H64" s="447"/>
      <c r="J64" s="497"/>
      <c r="K64" s="497"/>
    </row>
    <row r="65" spans="2:12">
      <c r="B65" s="447"/>
      <c r="C65" s="5"/>
      <c r="D65" s="495" t="s">
        <v>5</v>
      </c>
      <c r="E65" s="495">
        <v>1578.1000698948947</v>
      </c>
      <c r="F65" s="518">
        <v>100.8</v>
      </c>
      <c r="G65" s="183">
        <v>4</v>
      </c>
      <c r="J65" s="497"/>
      <c r="K65" s="497"/>
    </row>
    <row r="66" spans="2:12">
      <c r="B66" s="447"/>
      <c r="C66" s="5"/>
      <c r="D66" s="495" t="s">
        <v>5</v>
      </c>
      <c r="E66" s="495">
        <v>1765.588123974936</v>
      </c>
      <c r="F66" s="518">
        <v>93.06</v>
      </c>
      <c r="G66" s="183">
        <v>4</v>
      </c>
      <c r="J66" s="497"/>
      <c r="K66" s="497"/>
    </row>
    <row r="67" spans="2:12">
      <c r="C67" s="5"/>
      <c r="D67" s="495" t="s">
        <v>5</v>
      </c>
      <c r="E67" s="495">
        <v>1702.6578073089711</v>
      </c>
      <c r="F67" s="518">
        <v>120.39999999999992</v>
      </c>
      <c r="G67" s="183">
        <v>4</v>
      </c>
      <c r="J67" s="497"/>
      <c r="K67" s="497"/>
    </row>
    <row r="68" spans="2:12">
      <c r="C68" s="5"/>
      <c r="D68" s="495" t="s">
        <v>5</v>
      </c>
      <c r="E68" s="495">
        <v>2143.1013802622488</v>
      </c>
      <c r="F68" s="518">
        <v>72.450000000000031</v>
      </c>
      <c r="G68" s="183">
        <v>4</v>
      </c>
      <c r="J68" s="497"/>
      <c r="K68" s="497"/>
    </row>
    <row r="69" spans="2:12">
      <c r="C69" s="5"/>
      <c r="D69" s="498" t="s">
        <v>5</v>
      </c>
      <c r="E69" s="498">
        <v>1655.2784926470588</v>
      </c>
      <c r="F69" s="545">
        <v>21.76</v>
      </c>
      <c r="G69" s="291">
        <v>4</v>
      </c>
      <c r="J69" s="497"/>
      <c r="K69" s="497"/>
    </row>
    <row r="70" spans="2:12">
      <c r="C70" s="5"/>
      <c r="D70" s="5"/>
      <c r="E70" s="5"/>
      <c r="F70" s="5"/>
      <c r="G70" s="5"/>
      <c r="J70" s="497"/>
      <c r="K70" s="497"/>
      <c r="L70" s="497"/>
    </row>
    <row r="71" spans="2:12">
      <c r="C71" s="5"/>
      <c r="D71" s="5"/>
      <c r="E71" s="5"/>
      <c r="F71" s="5"/>
      <c r="G71" s="5"/>
      <c r="J71" s="497"/>
      <c r="K71" s="497"/>
      <c r="L71" s="497"/>
    </row>
    <row r="72" spans="2:12">
      <c r="C72" s="5"/>
      <c r="D72" s="5"/>
      <c r="E72" s="5"/>
      <c r="F72" s="5"/>
      <c r="G72" s="5"/>
      <c r="J72" s="497"/>
      <c r="K72" s="497"/>
      <c r="L72" s="497"/>
    </row>
    <row r="73" spans="2:12">
      <c r="C73" s="5"/>
      <c r="D73" s="5"/>
      <c r="E73" s="5"/>
      <c r="F73" s="5"/>
      <c r="G73" s="5"/>
      <c r="J73" s="497"/>
      <c r="K73" s="497"/>
      <c r="L73" s="497"/>
    </row>
    <row r="74" spans="2:12">
      <c r="C74" s="5"/>
      <c r="D74" s="5"/>
      <c r="E74" s="5"/>
      <c r="F74" s="5"/>
      <c r="G74" s="5"/>
      <c r="J74" s="497"/>
      <c r="K74" s="497"/>
      <c r="L74" s="497"/>
    </row>
    <row r="75" spans="2:12">
      <c r="C75" s="5"/>
      <c r="D75" s="5"/>
      <c r="E75" s="5"/>
      <c r="F75" s="5"/>
      <c r="G75" s="5"/>
      <c r="J75" s="497"/>
      <c r="K75" s="497"/>
      <c r="L75" s="497"/>
    </row>
    <row r="76" spans="2:12">
      <c r="C76" s="5"/>
      <c r="D76" s="5"/>
      <c r="E76" s="5"/>
      <c r="F76" s="5"/>
      <c r="G76" s="5"/>
      <c r="J76" s="497"/>
      <c r="K76" s="497"/>
      <c r="L76" s="497"/>
    </row>
    <row r="77" spans="2:12">
      <c r="C77" s="5"/>
      <c r="D77" s="5"/>
      <c r="E77" s="5"/>
      <c r="F77" s="5"/>
      <c r="G77" s="5"/>
      <c r="J77" s="497"/>
      <c r="K77" s="497"/>
      <c r="L77" s="497"/>
    </row>
    <row r="78" spans="2:12">
      <c r="C78" s="5"/>
      <c r="D78" s="5"/>
      <c r="E78" s="5"/>
      <c r="F78" s="5"/>
      <c r="G78" s="5"/>
      <c r="J78" s="497"/>
      <c r="K78" s="497"/>
      <c r="L78" s="497"/>
    </row>
    <row r="79" spans="2:12">
      <c r="C79" s="5"/>
      <c r="D79" s="5"/>
      <c r="E79" s="5"/>
      <c r="F79" s="5"/>
      <c r="G79" s="5"/>
      <c r="J79" s="497"/>
      <c r="K79" s="497"/>
      <c r="L79" s="497"/>
    </row>
    <row r="80" spans="2:12">
      <c r="C80" s="5"/>
      <c r="D80" s="5"/>
      <c r="E80" s="5"/>
      <c r="F80" s="5"/>
      <c r="G80" s="5"/>
      <c r="J80" s="497"/>
      <c r="K80" s="497"/>
      <c r="L80" s="497"/>
    </row>
    <row r="81" spans="3:14">
      <c r="C81" s="5"/>
      <c r="D81" s="5"/>
      <c r="E81" s="5"/>
      <c r="F81" s="5"/>
      <c r="G81" s="5"/>
      <c r="J81" s="497"/>
      <c r="K81" s="497"/>
      <c r="L81" s="497"/>
    </row>
    <row r="82" spans="3:14">
      <c r="C82" s="5"/>
      <c r="D82" s="5"/>
      <c r="E82" s="5"/>
      <c r="F82" s="5"/>
      <c r="G82" s="5"/>
      <c r="J82" s="497"/>
      <c r="K82" s="497"/>
      <c r="L82" s="497"/>
    </row>
    <row r="83" spans="3:14">
      <c r="C83" s="5"/>
      <c r="D83" s="5"/>
      <c r="E83" s="5"/>
      <c r="F83" s="5"/>
      <c r="G83" s="5"/>
      <c r="J83" s="497"/>
      <c r="K83" s="497"/>
      <c r="L83" s="497"/>
    </row>
    <row r="84" spans="3:14">
      <c r="C84" s="5"/>
      <c r="D84" s="5"/>
      <c r="E84" s="5"/>
      <c r="F84" s="5"/>
      <c r="G84" s="5"/>
      <c r="J84" s="497"/>
      <c r="K84" s="497"/>
      <c r="L84" s="497"/>
    </row>
    <row r="85" spans="3:14">
      <c r="C85" s="5"/>
      <c r="D85" s="5"/>
      <c r="E85" s="5"/>
      <c r="F85" s="5"/>
      <c r="G85" s="5"/>
      <c r="J85" s="497"/>
      <c r="K85" s="497"/>
      <c r="L85" s="497"/>
    </row>
    <row r="86" spans="3:14">
      <c r="C86" s="5"/>
      <c r="D86" s="5"/>
      <c r="E86" s="5"/>
      <c r="F86" s="5"/>
      <c r="G86" s="5"/>
      <c r="J86" s="497"/>
      <c r="K86" s="497"/>
      <c r="L86" s="497"/>
    </row>
    <row r="87" spans="3:14">
      <c r="C87" s="5"/>
      <c r="D87" s="5"/>
      <c r="E87" s="5"/>
      <c r="F87" s="5"/>
      <c r="G87" s="5"/>
      <c r="J87" s="497"/>
      <c r="K87" s="497"/>
      <c r="L87" s="497"/>
    </row>
    <row r="88" spans="3:14">
      <c r="C88" s="5"/>
      <c r="D88" s="5"/>
      <c r="E88" s="5"/>
      <c r="F88" s="5"/>
      <c r="G88" s="5"/>
      <c r="J88" s="497"/>
      <c r="K88" s="497"/>
      <c r="L88" s="497"/>
    </row>
    <row r="89" spans="3:14">
      <c r="C89" s="5"/>
      <c r="D89" s="5"/>
      <c r="E89" s="5"/>
      <c r="F89" s="5"/>
      <c r="G89" s="5"/>
      <c r="J89" s="497"/>
      <c r="K89" s="497"/>
      <c r="L89" s="497"/>
    </row>
    <row r="90" spans="3:14">
      <c r="C90" s="5"/>
      <c r="D90" s="5"/>
      <c r="E90" s="5"/>
      <c r="F90" s="5"/>
      <c r="G90" s="5"/>
      <c r="J90" s="497"/>
      <c r="K90" s="497"/>
      <c r="L90" s="497"/>
    </row>
    <row r="91" spans="3:14">
      <c r="C91" s="5"/>
      <c r="D91" s="5"/>
      <c r="E91" s="5"/>
      <c r="F91" s="5"/>
      <c r="G91" s="5"/>
      <c r="J91" s="497"/>
      <c r="K91" s="497"/>
      <c r="L91" s="497"/>
    </row>
    <row r="92" spans="3:14">
      <c r="C92" s="5"/>
      <c r="D92" s="5"/>
      <c r="E92" s="5"/>
      <c r="F92" s="5"/>
      <c r="G92" s="5"/>
      <c r="J92" s="497"/>
      <c r="K92" s="497"/>
      <c r="L92" s="497"/>
      <c r="M92" s="497"/>
      <c r="N92" s="497"/>
    </row>
    <row r="93" spans="3:14">
      <c r="C93" s="5"/>
      <c r="D93" s="5"/>
      <c r="E93" s="5"/>
      <c r="F93" s="5"/>
      <c r="G93" s="5"/>
      <c r="J93" s="497"/>
      <c r="K93" s="497"/>
      <c r="L93" s="497"/>
      <c r="M93" s="497"/>
      <c r="N93" s="497"/>
    </row>
    <row r="94" spans="3:14">
      <c r="C94" s="5"/>
      <c r="D94" s="5"/>
      <c r="E94" s="5"/>
      <c r="F94" s="5"/>
      <c r="G94" s="5"/>
      <c r="J94" s="497"/>
      <c r="K94" s="497"/>
      <c r="L94" s="497"/>
    </row>
    <row r="95" spans="3:14">
      <c r="C95" s="5"/>
      <c r="D95" s="5"/>
      <c r="E95" s="5"/>
      <c r="F95" s="5"/>
      <c r="G95" s="5"/>
      <c r="J95" s="497"/>
      <c r="K95" s="497"/>
      <c r="L95" s="497"/>
      <c r="M95" s="497"/>
      <c r="N95" s="497"/>
    </row>
    <row r="96" spans="3:14">
      <c r="C96" s="5"/>
      <c r="D96" s="5"/>
      <c r="E96" s="5"/>
      <c r="F96" s="5"/>
      <c r="G96" s="5"/>
      <c r="J96" s="497"/>
      <c r="K96" s="497"/>
      <c r="L96" s="497"/>
      <c r="M96" s="497"/>
      <c r="N96" s="497"/>
    </row>
    <row r="97" spans="3:14">
      <c r="C97" s="5"/>
      <c r="D97" s="5"/>
      <c r="E97" s="5"/>
      <c r="F97" s="5"/>
      <c r="G97" s="5"/>
      <c r="J97" s="497"/>
      <c r="K97" s="497"/>
      <c r="L97" s="497"/>
      <c r="M97" s="497"/>
      <c r="N97" s="497"/>
    </row>
    <row r="98" spans="3:14">
      <c r="C98" s="5"/>
      <c r="D98" s="5"/>
      <c r="E98" s="5"/>
      <c r="F98" s="5"/>
      <c r="G98" s="5"/>
      <c r="J98" s="497"/>
      <c r="K98" s="497"/>
      <c r="L98" s="497"/>
      <c r="M98" s="497"/>
      <c r="N98" s="497"/>
    </row>
    <row r="99" spans="3:14">
      <c r="C99" s="5"/>
      <c r="D99" s="5"/>
      <c r="E99" s="5"/>
      <c r="F99" s="5"/>
      <c r="G99" s="5"/>
      <c r="J99" s="497"/>
      <c r="K99" s="497"/>
      <c r="L99" s="497"/>
      <c r="M99" s="497"/>
      <c r="N99" s="497"/>
    </row>
    <row r="100" spans="3:14">
      <c r="C100" s="5"/>
      <c r="D100" s="5"/>
      <c r="E100" s="5"/>
      <c r="F100" s="5"/>
      <c r="G100" s="5"/>
      <c r="J100" s="497"/>
      <c r="K100" s="497"/>
      <c r="L100" s="497"/>
      <c r="M100" s="497"/>
      <c r="N100" s="497"/>
    </row>
    <row r="101" spans="3:14">
      <c r="C101" s="5"/>
      <c r="D101" s="5"/>
      <c r="E101" s="5"/>
      <c r="F101" s="5"/>
      <c r="G101" s="5"/>
      <c r="J101" s="497"/>
      <c r="K101" s="497"/>
      <c r="L101" s="497"/>
      <c r="M101" s="497"/>
      <c r="N101" s="497"/>
    </row>
    <row r="102" spans="3:14">
      <c r="C102" s="5"/>
      <c r="D102" s="5"/>
      <c r="E102" s="5"/>
      <c r="F102" s="5"/>
      <c r="G102" s="5"/>
      <c r="J102" s="497"/>
      <c r="K102" s="497"/>
      <c r="L102" s="497"/>
      <c r="M102" s="497"/>
      <c r="N102" s="497"/>
    </row>
    <row r="103" spans="3:14">
      <c r="C103" s="5"/>
      <c r="D103" s="5"/>
      <c r="E103" s="5"/>
      <c r="F103" s="5"/>
      <c r="G103" s="5"/>
      <c r="J103" s="497"/>
      <c r="K103" s="497"/>
      <c r="L103" s="497"/>
      <c r="M103" s="497"/>
      <c r="N103" s="497"/>
    </row>
    <row r="104" spans="3:14">
      <c r="C104" s="5"/>
      <c r="D104" s="5"/>
      <c r="E104" s="5"/>
      <c r="F104" s="5"/>
      <c r="G104" s="5"/>
      <c r="J104" s="497"/>
      <c r="K104" s="497"/>
      <c r="L104" s="497"/>
      <c r="M104" s="497"/>
      <c r="N104" s="497"/>
    </row>
    <row r="105" spans="3:14">
      <c r="C105" s="5"/>
      <c r="D105" s="5"/>
      <c r="E105" s="5"/>
      <c r="F105" s="5"/>
      <c r="G105" s="5"/>
      <c r="J105" s="497"/>
      <c r="K105" s="497"/>
      <c r="L105" s="497"/>
      <c r="M105" s="497"/>
      <c r="N105" s="497"/>
    </row>
    <row r="106" spans="3:14">
      <c r="C106" s="5"/>
      <c r="D106" s="5"/>
      <c r="E106" s="5"/>
      <c r="F106" s="5"/>
      <c r="G106" s="5"/>
      <c r="J106" s="497"/>
      <c r="K106" s="497"/>
      <c r="L106" s="497"/>
      <c r="M106" s="497"/>
      <c r="N106" s="497"/>
    </row>
    <row r="107" spans="3:14">
      <c r="C107" s="5"/>
      <c r="D107" s="5"/>
      <c r="E107" s="5"/>
      <c r="F107" s="5"/>
      <c r="G107" s="5"/>
      <c r="J107" s="497"/>
      <c r="K107" s="497"/>
      <c r="L107" s="497"/>
      <c r="M107" s="497"/>
      <c r="N107" s="497"/>
    </row>
    <row r="108" spans="3:14">
      <c r="C108" s="5"/>
      <c r="D108" s="5"/>
      <c r="E108" s="5"/>
      <c r="F108" s="5"/>
      <c r="G108" s="5"/>
      <c r="J108" s="497"/>
      <c r="K108" s="497"/>
      <c r="L108" s="497"/>
      <c r="M108" s="497"/>
      <c r="N108" s="497"/>
    </row>
    <row r="109" spans="3:14">
      <c r="C109" s="5"/>
      <c r="D109" s="5"/>
      <c r="E109" s="5"/>
      <c r="F109" s="5"/>
      <c r="G109" s="5"/>
      <c r="J109" s="497"/>
      <c r="K109" s="497"/>
      <c r="L109" s="497"/>
      <c r="M109" s="497"/>
      <c r="N109" s="497"/>
    </row>
    <row r="110" spans="3:14">
      <c r="C110" s="5"/>
      <c r="D110" s="5"/>
      <c r="E110" s="5"/>
      <c r="F110" s="5"/>
      <c r="G110" s="5"/>
      <c r="J110" s="497"/>
      <c r="K110" s="497"/>
      <c r="L110" s="497"/>
      <c r="M110" s="497"/>
      <c r="N110" s="497"/>
    </row>
    <row r="111" spans="3:14">
      <c r="C111" s="5"/>
      <c r="D111" s="5"/>
      <c r="E111" s="5"/>
      <c r="F111" s="5"/>
      <c r="G111" s="5"/>
      <c r="J111" s="497"/>
      <c r="K111" s="497"/>
      <c r="L111" s="497"/>
      <c r="M111" s="497"/>
      <c r="N111" s="497"/>
    </row>
    <row r="112" spans="3:14">
      <c r="C112" s="5"/>
      <c r="D112" s="5"/>
      <c r="E112" s="5"/>
      <c r="F112" s="5"/>
      <c r="G112" s="5"/>
      <c r="J112" s="497"/>
      <c r="K112" s="497"/>
      <c r="L112" s="497"/>
      <c r="M112" s="497"/>
      <c r="N112" s="497"/>
    </row>
    <row r="113" spans="3:14">
      <c r="C113" s="5"/>
      <c r="D113" s="5"/>
      <c r="E113" s="5"/>
      <c r="F113" s="5"/>
      <c r="G113" s="5"/>
      <c r="J113" s="497"/>
      <c r="K113" s="497"/>
      <c r="L113" s="497"/>
      <c r="M113" s="497"/>
      <c r="N113" s="497"/>
    </row>
    <row r="114" spans="3:14">
      <c r="C114" s="5"/>
      <c r="D114" s="5"/>
      <c r="E114" s="5"/>
      <c r="F114" s="5"/>
      <c r="G114" s="5"/>
      <c r="J114" s="497"/>
      <c r="K114" s="497"/>
      <c r="L114" s="497"/>
      <c r="M114" s="497"/>
      <c r="N114" s="497"/>
    </row>
    <row r="115" spans="3:14">
      <c r="C115" s="5"/>
      <c r="D115" s="5"/>
      <c r="E115" s="5"/>
      <c r="F115" s="5"/>
      <c r="G115" s="5"/>
      <c r="J115" s="497"/>
      <c r="K115" s="497"/>
      <c r="L115" s="497"/>
      <c r="M115" s="497"/>
      <c r="N115" s="497"/>
    </row>
    <row r="116" spans="3:14">
      <c r="C116" s="5"/>
      <c r="D116" s="5"/>
      <c r="E116" s="5"/>
      <c r="F116" s="5"/>
      <c r="G116" s="5"/>
      <c r="J116" s="497"/>
      <c r="K116" s="497"/>
      <c r="L116" s="497"/>
      <c r="M116" s="497"/>
      <c r="N116" s="497"/>
    </row>
    <row r="117" spans="3:14">
      <c r="C117" s="5"/>
      <c r="D117" s="5"/>
      <c r="E117" s="5"/>
      <c r="F117" s="5"/>
      <c r="G117" s="5"/>
      <c r="J117" s="497"/>
      <c r="K117" s="497"/>
      <c r="L117" s="497"/>
      <c r="M117" s="497"/>
      <c r="N117" s="497"/>
    </row>
    <row r="118" spans="3:14">
      <c r="C118" s="5"/>
      <c r="D118" s="5"/>
      <c r="E118" s="5"/>
      <c r="F118" s="5"/>
      <c r="G118" s="5"/>
      <c r="J118" s="497"/>
      <c r="K118" s="497"/>
      <c r="L118" s="497"/>
      <c r="M118" s="497"/>
      <c r="N118" s="497"/>
    </row>
    <row r="119" spans="3:14">
      <c r="C119" s="5"/>
      <c r="D119" s="5"/>
      <c r="E119" s="5"/>
      <c r="F119" s="5"/>
      <c r="G119" s="5"/>
      <c r="J119" s="497"/>
      <c r="K119" s="497"/>
      <c r="L119" s="497"/>
      <c r="M119" s="497"/>
      <c r="N119" s="497"/>
    </row>
    <row r="120" spans="3:14">
      <c r="C120" s="5"/>
      <c r="D120" s="5"/>
      <c r="E120" s="5"/>
      <c r="F120" s="5"/>
      <c r="G120" s="5"/>
      <c r="J120" s="497"/>
      <c r="K120" s="497"/>
      <c r="L120" s="497"/>
      <c r="M120" s="497"/>
      <c r="N120" s="497"/>
    </row>
    <row r="121" spans="3:14">
      <c r="C121" s="5"/>
      <c r="D121" s="5"/>
      <c r="E121" s="5"/>
      <c r="F121" s="5"/>
      <c r="G121" s="5"/>
      <c r="J121" s="497"/>
      <c r="K121" s="497"/>
      <c r="L121" s="497"/>
      <c r="M121" s="497"/>
      <c r="N121" s="497"/>
    </row>
    <row r="122" spans="3:14">
      <c r="C122" s="5"/>
      <c r="D122" s="5"/>
      <c r="E122" s="5"/>
      <c r="F122" s="5"/>
      <c r="G122" s="5"/>
      <c r="J122" s="497"/>
      <c r="K122" s="497"/>
      <c r="L122" s="497"/>
      <c r="M122" s="497"/>
      <c r="N122" s="497"/>
    </row>
    <row r="123" spans="3:14">
      <c r="C123" s="5"/>
      <c r="D123" s="5"/>
      <c r="E123" s="5"/>
      <c r="F123" s="5"/>
      <c r="G123" s="5"/>
      <c r="J123" s="497"/>
      <c r="K123" s="497"/>
      <c r="L123" s="497"/>
      <c r="M123" s="497"/>
      <c r="N123" s="497"/>
    </row>
    <row r="124" spans="3:14">
      <c r="C124" s="5"/>
      <c r="D124" s="5"/>
      <c r="E124" s="5"/>
      <c r="F124" s="5"/>
      <c r="G124" s="5"/>
      <c r="J124" s="497"/>
      <c r="K124" s="497"/>
      <c r="L124" s="497"/>
      <c r="M124" s="497"/>
      <c r="N124" s="497"/>
    </row>
    <row r="125" spans="3:14">
      <c r="C125" s="5"/>
      <c r="D125" s="5"/>
      <c r="E125" s="5"/>
      <c r="F125" s="5"/>
      <c r="G125" s="5"/>
      <c r="J125" s="497"/>
      <c r="K125" s="497"/>
      <c r="L125" s="497"/>
      <c r="M125" s="497"/>
      <c r="N125" s="497"/>
    </row>
    <row r="126" spans="3:14">
      <c r="C126" s="5"/>
      <c r="D126" s="5"/>
      <c r="E126" s="5"/>
      <c r="F126" s="5"/>
      <c r="G126" s="5"/>
      <c r="J126" s="497"/>
      <c r="K126" s="497"/>
      <c r="L126" s="497"/>
      <c r="M126" s="497"/>
      <c r="N126" s="497"/>
    </row>
    <row r="127" spans="3:14">
      <c r="C127" s="5"/>
      <c r="D127" s="5"/>
      <c r="E127" s="5"/>
      <c r="F127" s="5"/>
      <c r="G127" s="5"/>
      <c r="J127" s="497"/>
      <c r="K127" s="497"/>
      <c r="L127" s="497"/>
      <c r="M127" s="497"/>
      <c r="N127" s="497"/>
    </row>
    <row r="128" spans="3:14">
      <c r="C128" s="5"/>
      <c r="D128" s="5"/>
      <c r="E128" s="5"/>
      <c r="F128" s="5"/>
      <c r="G128" s="5"/>
      <c r="J128" s="497"/>
      <c r="K128" s="497"/>
      <c r="L128" s="497"/>
      <c r="M128" s="497"/>
      <c r="N128" s="497"/>
    </row>
    <row r="129" spans="3:14">
      <c r="C129" s="5"/>
      <c r="D129" s="5"/>
      <c r="E129" s="5"/>
      <c r="F129" s="5"/>
      <c r="G129" s="5"/>
      <c r="J129" s="497"/>
      <c r="K129" s="497"/>
      <c r="L129" s="497"/>
      <c r="M129" s="497"/>
      <c r="N129" s="497"/>
    </row>
    <row r="130" spans="3:14">
      <c r="C130" s="5"/>
      <c r="D130" s="5"/>
      <c r="E130" s="5"/>
      <c r="F130" s="5"/>
      <c r="G130" s="5"/>
      <c r="J130" s="497"/>
      <c r="K130" s="497"/>
      <c r="L130" s="497"/>
      <c r="M130" s="497"/>
      <c r="N130" s="497"/>
    </row>
    <row r="131" spans="3:14">
      <c r="C131" s="5"/>
      <c r="D131" s="5"/>
      <c r="E131" s="5"/>
      <c r="F131" s="5"/>
      <c r="G131" s="5"/>
      <c r="J131" s="497"/>
      <c r="K131" s="497"/>
      <c r="L131" s="497"/>
      <c r="M131" s="497"/>
      <c r="N131" s="497"/>
    </row>
    <row r="132" spans="3:14">
      <c r="C132" s="5"/>
      <c r="D132" s="5"/>
      <c r="E132" s="5"/>
      <c r="F132" s="5"/>
      <c r="G132" s="5"/>
      <c r="J132" s="497"/>
      <c r="K132" s="497"/>
      <c r="L132" s="497"/>
      <c r="M132" s="497"/>
      <c r="N132" s="497"/>
    </row>
    <row r="133" spans="3:14">
      <c r="C133" s="5"/>
      <c r="D133" s="5"/>
      <c r="E133" s="5"/>
      <c r="F133" s="5"/>
      <c r="G133" s="5"/>
      <c r="J133" s="497"/>
      <c r="K133" s="497"/>
      <c r="L133" s="497"/>
      <c r="M133" s="497"/>
      <c r="N133" s="497"/>
    </row>
    <row r="134" spans="3:14">
      <c r="C134" s="5"/>
      <c r="D134" s="5"/>
      <c r="E134" s="5"/>
      <c r="F134" s="5"/>
      <c r="G134" s="5"/>
      <c r="J134" s="497"/>
      <c r="K134" s="497"/>
      <c r="L134" s="497"/>
      <c r="M134" s="497"/>
      <c r="N134" s="497"/>
    </row>
    <row r="135" spans="3:14">
      <c r="C135" s="5"/>
      <c r="D135" s="5"/>
      <c r="E135" s="5"/>
      <c r="F135" s="5"/>
      <c r="G135" s="5"/>
      <c r="J135" s="497"/>
      <c r="K135" s="497"/>
      <c r="L135" s="497"/>
      <c r="M135" s="497"/>
      <c r="N135" s="497"/>
    </row>
    <row r="136" spans="3:14">
      <c r="C136" s="5"/>
      <c r="D136" s="5"/>
      <c r="E136" s="5"/>
      <c r="F136" s="5"/>
      <c r="G136" s="5"/>
      <c r="J136" s="497"/>
      <c r="K136" s="497"/>
      <c r="L136" s="497"/>
      <c r="M136" s="497"/>
      <c r="N136" s="497"/>
    </row>
    <row r="137" spans="3:14">
      <c r="C137" s="5"/>
      <c r="D137" s="5"/>
      <c r="E137" s="5"/>
      <c r="F137" s="5"/>
      <c r="G137" s="5"/>
      <c r="J137" s="497"/>
      <c r="K137" s="497"/>
      <c r="L137" s="497"/>
      <c r="M137" s="497"/>
      <c r="N137" s="497"/>
    </row>
    <row r="138" spans="3:14">
      <c r="C138" s="5"/>
      <c r="D138" s="5"/>
      <c r="E138" s="5"/>
      <c r="F138" s="5"/>
      <c r="G138" s="5"/>
      <c r="J138" s="497"/>
      <c r="K138" s="497"/>
      <c r="L138" s="497"/>
      <c r="M138" s="497"/>
      <c r="N138" s="497"/>
    </row>
    <row r="139" spans="3:14">
      <c r="C139" s="5"/>
      <c r="D139" s="5"/>
      <c r="E139" s="5"/>
      <c r="F139" s="5"/>
      <c r="G139" s="5"/>
      <c r="J139" s="497"/>
      <c r="K139" s="497"/>
      <c r="L139" s="497"/>
      <c r="M139" s="497"/>
      <c r="N139" s="497"/>
    </row>
    <row r="140" spans="3:14">
      <c r="C140" s="5"/>
      <c r="D140" s="5"/>
      <c r="E140" s="5"/>
      <c r="F140" s="5"/>
      <c r="G140" s="5"/>
      <c r="J140" s="497"/>
      <c r="K140" s="497"/>
      <c r="L140" s="497"/>
      <c r="M140" s="497"/>
      <c r="N140" s="497"/>
    </row>
    <row r="141" spans="3:14">
      <c r="C141" s="5"/>
      <c r="D141" s="5"/>
      <c r="E141" s="5"/>
      <c r="F141" s="5"/>
      <c r="G141" s="5"/>
      <c r="J141" s="497"/>
      <c r="K141" s="497"/>
      <c r="L141" s="497"/>
      <c r="M141" s="497"/>
      <c r="N141" s="497"/>
    </row>
    <row r="142" spans="3:14">
      <c r="C142" s="5"/>
      <c r="D142" s="5"/>
      <c r="E142" s="5"/>
      <c r="F142" s="5"/>
      <c r="G142" s="5"/>
      <c r="J142" s="497"/>
      <c r="K142" s="497"/>
      <c r="L142" s="497"/>
      <c r="M142" s="497"/>
      <c r="N142" s="497"/>
    </row>
    <row r="143" spans="3:14">
      <c r="C143" s="5"/>
      <c r="D143" s="5"/>
      <c r="E143" s="5"/>
      <c r="F143" s="5"/>
      <c r="G143" s="5"/>
      <c r="J143" s="497"/>
      <c r="K143" s="497"/>
      <c r="L143" s="497"/>
      <c r="M143" s="497"/>
      <c r="N143" s="497"/>
    </row>
    <row r="144" spans="3:14">
      <c r="C144" s="5"/>
      <c r="D144" s="5"/>
      <c r="E144" s="5"/>
      <c r="F144" s="5"/>
      <c r="G144" s="5"/>
      <c r="J144" s="497"/>
      <c r="K144" s="497"/>
      <c r="L144" s="497"/>
      <c r="M144" s="497"/>
      <c r="N144" s="497"/>
    </row>
    <row r="145" spans="3:14">
      <c r="C145" s="5"/>
      <c r="D145" s="5"/>
      <c r="E145" s="5"/>
      <c r="F145" s="5"/>
      <c r="G145" s="5"/>
      <c r="J145" s="497"/>
      <c r="K145" s="497"/>
      <c r="L145" s="497"/>
      <c r="M145" s="497"/>
      <c r="N145" s="497"/>
    </row>
    <row r="146" spans="3:14">
      <c r="C146" s="5"/>
      <c r="D146" s="5"/>
      <c r="E146" s="5"/>
      <c r="F146" s="5"/>
      <c r="G146" s="5"/>
      <c r="J146" s="497"/>
      <c r="K146" s="497"/>
      <c r="L146" s="497"/>
      <c r="M146" s="497"/>
      <c r="N146" s="497"/>
    </row>
    <row r="147" spans="3:14">
      <c r="C147" s="5"/>
      <c r="D147" s="5"/>
      <c r="E147" s="5"/>
      <c r="F147" s="5"/>
      <c r="G147" s="5"/>
      <c r="J147" s="497"/>
      <c r="K147" s="497"/>
      <c r="L147" s="497"/>
      <c r="M147" s="497"/>
      <c r="N147" s="497"/>
    </row>
    <row r="148" spans="3:14">
      <c r="C148" s="5"/>
      <c r="D148" s="5"/>
      <c r="E148" s="5"/>
      <c r="F148" s="5"/>
      <c r="G148" s="5"/>
      <c r="J148" s="497"/>
      <c r="K148" s="497"/>
      <c r="L148" s="497"/>
      <c r="M148" s="497"/>
      <c r="N148" s="497"/>
    </row>
    <row r="149" spans="3:14">
      <c r="C149" s="5"/>
      <c r="D149" s="5"/>
      <c r="E149" s="5"/>
      <c r="F149" s="5"/>
      <c r="G149" s="5"/>
      <c r="J149" s="497"/>
      <c r="K149" s="497"/>
      <c r="L149" s="497"/>
      <c r="M149" s="497"/>
      <c r="N149" s="497"/>
    </row>
    <row r="150" spans="3:14">
      <c r="C150" s="5"/>
      <c r="D150" s="5"/>
      <c r="E150" s="5"/>
      <c r="F150" s="5"/>
      <c r="G150" s="5"/>
      <c r="J150" s="497"/>
      <c r="K150" s="497"/>
      <c r="L150" s="497"/>
      <c r="M150" s="497"/>
      <c r="N150" s="497"/>
    </row>
    <row r="151" spans="3:14">
      <c r="C151" s="5"/>
      <c r="D151" s="5"/>
      <c r="E151" s="5"/>
      <c r="F151" s="5"/>
      <c r="G151" s="5"/>
      <c r="J151" s="497"/>
      <c r="K151" s="497"/>
      <c r="L151" s="497"/>
      <c r="M151" s="497"/>
      <c r="N151" s="497"/>
    </row>
    <row r="152" spans="3:14">
      <c r="C152" s="5"/>
      <c r="D152" s="5"/>
      <c r="E152" s="5"/>
      <c r="F152" s="5"/>
      <c r="G152" s="5"/>
      <c r="J152" s="497"/>
      <c r="K152" s="497"/>
      <c r="L152" s="497"/>
      <c r="M152" s="497"/>
      <c r="N152" s="497"/>
    </row>
    <row r="153" spans="3:14">
      <c r="C153" s="5"/>
      <c r="D153" s="5"/>
      <c r="E153" s="5"/>
      <c r="F153" s="5"/>
      <c r="G153" s="5"/>
      <c r="J153" s="497"/>
      <c r="K153" s="497"/>
      <c r="L153" s="497"/>
      <c r="M153" s="497"/>
      <c r="N153" s="497"/>
    </row>
    <row r="154" spans="3:14">
      <c r="C154" s="5"/>
      <c r="D154" s="5"/>
      <c r="E154" s="5"/>
      <c r="F154" s="5"/>
      <c r="G154" s="5"/>
      <c r="J154" s="497"/>
      <c r="K154" s="497"/>
      <c r="L154" s="497"/>
      <c r="M154" s="497"/>
      <c r="N154" s="497"/>
    </row>
    <row r="155" spans="3:14">
      <c r="C155" s="5"/>
      <c r="D155" s="5"/>
      <c r="E155" s="5"/>
      <c r="F155" s="5"/>
      <c r="G155" s="5"/>
      <c r="J155" s="497"/>
      <c r="K155" s="497"/>
      <c r="L155" s="497"/>
      <c r="M155" s="497"/>
      <c r="N155" s="497"/>
    </row>
    <row r="156" spans="3:14">
      <c r="C156" s="5"/>
      <c r="D156" s="5"/>
      <c r="E156" s="5"/>
      <c r="F156" s="5"/>
      <c r="G156" s="5"/>
      <c r="J156" s="497"/>
      <c r="K156" s="497"/>
      <c r="L156" s="497"/>
      <c r="M156" s="497"/>
      <c r="N156" s="497"/>
    </row>
    <row r="157" spans="3:14">
      <c r="C157" s="5"/>
      <c r="D157" s="5"/>
      <c r="E157" s="5"/>
      <c r="F157" s="5"/>
      <c r="G157" s="5"/>
      <c r="J157" s="497"/>
      <c r="K157" s="497"/>
      <c r="L157" s="497"/>
      <c r="M157" s="497"/>
      <c r="N157" s="497"/>
    </row>
    <row r="158" spans="3:14">
      <c r="C158" s="5"/>
      <c r="D158" s="5"/>
      <c r="E158" s="5"/>
      <c r="F158" s="5"/>
      <c r="G158" s="5"/>
      <c r="J158" s="497"/>
      <c r="K158" s="497"/>
      <c r="L158" s="497"/>
      <c r="M158" s="497"/>
      <c r="N158" s="497"/>
    </row>
    <row r="159" spans="3:14">
      <c r="C159" s="5"/>
      <c r="D159" s="5"/>
      <c r="E159" s="5"/>
      <c r="F159" s="5"/>
      <c r="G159" s="5"/>
      <c r="J159" s="497"/>
      <c r="K159" s="497"/>
      <c r="L159" s="497"/>
      <c r="M159" s="497"/>
      <c r="N159" s="497"/>
    </row>
    <row r="160" spans="3:14">
      <c r="C160" s="5"/>
      <c r="D160" s="5"/>
      <c r="E160" s="5"/>
      <c r="F160" s="5"/>
      <c r="G160" s="5"/>
      <c r="J160" s="497"/>
      <c r="K160" s="497"/>
      <c r="L160" s="497"/>
      <c r="M160" s="497"/>
      <c r="N160" s="497"/>
    </row>
    <row r="161" spans="3:14">
      <c r="C161" s="5"/>
      <c r="D161" s="5"/>
      <c r="E161" s="5"/>
      <c r="F161" s="5"/>
      <c r="G161" s="5"/>
      <c r="J161" s="497"/>
      <c r="K161" s="497"/>
      <c r="L161" s="497"/>
      <c r="M161" s="497"/>
      <c r="N161" s="497"/>
    </row>
    <row r="162" spans="3:14">
      <c r="C162" s="5"/>
      <c r="D162" s="5"/>
      <c r="E162" s="5"/>
      <c r="F162" s="5"/>
      <c r="G162" s="5"/>
      <c r="J162" s="497"/>
      <c r="K162" s="497"/>
      <c r="L162" s="497"/>
      <c r="M162" s="497"/>
      <c r="N162" s="497"/>
    </row>
    <row r="163" spans="3:14">
      <c r="C163" s="5"/>
      <c r="D163" s="5"/>
      <c r="E163" s="5"/>
      <c r="F163" s="5"/>
      <c r="G163" s="5"/>
      <c r="J163" s="497"/>
      <c r="K163" s="497"/>
      <c r="L163" s="497"/>
      <c r="M163" s="497"/>
      <c r="N163" s="497"/>
    </row>
    <row r="164" spans="3:14">
      <c r="C164" s="5"/>
      <c r="D164" s="5"/>
      <c r="E164" s="5"/>
      <c r="F164" s="5"/>
      <c r="G164" s="5"/>
      <c r="J164" s="497"/>
      <c r="K164" s="497"/>
      <c r="L164" s="497"/>
      <c r="M164" s="497"/>
      <c r="N164" s="497"/>
    </row>
    <row r="165" spans="3:14">
      <c r="C165" s="5"/>
      <c r="D165" s="5"/>
      <c r="E165" s="5"/>
      <c r="F165" s="5"/>
      <c r="G165" s="5"/>
      <c r="J165" s="497"/>
      <c r="K165" s="497"/>
      <c r="L165" s="497"/>
      <c r="M165" s="497"/>
      <c r="N165" s="497"/>
    </row>
    <row r="166" spans="3:14">
      <c r="C166" s="5"/>
      <c r="D166" s="5"/>
      <c r="E166" s="5"/>
      <c r="F166" s="5"/>
      <c r="G166" s="5"/>
      <c r="J166" s="497"/>
      <c r="K166" s="497"/>
      <c r="L166" s="497"/>
      <c r="M166" s="497"/>
      <c r="N166" s="497"/>
    </row>
    <row r="167" spans="3:14">
      <c r="C167" s="5"/>
      <c r="D167" s="5"/>
      <c r="E167" s="5"/>
      <c r="F167" s="5"/>
      <c r="G167" s="5"/>
      <c r="J167" s="497"/>
      <c r="K167" s="497"/>
      <c r="L167" s="497"/>
      <c r="M167" s="497"/>
      <c r="N167" s="497"/>
    </row>
    <row r="168" spans="3:14">
      <c r="C168" s="5"/>
      <c r="D168" s="5"/>
      <c r="E168" s="5"/>
      <c r="F168" s="5"/>
      <c r="G168" s="5"/>
      <c r="J168" s="497"/>
      <c r="K168" s="497"/>
      <c r="L168" s="497"/>
      <c r="M168" s="497"/>
      <c r="N168" s="497"/>
    </row>
    <row r="169" spans="3:14">
      <c r="C169" s="5"/>
      <c r="D169" s="5"/>
      <c r="E169" s="5"/>
      <c r="F169" s="5"/>
      <c r="G169" s="5"/>
      <c r="J169" s="497"/>
      <c r="K169" s="497"/>
      <c r="L169" s="497"/>
      <c r="M169" s="497"/>
      <c r="N169" s="497"/>
    </row>
    <row r="170" spans="3:14">
      <c r="C170" s="5"/>
      <c r="D170" s="5"/>
      <c r="E170" s="5"/>
      <c r="F170" s="5"/>
      <c r="G170" s="5"/>
      <c r="J170" s="497"/>
      <c r="K170" s="497"/>
      <c r="L170" s="497"/>
      <c r="M170" s="497"/>
      <c r="N170" s="497"/>
    </row>
    <row r="171" spans="3:14">
      <c r="C171" s="5"/>
      <c r="D171" s="5"/>
      <c r="E171" s="5"/>
      <c r="F171" s="5"/>
      <c r="G171" s="5"/>
      <c r="J171" s="497"/>
      <c r="K171" s="497"/>
      <c r="L171" s="497"/>
      <c r="M171" s="497"/>
      <c r="N171" s="497"/>
    </row>
    <row r="172" spans="3:14">
      <c r="C172" s="5"/>
      <c r="D172" s="5"/>
      <c r="E172" s="5"/>
      <c r="F172" s="5"/>
      <c r="G172" s="5"/>
      <c r="J172" s="497"/>
      <c r="K172" s="497"/>
      <c r="L172" s="497"/>
      <c r="M172" s="497"/>
      <c r="N172" s="497"/>
    </row>
    <row r="173" spans="3:14">
      <c r="C173" s="5"/>
      <c r="D173" s="5"/>
      <c r="E173" s="5"/>
      <c r="F173" s="5"/>
      <c r="G173" s="5"/>
      <c r="J173" s="497"/>
      <c r="K173" s="497"/>
      <c r="L173" s="497"/>
      <c r="M173" s="497"/>
      <c r="N173" s="497"/>
    </row>
    <row r="174" spans="3:14">
      <c r="C174" s="5"/>
      <c r="D174" s="5"/>
      <c r="E174" s="5"/>
      <c r="F174" s="5"/>
      <c r="G174" s="5"/>
      <c r="J174" s="497"/>
      <c r="K174" s="497"/>
      <c r="L174" s="497"/>
      <c r="M174" s="497"/>
      <c r="N174" s="497"/>
    </row>
    <row r="175" spans="3:14">
      <c r="C175" s="5"/>
      <c r="D175" s="5"/>
      <c r="E175" s="5"/>
      <c r="F175" s="5"/>
      <c r="G175" s="5"/>
      <c r="J175" s="497"/>
      <c r="K175" s="497"/>
      <c r="L175" s="497"/>
      <c r="M175" s="497"/>
      <c r="N175" s="497"/>
    </row>
    <row r="176" spans="3:14">
      <c r="C176" s="5"/>
      <c r="D176" s="5"/>
      <c r="E176" s="5"/>
      <c r="F176" s="5"/>
      <c r="G176" s="5"/>
      <c r="J176" s="497"/>
      <c r="K176" s="497"/>
      <c r="L176" s="497"/>
      <c r="M176" s="497"/>
      <c r="N176" s="497"/>
    </row>
    <row r="177" spans="3:14">
      <c r="C177" s="5"/>
      <c r="D177" s="5"/>
      <c r="E177" s="5"/>
      <c r="F177" s="5"/>
      <c r="G177" s="5"/>
      <c r="J177" s="497"/>
      <c r="K177" s="497"/>
      <c r="L177" s="497"/>
      <c r="M177" s="497"/>
      <c r="N177" s="497"/>
    </row>
    <row r="178" spans="3:14">
      <c r="C178" s="5"/>
      <c r="D178" s="5"/>
      <c r="E178" s="5"/>
      <c r="F178" s="5"/>
      <c r="G178" s="5"/>
      <c r="J178" s="497"/>
      <c r="K178" s="497"/>
      <c r="L178" s="497"/>
      <c r="M178" s="497"/>
      <c r="N178" s="497"/>
    </row>
    <row r="179" spans="3:14">
      <c r="C179" s="5"/>
      <c r="D179" s="5"/>
      <c r="E179" s="5"/>
      <c r="F179" s="5"/>
      <c r="G179" s="5"/>
      <c r="J179" s="497"/>
      <c r="K179" s="497"/>
      <c r="L179" s="497"/>
      <c r="M179" s="497"/>
      <c r="N179" s="497"/>
    </row>
    <row r="180" spans="3:14">
      <c r="C180" s="5"/>
      <c r="D180" s="5"/>
      <c r="E180" s="5"/>
      <c r="F180" s="5"/>
      <c r="G180" s="5"/>
      <c r="J180" s="497"/>
      <c r="K180" s="497"/>
      <c r="L180" s="497"/>
      <c r="M180" s="497"/>
      <c r="N180" s="497"/>
    </row>
    <row r="181" spans="3:14">
      <c r="C181" s="5"/>
      <c r="D181" s="5"/>
      <c r="E181" s="5"/>
      <c r="F181" s="5"/>
      <c r="G181" s="5"/>
      <c r="J181" s="497"/>
      <c r="K181" s="497"/>
      <c r="L181" s="497"/>
      <c r="M181" s="497"/>
      <c r="N181" s="497"/>
    </row>
    <row r="182" spans="3:14">
      <c r="C182" s="5"/>
      <c r="D182" s="5"/>
      <c r="E182" s="5"/>
      <c r="F182" s="5"/>
      <c r="G182" s="5"/>
      <c r="J182" s="497"/>
      <c r="K182" s="497"/>
      <c r="L182" s="497"/>
      <c r="M182" s="497"/>
      <c r="N182" s="497"/>
    </row>
    <row r="183" spans="3:14">
      <c r="C183" s="5"/>
      <c r="D183" s="5"/>
      <c r="E183" s="5"/>
      <c r="F183" s="5"/>
      <c r="G183" s="5"/>
      <c r="J183" s="497"/>
      <c r="K183" s="497"/>
      <c r="L183" s="497"/>
      <c r="M183" s="497"/>
      <c r="N183" s="497"/>
    </row>
    <row r="184" spans="3:14">
      <c r="C184" s="5"/>
      <c r="D184" s="5"/>
      <c r="E184" s="5"/>
      <c r="F184" s="5"/>
      <c r="G184" s="5"/>
      <c r="J184" s="497"/>
      <c r="K184" s="497"/>
      <c r="L184" s="497"/>
      <c r="M184" s="497"/>
      <c r="N184" s="497"/>
    </row>
    <row r="185" spans="3:14">
      <c r="C185" s="5"/>
      <c r="D185" s="5"/>
      <c r="E185" s="5"/>
      <c r="F185" s="5"/>
      <c r="G185" s="5"/>
      <c r="J185" s="497"/>
      <c r="K185" s="497"/>
      <c r="L185" s="497"/>
      <c r="M185" s="497"/>
      <c r="N185" s="497"/>
    </row>
    <row r="186" spans="3:14">
      <c r="C186" s="5"/>
      <c r="D186" s="5"/>
      <c r="E186" s="5"/>
      <c r="F186" s="5"/>
      <c r="G186" s="5"/>
      <c r="J186" s="497"/>
      <c r="K186" s="497"/>
      <c r="L186" s="497"/>
      <c r="M186" s="497"/>
      <c r="N186" s="497"/>
    </row>
    <row r="187" spans="3:14">
      <c r="C187" s="5"/>
      <c r="D187" s="5"/>
      <c r="E187" s="5"/>
      <c r="F187" s="5"/>
      <c r="G187" s="5"/>
      <c r="J187" s="497"/>
      <c r="K187" s="497"/>
      <c r="L187" s="497"/>
      <c r="M187" s="497"/>
      <c r="N187" s="497"/>
    </row>
    <row r="188" spans="3:14">
      <c r="C188" s="5"/>
      <c r="D188" s="5"/>
      <c r="E188" s="5"/>
      <c r="F188" s="5"/>
      <c r="G188" s="5"/>
      <c r="J188" s="497"/>
      <c r="K188" s="497"/>
      <c r="L188" s="497"/>
      <c r="M188" s="497"/>
      <c r="N188" s="497"/>
    </row>
    <row r="189" spans="3:14">
      <c r="C189" s="5"/>
      <c r="D189" s="5"/>
      <c r="E189" s="5"/>
      <c r="F189" s="5"/>
      <c r="G189" s="5"/>
      <c r="J189" s="497"/>
      <c r="K189" s="497"/>
      <c r="L189" s="497"/>
      <c r="M189" s="497"/>
      <c r="N189" s="497"/>
    </row>
    <row r="190" spans="3:14">
      <c r="C190" s="5"/>
      <c r="D190" s="5"/>
      <c r="E190" s="5"/>
      <c r="F190" s="5"/>
      <c r="G190" s="5"/>
      <c r="J190" s="497"/>
      <c r="K190" s="497"/>
      <c r="L190" s="497"/>
      <c r="M190" s="497"/>
      <c r="N190" s="497"/>
    </row>
    <row r="191" spans="3:14">
      <c r="C191" s="5"/>
      <c r="D191" s="5"/>
      <c r="E191" s="5"/>
      <c r="F191" s="5"/>
      <c r="G191" s="5"/>
      <c r="J191" s="497"/>
      <c r="K191" s="497"/>
      <c r="L191" s="497"/>
      <c r="M191" s="497"/>
      <c r="N191" s="497"/>
    </row>
    <row r="192" spans="3:14">
      <c r="C192" s="5"/>
      <c r="D192" s="5"/>
      <c r="E192" s="5"/>
      <c r="F192" s="5"/>
      <c r="G192" s="5"/>
      <c r="J192" s="497"/>
      <c r="K192" s="497"/>
      <c r="L192" s="497"/>
      <c r="M192" s="497"/>
      <c r="N192" s="497"/>
    </row>
    <row r="193" spans="3:14">
      <c r="C193" s="5"/>
      <c r="D193" s="5"/>
      <c r="E193" s="5"/>
      <c r="F193" s="5"/>
      <c r="G193" s="5"/>
      <c r="J193" s="497"/>
      <c r="K193" s="497"/>
      <c r="L193" s="497"/>
      <c r="M193" s="497"/>
      <c r="N193" s="497"/>
    </row>
    <row r="194" spans="3:14">
      <c r="C194" s="5"/>
      <c r="D194" s="5"/>
      <c r="E194" s="5"/>
      <c r="F194" s="5"/>
      <c r="G194" s="5"/>
      <c r="J194" s="497"/>
      <c r="K194" s="497"/>
      <c r="L194" s="497"/>
      <c r="M194" s="497"/>
      <c r="N194" s="497"/>
    </row>
    <row r="195" spans="3:14">
      <c r="C195" s="5"/>
      <c r="D195" s="5"/>
      <c r="E195" s="5"/>
      <c r="F195" s="5"/>
      <c r="G195" s="5"/>
      <c r="J195" s="497"/>
      <c r="K195" s="497"/>
      <c r="L195" s="497"/>
      <c r="M195" s="497"/>
      <c r="N195" s="497"/>
    </row>
    <row r="196" spans="3:14">
      <c r="C196" s="5"/>
      <c r="D196" s="5"/>
      <c r="E196" s="5"/>
      <c r="F196" s="5"/>
      <c r="G196" s="5"/>
      <c r="J196" s="497"/>
      <c r="K196" s="497"/>
      <c r="L196" s="497"/>
      <c r="M196" s="497"/>
      <c r="N196" s="497"/>
    </row>
    <row r="197" spans="3:14">
      <c r="C197" s="5"/>
      <c r="D197" s="5"/>
      <c r="E197" s="5"/>
      <c r="F197" s="5"/>
      <c r="G197" s="5"/>
      <c r="J197" s="497"/>
      <c r="K197" s="497"/>
      <c r="L197" s="497"/>
      <c r="M197" s="497"/>
      <c r="N197" s="497"/>
    </row>
    <row r="198" spans="3:14">
      <c r="C198" s="5"/>
      <c r="D198" s="5"/>
      <c r="E198" s="5"/>
      <c r="F198" s="5"/>
      <c r="G198" s="5"/>
      <c r="J198" s="497"/>
      <c r="K198" s="497"/>
      <c r="L198" s="497"/>
      <c r="M198" s="497"/>
      <c r="N198" s="497"/>
    </row>
    <row r="199" spans="3:14">
      <c r="C199" s="5"/>
      <c r="D199" s="5"/>
      <c r="E199" s="5"/>
      <c r="F199" s="5"/>
      <c r="G199" s="5"/>
      <c r="J199" s="497"/>
      <c r="K199" s="497"/>
      <c r="L199" s="497"/>
      <c r="M199" s="497"/>
      <c r="N199" s="497"/>
    </row>
    <row r="200" spans="3:14">
      <c r="C200" s="5"/>
      <c r="D200" s="5"/>
      <c r="E200" s="5"/>
      <c r="F200" s="5"/>
      <c r="G200" s="5"/>
      <c r="J200" s="497"/>
      <c r="K200" s="497"/>
      <c r="L200" s="497"/>
      <c r="M200" s="497"/>
      <c r="N200" s="497"/>
    </row>
    <row r="201" spans="3:14">
      <c r="C201" s="5"/>
      <c r="D201" s="5"/>
      <c r="E201" s="5"/>
      <c r="F201" s="5"/>
      <c r="G201" s="5"/>
      <c r="J201" s="497"/>
      <c r="K201" s="497"/>
      <c r="L201" s="497"/>
      <c r="M201" s="497"/>
      <c r="N201" s="497"/>
    </row>
    <row r="202" spans="3:14">
      <c r="C202" s="5"/>
      <c r="D202" s="5"/>
      <c r="E202" s="5"/>
      <c r="F202" s="5"/>
      <c r="G202" s="5"/>
      <c r="J202" s="497"/>
      <c r="K202" s="497"/>
      <c r="L202" s="497"/>
      <c r="M202" s="497"/>
      <c r="N202" s="497"/>
    </row>
    <row r="203" spans="3:14">
      <c r="C203" s="5"/>
      <c r="D203" s="5"/>
      <c r="E203" s="5"/>
      <c r="F203" s="5"/>
      <c r="G203" s="5"/>
      <c r="J203" s="497"/>
      <c r="K203" s="497"/>
      <c r="L203" s="497"/>
      <c r="M203" s="497"/>
      <c r="N203" s="497"/>
    </row>
    <row r="204" spans="3:14">
      <c r="C204" s="5"/>
      <c r="D204" s="5"/>
      <c r="E204" s="5"/>
      <c r="F204" s="5"/>
      <c r="G204" s="5"/>
      <c r="J204" s="497"/>
      <c r="K204" s="497"/>
      <c r="L204" s="497"/>
      <c r="M204" s="497"/>
      <c r="N204" s="497"/>
    </row>
    <row r="205" spans="3:14">
      <c r="C205" s="5"/>
      <c r="D205" s="5"/>
      <c r="E205" s="5"/>
      <c r="F205" s="5"/>
      <c r="G205" s="5"/>
      <c r="J205" s="497"/>
      <c r="K205" s="497"/>
      <c r="L205" s="497"/>
      <c r="M205" s="497"/>
      <c r="N205" s="497"/>
    </row>
    <row r="206" spans="3:14">
      <c r="C206" s="5"/>
      <c r="D206" s="5"/>
      <c r="E206" s="5"/>
      <c r="F206" s="5"/>
      <c r="G206" s="5"/>
      <c r="J206" s="497"/>
      <c r="K206" s="497"/>
      <c r="L206" s="497"/>
      <c r="M206" s="497"/>
      <c r="N206" s="497"/>
    </row>
    <row r="207" spans="3:14">
      <c r="C207" s="5"/>
      <c r="D207" s="5"/>
      <c r="E207" s="5"/>
      <c r="F207" s="5"/>
      <c r="G207" s="5"/>
      <c r="J207" s="497"/>
      <c r="K207" s="497"/>
      <c r="L207" s="497"/>
      <c r="M207" s="497"/>
      <c r="N207" s="497"/>
    </row>
    <row r="208" spans="3:14">
      <c r="C208" s="5"/>
      <c r="D208" s="5"/>
      <c r="E208" s="5"/>
      <c r="F208" s="5"/>
      <c r="G208" s="5"/>
      <c r="J208" s="497"/>
      <c r="K208" s="497"/>
      <c r="L208" s="497"/>
      <c r="M208" s="497"/>
      <c r="N208" s="497"/>
    </row>
    <row r="209" spans="3:14">
      <c r="C209" s="5"/>
      <c r="D209" s="5"/>
      <c r="E209" s="5"/>
      <c r="F209" s="5"/>
      <c r="G209" s="5"/>
      <c r="J209" s="497"/>
      <c r="K209" s="497"/>
      <c r="L209" s="497"/>
      <c r="M209" s="497"/>
      <c r="N209" s="497"/>
    </row>
    <row r="210" spans="3:14">
      <c r="C210" s="5"/>
      <c r="D210" s="5"/>
      <c r="E210" s="5"/>
      <c r="F210" s="5"/>
      <c r="G210" s="5"/>
      <c r="J210" s="497"/>
      <c r="K210" s="497"/>
      <c r="L210" s="497"/>
      <c r="M210" s="497"/>
      <c r="N210" s="497"/>
    </row>
    <row r="211" spans="3:14">
      <c r="C211" s="5"/>
      <c r="D211" s="5"/>
      <c r="E211" s="5"/>
      <c r="F211" s="5"/>
      <c r="G211" s="5"/>
      <c r="J211" s="497"/>
      <c r="K211" s="497"/>
      <c r="L211" s="497"/>
      <c r="M211" s="497"/>
      <c r="N211" s="497"/>
    </row>
    <row r="212" spans="3:14">
      <c r="C212" s="5"/>
      <c r="D212" s="5"/>
      <c r="E212" s="5"/>
      <c r="F212" s="5"/>
      <c r="G212" s="5"/>
      <c r="J212" s="497"/>
      <c r="K212" s="497"/>
      <c r="L212" s="497"/>
      <c r="M212" s="497"/>
      <c r="N212" s="497"/>
    </row>
    <row r="213" spans="3:14">
      <c r="C213" s="5"/>
      <c r="D213" s="5"/>
      <c r="E213" s="5"/>
      <c r="F213" s="5"/>
      <c r="G213" s="5"/>
      <c r="J213" s="497"/>
      <c r="K213" s="497"/>
      <c r="L213" s="497"/>
      <c r="M213" s="497"/>
      <c r="N213" s="497"/>
    </row>
    <row r="214" spans="3:14">
      <c r="C214" s="5"/>
      <c r="D214" s="5"/>
      <c r="E214" s="5"/>
      <c r="F214" s="5"/>
      <c r="G214" s="5"/>
      <c r="J214" s="497"/>
      <c r="K214" s="497"/>
      <c r="L214" s="497"/>
      <c r="M214" s="497"/>
      <c r="N214" s="497"/>
    </row>
    <row r="215" spans="3:14">
      <c r="C215" s="5"/>
      <c r="D215" s="5"/>
      <c r="E215" s="5"/>
      <c r="F215" s="5"/>
      <c r="G215" s="5"/>
      <c r="J215" s="497"/>
      <c r="K215" s="497"/>
      <c r="L215" s="497"/>
      <c r="M215" s="497"/>
      <c r="N215" s="497"/>
    </row>
    <row r="216" spans="3:14">
      <c r="C216" s="5"/>
      <c r="D216" s="5"/>
      <c r="E216" s="5"/>
      <c r="F216" s="5"/>
      <c r="G216" s="5"/>
      <c r="J216" s="497"/>
      <c r="K216" s="497"/>
      <c r="L216" s="497"/>
      <c r="M216" s="497"/>
      <c r="N216" s="497"/>
    </row>
    <row r="217" spans="3:14">
      <c r="C217" s="5"/>
      <c r="D217" s="5"/>
      <c r="E217" s="5"/>
      <c r="F217" s="5"/>
      <c r="G217" s="5"/>
      <c r="J217" s="497"/>
      <c r="K217" s="497"/>
      <c r="L217" s="497"/>
      <c r="M217" s="497"/>
      <c r="N217" s="497"/>
    </row>
    <row r="218" spans="3:14">
      <c r="C218" s="5"/>
      <c r="D218" s="5"/>
      <c r="E218" s="5"/>
      <c r="F218" s="5"/>
      <c r="G218" s="5"/>
      <c r="J218" s="497"/>
      <c r="K218" s="497"/>
      <c r="L218" s="497"/>
      <c r="M218" s="497"/>
      <c r="N218" s="497"/>
    </row>
    <row r="219" spans="3:14">
      <c r="C219" s="5"/>
      <c r="D219" s="5"/>
      <c r="E219" s="5"/>
      <c r="F219" s="5"/>
      <c r="G219" s="5"/>
      <c r="J219" s="497"/>
      <c r="K219" s="497"/>
      <c r="L219" s="497"/>
      <c r="M219" s="497"/>
      <c r="N219" s="497"/>
    </row>
    <row r="220" spans="3:14">
      <c r="C220" s="5"/>
      <c r="D220" s="5"/>
      <c r="E220" s="5"/>
      <c r="F220" s="5"/>
      <c r="G220" s="5"/>
      <c r="J220" s="497"/>
      <c r="K220" s="497"/>
      <c r="L220" s="497"/>
      <c r="M220" s="497"/>
      <c r="N220" s="497"/>
    </row>
    <row r="221" spans="3:14">
      <c r="C221" s="5"/>
      <c r="D221" s="5"/>
      <c r="E221" s="5"/>
      <c r="F221" s="5"/>
      <c r="G221" s="5"/>
      <c r="J221" s="497"/>
      <c r="K221" s="497"/>
      <c r="L221" s="497"/>
      <c r="M221" s="497"/>
      <c r="N221" s="497"/>
    </row>
    <row r="222" spans="3:14">
      <c r="C222" s="5"/>
      <c r="D222" s="5"/>
      <c r="E222" s="5"/>
      <c r="F222" s="5"/>
      <c r="G222" s="5"/>
      <c r="J222" s="497"/>
      <c r="K222" s="497"/>
      <c r="L222" s="497"/>
      <c r="M222" s="497"/>
      <c r="N222" s="497"/>
    </row>
    <row r="223" spans="3:14">
      <c r="C223" s="5"/>
      <c r="D223" s="5"/>
      <c r="E223" s="5"/>
      <c r="F223" s="5"/>
      <c r="G223" s="5"/>
      <c r="J223" s="497"/>
      <c r="K223" s="497"/>
      <c r="L223" s="497"/>
      <c r="M223" s="497"/>
      <c r="N223" s="497"/>
    </row>
    <row r="224" spans="3:14">
      <c r="C224" s="5"/>
      <c r="D224" s="5"/>
      <c r="E224" s="5"/>
      <c r="F224" s="5"/>
      <c r="G224" s="5"/>
      <c r="J224" s="497"/>
      <c r="K224" s="497"/>
      <c r="L224" s="497"/>
      <c r="M224" s="497"/>
      <c r="N224" s="497"/>
    </row>
    <row r="225" spans="3:14">
      <c r="C225" s="5"/>
      <c r="D225" s="5"/>
      <c r="E225" s="5"/>
      <c r="F225" s="5"/>
      <c r="G225" s="5"/>
      <c r="J225" s="497"/>
      <c r="K225" s="497"/>
      <c r="L225" s="497"/>
      <c r="M225" s="497"/>
      <c r="N225" s="497"/>
    </row>
    <row r="226" spans="3:14">
      <c r="C226" s="5"/>
      <c r="D226" s="5"/>
      <c r="E226" s="5"/>
      <c r="F226" s="5"/>
      <c r="G226" s="5"/>
      <c r="J226" s="497"/>
      <c r="K226" s="497"/>
      <c r="L226" s="497"/>
      <c r="M226" s="497"/>
      <c r="N226" s="497"/>
    </row>
    <row r="227" spans="3:14">
      <c r="C227" s="5"/>
      <c r="D227" s="5"/>
      <c r="E227" s="5"/>
      <c r="F227" s="5"/>
      <c r="G227" s="5"/>
      <c r="J227" s="497"/>
      <c r="K227" s="497"/>
      <c r="L227" s="497"/>
      <c r="M227" s="497"/>
      <c r="N227" s="497"/>
    </row>
    <row r="228" spans="3:14">
      <c r="C228" s="5"/>
      <c r="D228" s="5"/>
      <c r="E228" s="5"/>
      <c r="F228" s="5"/>
      <c r="G228" s="5"/>
      <c r="J228" s="497"/>
      <c r="K228" s="497"/>
      <c r="L228" s="497"/>
      <c r="M228" s="497"/>
      <c r="N228" s="497"/>
    </row>
    <row r="229" spans="3:14">
      <c r="C229" s="5"/>
      <c r="D229" s="5"/>
      <c r="E229" s="5"/>
      <c r="F229" s="5"/>
      <c r="G229" s="5"/>
      <c r="J229" s="497"/>
      <c r="K229" s="497"/>
      <c r="L229" s="497"/>
      <c r="M229" s="497"/>
      <c r="N229" s="497"/>
    </row>
    <row r="230" spans="3:14">
      <c r="C230" s="5"/>
      <c r="D230" s="5"/>
      <c r="E230" s="5"/>
      <c r="F230" s="5"/>
      <c r="G230" s="5"/>
      <c r="J230" s="497"/>
      <c r="K230" s="497"/>
      <c r="L230" s="497"/>
      <c r="M230" s="497"/>
      <c r="N230" s="497"/>
    </row>
    <row r="231" spans="3:14">
      <c r="C231" s="5"/>
      <c r="D231" s="5"/>
      <c r="E231" s="5"/>
      <c r="F231" s="5"/>
      <c r="G231" s="5"/>
      <c r="J231" s="497"/>
      <c r="K231" s="497"/>
      <c r="L231" s="497"/>
      <c r="M231" s="497"/>
      <c r="N231" s="497"/>
    </row>
    <row r="232" spans="3:14">
      <c r="C232" s="5"/>
      <c r="D232" s="5"/>
      <c r="E232" s="5"/>
      <c r="F232" s="5"/>
      <c r="G232" s="5"/>
      <c r="J232" s="497"/>
      <c r="K232" s="497"/>
      <c r="L232" s="497"/>
      <c r="M232" s="497"/>
      <c r="N232" s="497"/>
    </row>
    <row r="233" spans="3:14">
      <c r="C233" s="5"/>
      <c r="D233" s="5"/>
      <c r="E233" s="5"/>
      <c r="F233" s="5"/>
      <c r="G233" s="5"/>
      <c r="J233" s="497"/>
      <c r="K233" s="497"/>
      <c r="L233" s="497"/>
      <c r="M233" s="497"/>
      <c r="N233" s="497"/>
    </row>
    <row r="234" spans="3:14">
      <c r="C234" s="5"/>
      <c r="D234" s="5"/>
      <c r="E234" s="5"/>
      <c r="F234" s="5"/>
      <c r="G234" s="5"/>
      <c r="J234" s="497"/>
      <c r="K234" s="497"/>
      <c r="L234" s="497"/>
      <c r="M234" s="497"/>
      <c r="N234" s="497"/>
    </row>
    <row r="235" spans="3:14">
      <c r="C235" s="5"/>
      <c r="D235" s="5"/>
      <c r="E235" s="5"/>
      <c r="F235" s="5"/>
      <c r="G235" s="5"/>
      <c r="J235" s="497"/>
      <c r="K235" s="497"/>
      <c r="L235" s="497"/>
      <c r="M235" s="497"/>
      <c r="N235" s="497"/>
    </row>
    <row r="236" spans="3:14">
      <c r="C236" s="5"/>
      <c r="D236" s="5"/>
      <c r="E236" s="5"/>
      <c r="F236" s="5"/>
      <c r="G236" s="5"/>
      <c r="J236" s="497"/>
      <c r="K236" s="497"/>
      <c r="L236" s="497"/>
      <c r="M236" s="497"/>
      <c r="N236" s="497"/>
    </row>
    <row r="237" spans="3:14">
      <c r="C237" s="5"/>
      <c r="D237" s="5"/>
      <c r="E237" s="5"/>
      <c r="F237" s="5"/>
      <c r="G237" s="5"/>
      <c r="J237" s="497"/>
      <c r="K237" s="497"/>
      <c r="L237" s="497"/>
      <c r="M237" s="497"/>
      <c r="N237" s="497"/>
    </row>
    <row r="238" spans="3:14">
      <c r="C238" s="5"/>
      <c r="D238" s="5"/>
      <c r="E238" s="5"/>
      <c r="F238" s="5"/>
      <c r="G238" s="5"/>
      <c r="J238" s="497"/>
      <c r="K238" s="497"/>
      <c r="L238" s="497"/>
      <c r="M238" s="497"/>
      <c r="N238" s="497"/>
    </row>
    <row r="239" spans="3:14">
      <c r="C239" s="5"/>
      <c r="D239" s="5"/>
      <c r="E239" s="5"/>
      <c r="F239" s="5"/>
      <c r="G239" s="5"/>
      <c r="J239" s="497"/>
      <c r="K239" s="497"/>
      <c r="L239" s="497"/>
      <c r="M239" s="497"/>
      <c r="N239" s="497"/>
    </row>
    <row r="240" spans="3:14">
      <c r="C240" s="5"/>
      <c r="D240" s="5"/>
      <c r="E240" s="5"/>
      <c r="F240" s="5"/>
      <c r="G240" s="5"/>
      <c r="J240" s="497"/>
      <c r="K240" s="497"/>
      <c r="L240" s="497"/>
      <c r="M240" s="497"/>
      <c r="N240" s="497"/>
    </row>
    <row r="241" spans="3:14">
      <c r="C241" s="5"/>
      <c r="D241" s="5"/>
      <c r="E241" s="5"/>
      <c r="F241" s="5"/>
      <c r="G241" s="5"/>
      <c r="J241" s="497"/>
      <c r="K241" s="497"/>
      <c r="L241" s="497"/>
      <c r="M241" s="497"/>
      <c r="N241" s="497"/>
    </row>
    <row r="242" spans="3:14">
      <c r="C242" s="5"/>
      <c r="D242" s="5"/>
      <c r="E242" s="5"/>
      <c r="F242" s="5"/>
      <c r="G242" s="5"/>
      <c r="J242" s="497"/>
      <c r="K242" s="497"/>
      <c r="L242" s="497"/>
      <c r="M242" s="497"/>
      <c r="N242" s="497"/>
    </row>
    <row r="243" spans="3:14">
      <c r="C243" s="5"/>
      <c r="D243" s="5"/>
      <c r="E243" s="5"/>
      <c r="F243" s="5"/>
      <c r="G243" s="5"/>
      <c r="J243" s="497"/>
      <c r="K243" s="497"/>
      <c r="L243" s="497"/>
      <c r="M243" s="497"/>
      <c r="N243" s="497"/>
    </row>
    <row r="244" spans="3:14">
      <c r="C244" s="5"/>
      <c r="D244" s="5"/>
      <c r="E244" s="5"/>
      <c r="F244" s="5"/>
      <c r="G244" s="5"/>
      <c r="J244" s="497"/>
      <c r="K244" s="497"/>
      <c r="L244" s="497"/>
      <c r="M244" s="497"/>
      <c r="N244" s="497"/>
    </row>
    <row r="245" spans="3:14">
      <c r="C245" s="5"/>
      <c r="D245" s="5"/>
      <c r="E245" s="5"/>
      <c r="F245" s="5"/>
      <c r="G245" s="5"/>
      <c r="J245" s="497"/>
      <c r="K245" s="497"/>
      <c r="L245" s="497"/>
      <c r="M245" s="497"/>
      <c r="N245" s="497"/>
    </row>
    <row r="246" spans="3:14">
      <c r="C246" s="5"/>
      <c r="D246" s="5"/>
      <c r="E246" s="5"/>
      <c r="F246" s="5"/>
      <c r="G246" s="5"/>
      <c r="J246" s="497"/>
      <c r="K246" s="497"/>
      <c r="L246" s="497"/>
      <c r="M246" s="497"/>
      <c r="N246" s="497"/>
    </row>
    <row r="247" spans="3:14">
      <c r="C247" s="5"/>
      <c r="D247" s="5"/>
      <c r="E247" s="5"/>
      <c r="F247" s="5"/>
      <c r="G247" s="5"/>
      <c r="J247" s="497"/>
      <c r="K247" s="497"/>
      <c r="L247" s="497"/>
      <c r="M247" s="497"/>
      <c r="N247" s="497"/>
    </row>
    <row r="248" spans="3:14">
      <c r="C248" s="5"/>
      <c r="D248" s="5"/>
      <c r="E248" s="5"/>
      <c r="F248" s="5"/>
      <c r="G248" s="5"/>
      <c r="J248" s="497"/>
      <c r="K248" s="497"/>
      <c r="L248" s="497"/>
      <c r="M248" s="497"/>
      <c r="N248" s="497"/>
    </row>
    <row r="249" spans="3:14">
      <c r="C249" s="5"/>
      <c r="D249" s="5"/>
      <c r="E249" s="5"/>
      <c r="F249" s="5"/>
      <c r="G249" s="5"/>
      <c r="J249" s="497"/>
      <c r="K249" s="497"/>
      <c r="L249" s="497"/>
      <c r="M249" s="497"/>
      <c r="N249" s="497"/>
    </row>
    <row r="250" spans="3:14">
      <c r="C250" s="5"/>
      <c r="D250" s="5"/>
      <c r="E250" s="5"/>
      <c r="F250" s="5"/>
      <c r="G250" s="5"/>
      <c r="J250" s="497"/>
      <c r="K250" s="497"/>
      <c r="L250" s="497"/>
      <c r="M250" s="497"/>
      <c r="N250" s="497"/>
    </row>
    <row r="251" spans="3:14">
      <c r="C251" s="5"/>
      <c r="D251" s="5"/>
      <c r="E251" s="5"/>
      <c r="F251" s="5"/>
      <c r="G251" s="5"/>
      <c r="J251" s="497"/>
      <c r="K251" s="497"/>
      <c r="L251" s="497"/>
      <c r="M251" s="497"/>
      <c r="N251" s="497"/>
    </row>
    <row r="252" spans="3:14">
      <c r="C252" s="5"/>
      <c r="D252" s="5"/>
      <c r="E252" s="5"/>
      <c r="F252" s="5"/>
      <c r="G252" s="5"/>
      <c r="J252" s="497"/>
      <c r="K252" s="497"/>
      <c r="L252" s="497"/>
      <c r="M252" s="497"/>
      <c r="N252" s="497"/>
    </row>
    <row r="253" spans="3:14">
      <c r="C253" s="5"/>
      <c r="D253" s="5"/>
      <c r="E253" s="5"/>
      <c r="F253" s="5"/>
      <c r="G253" s="5"/>
      <c r="J253" s="497"/>
      <c r="K253" s="497"/>
      <c r="L253" s="497"/>
      <c r="M253" s="497"/>
      <c r="N253" s="497"/>
    </row>
    <row r="254" spans="3:14">
      <c r="C254" s="5"/>
      <c r="D254" s="5"/>
      <c r="E254" s="5"/>
      <c r="F254" s="5"/>
      <c r="G254" s="5"/>
      <c r="J254" s="497"/>
      <c r="K254" s="497"/>
      <c r="L254" s="497"/>
      <c r="M254" s="497"/>
      <c r="N254" s="497"/>
    </row>
    <row r="255" spans="3:14">
      <c r="C255" s="5"/>
      <c r="D255" s="5"/>
      <c r="E255" s="5"/>
      <c r="F255" s="5"/>
      <c r="G255" s="5"/>
      <c r="J255" s="497"/>
      <c r="K255" s="497"/>
      <c r="L255" s="497"/>
      <c r="M255" s="497"/>
      <c r="N255" s="497"/>
    </row>
    <row r="256" spans="3:14">
      <c r="C256" s="5"/>
      <c r="D256" s="5"/>
      <c r="E256" s="5"/>
      <c r="F256" s="5"/>
      <c r="G256" s="5"/>
      <c r="J256" s="497"/>
      <c r="K256" s="497"/>
      <c r="L256" s="497"/>
      <c r="M256" s="497"/>
      <c r="N256" s="497"/>
    </row>
    <row r="257" spans="3:14">
      <c r="C257" s="5"/>
      <c r="D257" s="5"/>
      <c r="E257" s="5"/>
      <c r="F257" s="5"/>
      <c r="G257" s="5"/>
      <c r="J257" s="497"/>
      <c r="K257" s="497"/>
      <c r="L257" s="497"/>
      <c r="M257" s="497"/>
      <c r="N257" s="497"/>
    </row>
    <row r="258" spans="3:14">
      <c r="C258" s="5"/>
      <c r="D258" s="5"/>
      <c r="E258" s="5"/>
      <c r="F258" s="5"/>
      <c r="G258" s="5"/>
      <c r="J258" s="497"/>
      <c r="K258" s="497"/>
      <c r="L258" s="497"/>
      <c r="M258" s="497"/>
      <c r="N258" s="497"/>
    </row>
    <row r="259" spans="3:14">
      <c r="C259" s="5"/>
      <c r="D259" s="5"/>
      <c r="E259" s="5"/>
      <c r="F259" s="5"/>
      <c r="G259" s="5"/>
      <c r="J259" s="497"/>
      <c r="K259" s="497"/>
      <c r="L259" s="497"/>
      <c r="M259" s="497"/>
      <c r="N259" s="497"/>
    </row>
    <row r="260" spans="3:14">
      <c r="C260" s="5"/>
      <c r="D260" s="5"/>
      <c r="E260" s="5"/>
      <c r="F260" s="5"/>
      <c r="G260" s="5"/>
      <c r="J260" s="497"/>
      <c r="K260" s="497"/>
      <c r="L260" s="497"/>
      <c r="M260" s="497"/>
      <c r="N260" s="497"/>
    </row>
    <row r="261" spans="3:14">
      <c r="C261" s="5"/>
      <c r="D261" s="5"/>
      <c r="E261" s="5"/>
      <c r="F261" s="5"/>
      <c r="G261" s="5"/>
      <c r="J261" s="497"/>
      <c r="K261" s="497"/>
      <c r="L261" s="497"/>
      <c r="M261" s="497"/>
      <c r="N261" s="497"/>
    </row>
    <row r="262" spans="3:14">
      <c r="C262" s="5"/>
      <c r="D262" s="5"/>
      <c r="E262" s="5"/>
      <c r="F262" s="5"/>
      <c r="G262" s="5"/>
      <c r="J262" s="497"/>
      <c r="K262" s="497"/>
      <c r="L262" s="497"/>
      <c r="M262" s="497"/>
      <c r="N262" s="497"/>
    </row>
    <row r="263" spans="3:14">
      <c r="C263" s="5"/>
      <c r="D263" s="5"/>
      <c r="E263" s="5"/>
      <c r="F263" s="5"/>
      <c r="G263" s="5"/>
      <c r="J263" s="497"/>
      <c r="K263" s="497"/>
      <c r="L263" s="497"/>
      <c r="M263" s="497"/>
      <c r="N263" s="497"/>
    </row>
    <row r="264" spans="3:14">
      <c r="C264" s="5"/>
      <c r="D264" s="5"/>
      <c r="E264" s="5"/>
      <c r="F264" s="5"/>
      <c r="G264" s="5"/>
      <c r="J264" s="497"/>
      <c r="K264" s="497"/>
      <c r="L264" s="497"/>
      <c r="M264" s="497"/>
      <c r="N264" s="497"/>
    </row>
    <row r="265" spans="3:14">
      <c r="C265" s="5"/>
      <c r="D265" s="5"/>
      <c r="E265" s="5"/>
      <c r="F265" s="5"/>
      <c r="G265" s="5"/>
      <c r="J265" s="497"/>
      <c r="K265" s="497"/>
      <c r="L265" s="497"/>
      <c r="M265" s="497"/>
      <c r="N265" s="497"/>
    </row>
    <row r="266" spans="3:14">
      <c r="C266" s="5"/>
      <c r="D266" s="5"/>
      <c r="E266" s="5"/>
      <c r="F266" s="5"/>
      <c r="G266" s="5"/>
      <c r="J266" s="497"/>
      <c r="K266" s="497"/>
      <c r="L266" s="497"/>
      <c r="M266" s="497"/>
      <c r="N266" s="497"/>
    </row>
    <row r="267" spans="3:14">
      <c r="C267" s="5"/>
      <c r="D267" s="5"/>
      <c r="E267" s="5"/>
      <c r="F267" s="5"/>
      <c r="G267" s="5"/>
      <c r="J267" s="497"/>
      <c r="K267" s="497"/>
      <c r="L267" s="497"/>
      <c r="M267" s="497"/>
      <c r="N267" s="497"/>
    </row>
    <row r="268" spans="3:14">
      <c r="C268" s="5"/>
      <c r="D268" s="5"/>
      <c r="E268" s="5"/>
      <c r="F268" s="5"/>
      <c r="G268" s="5"/>
      <c r="J268" s="497"/>
      <c r="K268" s="497"/>
      <c r="L268" s="497"/>
      <c r="M268" s="497"/>
      <c r="N268" s="497"/>
    </row>
    <row r="269" spans="3:14">
      <c r="C269" s="5"/>
      <c r="D269" s="5"/>
      <c r="E269" s="5"/>
      <c r="F269" s="5"/>
      <c r="G269" s="5"/>
      <c r="J269" s="497"/>
      <c r="K269" s="497"/>
      <c r="L269" s="497"/>
      <c r="M269" s="497"/>
      <c r="N269" s="497"/>
    </row>
    <row r="270" spans="3:14">
      <c r="C270" s="5"/>
      <c r="D270" s="5"/>
      <c r="E270" s="5"/>
      <c r="F270" s="5"/>
      <c r="G270" s="5"/>
      <c r="J270" s="497"/>
      <c r="K270" s="497"/>
      <c r="L270" s="497"/>
      <c r="M270" s="497"/>
      <c r="N270" s="497"/>
    </row>
    <row r="271" spans="3:14">
      <c r="C271" s="5"/>
      <c r="D271" s="5"/>
      <c r="E271" s="5"/>
      <c r="F271" s="5"/>
      <c r="G271" s="5"/>
      <c r="J271" s="497"/>
      <c r="K271" s="497"/>
      <c r="L271" s="497"/>
      <c r="M271" s="497"/>
      <c r="N271" s="497"/>
    </row>
    <row r="272" spans="3:14">
      <c r="C272" s="5"/>
      <c r="D272" s="5"/>
      <c r="E272" s="5"/>
      <c r="F272" s="5"/>
      <c r="G272" s="5"/>
      <c r="J272" s="497"/>
      <c r="K272" s="497"/>
      <c r="L272" s="497"/>
      <c r="M272" s="497"/>
      <c r="N272" s="497"/>
    </row>
    <row r="273" spans="3:14">
      <c r="C273" s="5"/>
      <c r="D273" s="5"/>
      <c r="E273" s="5"/>
      <c r="F273" s="5"/>
      <c r="G273" s="5"/>
      <c r="J273" s="497"/>
      <c r="K273" s="497"/>
      <c r="L273" s="497"/>
      <c r="M273" s="497"/>
      <c r="N273" s="497"/>
    </row>
    <row r="274" spans="3:14">
      <c r="C274" s="5"/>
      <c r="D274" s="5"/>
      <c r="E274" s="5"/>
      <c r="F274" s="5"/>
      <c r="G274" s="5"/>
      <c r="J274" s="497"/>
      <c r="K274" s="497"/>
      <c r="L274" s="497"/>
      <c r="M274" s="497"/>
      <c r="N274" s="497"/>
    </row>
    <row r="275" spans="3:14">
      <c r="C275" s="5"/>
      <c r="D275" s="5"/>
      <c r="E275" s="5"/>
      <c r="F275" s="5"/>
      <c r="G275" s="5"/>
      <c r="J275" s="497"/>
      <c r="K275" s="497"/>
      <c r="L275" s="497"/>
      <c r="M275" s="497"/>
      <c r="N275" s="497"/>
    </row>
    <row r="276" spans="3:14">
      <c r="C276" s="5"/>
      <c r="D276" s="5"/>
      <c r="E276" s="5"/>
      <c r="F276" s="5"/>
      <c r="G276" s="5"/>
      <c r="J276" s="497"/>
      <c r="K276" s="497"/>
      <c r="L276" s="497"/>
      <c r="M276" s="497"/>
      <c r="N276" s="497"/>
    </row>
    <row r="277" spans="3:14">
      <c r="C277" s="5"/>
      <c r="D277" s="5"/>
      <c r="E277" s="5"/>
      <c r="F277" s="5"/>
      <c r="G277" s="5"/>
      <c r="J277" s="497"/>
      <c r="K277" s="497"/>
      <c r="L277" s="497"/>
      <c r="M277" s="497"/>
      <c r="N277" s="497"/>
    </row>
    <row r="278" spans="3:14">
      <c r="C278" s="5"/>
      <c r="D278" s="5"/>
      <c r="E278" s="5"/>
      <c r="F278" s="5"/>
      <c r="G278" s="5"/>
      <c r="J278" s="497"/>
      <c r="K278" s="497"/>
      <c r="L278" s="497"/>
      <c r="M278" s="497"/>
      <c r="N278" s="497"/>
    </row>
    <row r="279" spans="3:14">
      <c r="C279" s="5"/>
      <c r="D279" s="5"/>
      <c r="E279" s="5"/>
      <c r="F279" s="5"/>
      <c r="G279" s="5"/>
      <c r="J279" s="497"/>
      <c r="K279" s="497"/>
      <c r="L279" s="497"/>
      <c r="M279" s="497"/>
      <c r="N279" s="497"/>
    </row>
    <row r="280" spans="3:14">
      <c r="C280" s="5"/>
      <c r="D280" s="5"/>
      <c r="E280" s="5"/>
      <c r="F280" s="5"/>
      <c r="G280" s="5"/>
      <c r="J280" s="497"/>
      <c r="K280" s="497"/>
      <c r="L280" s="497"/>
      <c r="M280" s="497"/>
      <c r="N280" s="497"/>
    </row>
    <row r="281" spans="3:14">
      <c r="C281" s="5"/>
      <c r="D281" s="5"/>
      <c r="E281" s="5"/>
      <c r="F281" s="5"/>
      <c r="G281" s="5"/>
      <c r="J281" s="497"/>
      <c r="K281" s="497"/>
      <c r="L281" s="497"/>
      <c r="M281" s="497"/>
      <c r="N281" s="497"/>
    </row>
    <row r="282" spans="3:14">
      <c r="C282" s="5"/>
      <c r="D282" s="5"/>
      <c r="E282" s="5"/>
      <c r="F282" s="5"/>
      <c r="G282" s="5"/>
      <c r="J282" s="497"/>
      <c r="K282" s="497"/>
      <c r="L282" s="497"/>
      <c r="M282" s="497"/>
      <c r="N282" s="497"/>
    </row>
    <row r="283" spans="3:14">
      <c r="C283" s="5"/>
      <c r="D283" s="5"/>
      <c r="E283" s="5"/>
      <c r="F283" s="5"/>
      <c r="G283" s="5"/>
      <c r="J283" s="497"/>
      <c r="K283" s="497"/>
      <c r="L283" s="497"/>
      <c r="M283" s="497"/>
      <c r="N283" s="497"/>
    </row>
    <row r="284" spans="3:14">
      <c r="C284" s="5"/>
      <c r="D284" s="5"/>
      <c r="E284" s="5"/>
      <c r="F284" s="5"/>
      <c r="G284" s="5"/>
      <c r="J284" s="497"/>
      <c r="K284" s="497"/>
      <c r="L284" s="497"/>
      <c r="M284" s="497"/>
      <c r="N284" s="497"/>
    </row>
    <row r="285" spans="3:14">
      <c r="C285" s="5"/>
      <c r="D285" s="5"/>
      <c r="E285" s="5"/>
      <c r="F285" s="5"/>
      <c r="G285" s="5"/>
      <c r="J285" s="497"/>
      <c r="K285" s="497"/>
      <c r="L285" s="497"/>
      <c r="M285" s="497"/>
      <c r="N285" s="497"/>
    </row>
    <row r="286" spans="3:14">
      <c r="C286" s="5"/>
      <c r="D286" s="5"/>
      <c r="E286" s="5"/>
      <c r="F286" s="5"/>
      <c r="G286" s="5"/>
      <c r="J286" s="497"/>
      <c r="K286" s="497"/>
      <c r="L286" s="497"/>
      <c r="M286" s="497"/>
      <c r="N286" s="497"/>
    </row>
    <row r="287" spans="3:14">
      <c r="C287" s="5"/>
      <c r="D287" s="5"/>
      <c r="E287" s="5"/>
      <c r="F287" s="5"/>
      <c r="G287" s="5"/>
      <c r="J287" s="497"/>
      <c r="K287" s="497"/>
      <c r="L287" s="497"/>
      <c r="M287" s="497"/>
      <c r="N287" s="497"/>
    </row>
    <row r="288" spans="3:14">
      <c r="C288" s="5"/>
      <c r="D288" s="5"/>
      <c r="E288" s="5"/>
      <c r="F288" s="5"/>
      <c r="G288" s="5"/>
      <c r="J288" s="497"/>
      <c r="K288" s="497"/>
      <c r="L288" s="497"/>
      <c r="M288" s="497"/>
      <c r="N288" s="497"/>
    </row>
    <row r="289" spans="3:14">
      <c r="C289" s="5"/>
      <c r="D289" s="5"/>
      <c r="E289" s="5"/>
      <c r="F289" s="5"/>
      <c r="G289" s="5"/>
      <c r="J289" s="497"/>
      <c r="K289" s="497"/>
      <c r="L289" s="497"/>
      <c r="M289" s="497"/>
      <c r="N289" s="497"/>
    </row>
    <row r="290" spans="3:14">
      <c r="C290" s="5"/>
      <c r="D290" s="5"/>
      <c r="E290" s="5"/>
      <c r="F290" s="5"/>
      <c r="G290" s="5"/>
      <c r="J290" s="497"/>
      <c r="K290" s="497"/>
      <c r="L290" s="497"/>
      <c r="M290" s="497"/>
      <c r="N290" s="497"/>
    </row>
    <row r="291" spans="3:14">
      <c r="C291" s="5"/>
      <c r="D291" s="5"/>
      <c r="E291" s="5"/>
      <c r="F291" s="5"/>
      <c r="G291" s="5"/>
      <c r="J291" s="497"/>
      <c r="K291" s="497"/>
      <c r="L291" s="497"/>
      <c r="M291" s="497"/>
      <c r="N291" s="497"/>
    </row>
    <row r="292" spans="3:14">
      <c r="C292" s="5"/>
      <c r="D292" s="5"/>
      <c r="E292" s="5"/>
      <c r="F292" s="5"/>
      <c r="G292" s="5"/>
      <c r="J292" s="497"/>
      <c r="K292" s="497"/>
      <c r="L292" s="497"/>
      <c r="M292" s="497"/>
      <c r="N292" s="497"/>
    </row>
    <row r="293" spans="3:14">
      <c r="C293" s="5"/>
      <c r="D293" s="5"/>
      <c r="E293" s="5"/>
      <c r="F293" s="5"/>
      <c r="G293" s="5"/>
      <c r="J293" s="497"/>
      <c r="K293" s="497"/>
      <c r="L293" s="497"/>
      <c r="M293" s="497"/>
      <c r="N293" s="497"/>
    </row>
    <row r="294" spans="3:14">
      <c r="C294" s="5"/>
      <c r="D294" s="5"/>
      <c r="E294" s="5"/>
      <c r="F294" s="5"/>
      <c r="G294" s="5"/>
      <c r="J294" s="497"/>
      <c r="K294" s="497"/>
      <c r="L294" s="497"/>
      <c r="M294" s="497"/>
      <c r="N294" s="497"/>
    </row>
    <row r="295" spans="3:14">
      <c r="C295" s="5"/>
      <c r="D295" s="5"/>
      <c r="E295" s="5"/>
      <c r="F295" s="5"/>
      <c r="G295" s="5"/>
      <c r="J295" s="497"/>
      <c r="K295" s="497"/>
      <c r="L295" s="497"/>
      <c r="M295" s="497"/>
      <c r="N295" s="497"/>
    </row>
    <row r="296" spans="3:14">
      <c r="C296" s="5"/>
      <c r="D296" s="5"/>
      <c r="E296" s="5"/>
      <c r="F296" s="5"/>
      <c r="G296" s="5"/>
      <c r="J296" s="497"/>
      <c r="K296" s="497"/>
      <c r="L296" s="497"/>
      <c r="M296" s="497"/>
      <c r="N296" s="497"/>
    </row>
    <row r="297" spans="3:14">
      <c r="C297" s="5"/>
      <c r="D297" s="5"/>
      <c r="E297" s="5"/>
      <c r="F297" s="5"/>
      <c r="G297" s="5"/>
      <c r="J297" s="497"/>
      <c r="K297" s="497"/>
      <c r="L297" s="497"/>
      <c r="M297" s="497"/>
      <c r="N297" s="497"/>
    </row>
    <row r="298" spans="3:14">
      <c r="C298" s="5"/>
      <c r="D298" s="5"/>
      <c r="E298" s="5"/>
      <c r="F298" s="5"/>
      <c r="G298" s="5"/>
      <c r="J298" s="497"/>
      <c r="K298" s="497"/>
      <c r="L298" s="497"/>
      <c r="M298" s="497"/>
      <c r="N298" s="497"/>
    </row>
    <row r="299" spans="3:14">
      <c r="C299" s="5"/>
      <c r="D299" s="5"/>
      <c r="E299" s="5"/>
      <c r="F299" s="5"/>
      <c r="G299" s="5"/>
      <c r="J299" s="497"/>
      <c r="K299" s="497"/>
      <c r="L299" s="497"/>
      <c r="M299" s="497"/>
      <c r="N299" s="497"/>
    </row>
    <row r="300" spans="3:14">
      <c r="C300" s="5"/>
      <c r="D300" s="5"/>
      <c r="E300" s="5"/>
      <c r="F300" s="5"/>
      <c r="G300" s="5"/>
      <c r="J300" s="497"/>
      <c r="K300" s="497"/>
      <c r="L300" s="497"/>
      <c r="M300" s="497"/>
      <c r="N300" s="497"/>
    </row>
    <row r="301" spans="3:14">
      <c r="C301" s="5"/>
      <c r="D301" s="5"/>
      <c r="E301" s="5"/>
      <c r="F301" s="5"/>
      <c r="G301" s="5"/>
      <c r="J301" s="497"/>
      <c r="K301" s="497"/>
      <c r="L301" s="497"/>
      <c r="M301" s="497"/>
      <c r="N301" s="497"/>
    </row>
    <row r="302" spans="3:14">
      <c r="C302" s="5"/>
      <c r="D302" s="5"/>
      <c r="E302" s="5"/>
      <c r="F302" s="5"/>
      <c r="G302" s="5"/>
      <c r="J302" s="497"/>
      <c r="K302" s="497"/>
      <c r="L302" s="497"/>
      <c r="M302" s="497"/>
      <c r="N302" s="497"/>
    </row>
    <row r="303" spans="3:14">
      <c r="C303" s="5"/>
      <c r="D303" s="5"/>
      <c r="E303" s="5"/>
      <c r="F303" s="5"/>
      <c r="G303" s="5"/>
      <c r="J303" s="497"/>
      <c r="K303" s="497"/>
      <c r="L303" s="497"/>
      <c r="M303" s="497"/>
      <c r="N303" s="497"/>
    </row>
    <row r="304" spans="3:14">
      <c r="C304" s="5"/>
      <c r="D304" s="5"/>
      <c r="E304" s="5"/>
      <c r="F304" s="5"/>
      <c r="G304" s="5"/>
      <c r="J304" s="497"/>
      <c r="K304" s="497"/>
      <c r="L304" s="497"/>
      <c r="M304" s="497"/>
      <c r="N304" s="497"/>
    </row>
    <row r="305" spans="3:14">
      <c r="C305" s="5"/>
      <c r="D305" s="5"/>
      <c r="E305" s="5"/>
      <c r="F305" s="5"/>
      <c r="G305" s="5"/>
      <c r="J305" s="497"/>
      <c r="K305" s="497"/>
      <c r="L305" s="497"/>
      <c r="M305" s="497"/>
      <c r="N305" s="497"/>
    </row>
    <row r="306" spans="3:14">
      <c r="C306" s="5"/>
      <c r="D306" s="5"/>
      <c r="E306" s="5"/>
      <c r="F306" s="5"/>
      <c r="G306" s="5"/>
      <c r="J306" s="497"/>
      <c r="K306" s="497"/>
      <c r="L306" s="497"/>
      <c r="M306" s="497"/>
      <c r="N306" s="497"/>
    </row>
    <row r="307" spans="3:14">
      <c r="C307" s="5"/>
      <c r="D307" s="5"/>
      <c r="E307" s="5"/>
      <c r="F307" s="5"/>
      <c r="G307" s="5"/>
      <c r="J307" s="497"/>
      <c r="K307" s="497"/>
      <c r="L307" s="497"/>
      <c r="M307" s="497"/>
      <c r="N307" s="497"/>
    </row>
    <row r="308" spans="3:14">
      <c r="C308" s="5"/>
      <c r="D308" s="5"/>
      <c r="E308" s="5"/>
      <c r="F308" s="5"/>
      <c r="G308" s="5"/>
      <c r="J308" s="497"/>
      <c r="K308" s="497"/>
      <c r="L308" s="497"/>
      <c r="M308" s="497"/>
      <c r="N308" s="497"/>
    </row>
    <row r="309" spans="3:14">
      <c r="C309" s="5"/>
      <c r="D309" s="5"/>
      <c r="E309" s="5"/>
      <c r="F309" s="5"/>
      <c r="G309" s="5"/>
      <c r="J309" s="497"/>
      <c r="K309" s="497"/>
      <c r="L309" s="497"/>
      <c r="M309" s="497"/>
      <c r="N309" s="497"/>
    </row>
    <row r="310" spans="3:14">
      <c r="C310" s="5"/>
      <c r="D310" s="5"/>
      <c r="E310" s="5"/>
      <c r="F310" s="5"/>
      <c r="G310" s="5"/>
      <c r="J310" s="497"/>
      <c r="K310" s="497"/>
      <c r="L310" s="497"/>
      <c r="M310" s="497"/>
      <c r="N310" s="497"/>
    </row>
    <row r="311" spans="3:14">
      <c r="C311" s="5"/>
      <c r="D311" s="5"/>
      <c r="E311" s="5"/>
      <c r="F311" s="5"/>
      <c r="G311" s="5"/>
      <c r="J311" s="497"/>
      <c r="K311" s="497"/>
      <c r="L311" s="497"/>
      <c r="M311" s="497"/>
      <c r="N311" s="497"/>
    </row>
    <row r="312" spans="3:14">
      <c r="C312" s="5"/>
      <c r="D312" s="5"/>
      <c r="E312" s="5"/>
      <c r="F312" s="5"/>
      <c r="G312" s="5"/>
      <c r="J312" s="497"/>
      <c r="K312" s="497"/>
      <c r="L312" s="497"/>
      <c r="M312" s="497"/>
      <c r="N312" s="497"/>
    </row>
    <row r="313" spans="3:14">
      <c r="C313" s="5"/>
      <c r="D313" s="5"/>
      <c r="E313" s="5"/>
      <c r="F313" s="5"/>
      <c r="G313" s="5"/>
      <c r="J313" s="497"/>
      <c r="K313" s="497"/>
      <c r="L313" s="497"/>
      <c r="M313" s="497"/>
      <c r="N313" s="497"/>
    </row>
    <row r="314" spans="3:14">
      <c r="C314" s="5"/>
      <c r="D314" s="5"/>
      <c r="E314" s="5"/>
      <c r="F314" s="5"/>
      <c r="G314" s="5"/>
      <c r="J314" s="497"/>
      <c r="K314" s="497"/>
      <c r="L314" s="497"/>
      <c r="M314" s="497"/>
      <c r="N314" s="497"/>
    </row>
    <row r="315" spans="3:14">
      <c r="C315" s="5"/>
      <c r="D315" s="5"/>
      <c r="E315" s="5"/>
      <c r="F315" s="5"/>
      <c r="G315" s="5"/>
      <c r="J315" s="497"/>
      <c r="K315" s="497"/>
      <c r="L315" s="497"/>
      <c r="M315" s="497"/>
      <c r="N315" s="497"/>
    </row>
    <row r="316" spans="3:14">
      <c r="C316" s="5"/>
      <c r="D316" s="5"/>
      <c r="E316" s="5"/>
      <c r="F316" s="5"/>
      <c r="G316" s="5"/>
      <c r="J316" s="497"/>
      <c r="K316" s="497"/>
      <c r="L316" s="497"/>
      <c r="M316" s="497"/>
      <c r="N316" s="497"/>
    </row>
    <row r="317" spans="3:14">
      <c r="C317" s="5"/>
      <c r="D317" s="5"/>
      <c r="E317" s="5"/>
      <c r="F317" s="5"/>
      <c r="G317" s="5"/>
      <c r="J317" s="497"/>
      <c r="K317" s="497"/>
      <c r="L317" s="497"/>
      <c r="M317" s="497"/>
      <c r="N317" s="497"/>
    </row>
    <row r="318" spans="3:14">
      <c r="C318" s="5"/>
      <c r="D318" s="5"/>
      <c r="E318" s="5"/>
      <c r="F318" s="5"/>
      <c r="G318" s="5"/>
      <c r="J318" s="497"/>
      <c r="K318" s="497"/>
      <c r="L318" s="497"/>
      <c r="M318" s="497"/>
      <c r="N318" s="497"/>
    </row>
    <row r="319" spans="3:14">
      <c r="C319" s="5"/>
      <c r="D319" s="5"/>
      <c r="E319" s="5"/>
      <c r="F319" s="5"/>
      <c r="G319" s="5"/>
      <c r="J319" s="497"/>
      <c r="K319" s="497"/>
      <c r="L319" s="497"/>
      <c r="M319" s="497"/>
      <c r="N319" s="497"/>
    </row>
    <row r="320" spans="3:14">
      <c r="C320" s="5"/>
      <c r="D320" s="5"/>
      <c r="E320" s="5"/>
      <c r="F320" s="5"/>
      <c r="G320" s="5"/>
      <c r="J320" s="497"/>
      <c r="K320" s="497"/>
      <c r="L320" s="497"/>
      <c r="M320" s="497"/>
      <c r="N320" s="497"/>
    </row>
    <row r="321" spans="3:14">
      <c r="C321" s="5"/>
      <c r="D321" s="5"/>
      <c r="E321" s="5"/>
      <c r="F321" s="5"/>
      <c r="G321" s="5"/>
      <c r="J321" s="497"/>
      <c r="K321" s="497"/>
      <c r="L321" s="497"/>
      <c r="M321" s="497"/>
      <c r="N321" s="497"/>
    </row>
    <row r="322" spans="3:14">
      <c r="C322" s="5"/>
      <c r="D322" s="5"/>
      <c r="E322" s="5"/>
      <c r="F322" s="5"/>
      <c r="G322" s="5"/>
      <c r="J322" s="497"/>
      <c r="K322" s="497"/>
      <c r="L322" s="497"/>
      <c r="M322" s="497"/>
      <c r="N322" s="497"/>
    </row>
    <row r="323" spans="3:14">
      <c r="C323" s="5"/>
      <c r="D323" s="5"/>
      <c r="E323" s="5"/>
      <c r="F323" s="5"/>
      <c r="G323" s="5"/>
      <c r="J323" s="497"/>
      <c r="K323" s="497"/>
      <c r="L323" s="497"/>
      <c r="M323" s="497"/>
      <c r="N323" s="497"/>
    </row>
    <row r="324" spans="3:14">
      <c r="C324" s="5"/>
      <c r="D324" s="5"/>
      <c r="E324" s="5"/>
      <c r="F324" s="5"/>
      <c r="G324" s="5"/>
      <c r="J324" s="497"/>
      <c r="K324" s="497"/>
      <c r="L324" s="497"/>
      <c r="M324" s="497"/>
      <c r="N324" s="497"/>
    </row>
    <row r="325" spans="3:14">
      <c r="C325" s="5"/>
      <c r="D325" s="5"/>
      <c r="E325" s="5"/>
      <c r="F325" s="5"/>
      <c r="G325" s="5"/>
      <c r="J325" s="497"/>
      <c r="K325" s="497"/>
      <c r="L325" s="497"/>
      <c r="M325" s="497"/>
      <c r="N325" s="497"/>
    </row>
    <row r="326" spans="3:14">
      <c r="C326" s="5"/>
      <c r="D326" s="5"/>
      <c r="E326" s="5"/>
      <c r="F326" s="5"/>
      <c r="G326" s="5"/>
      <c r="J326" s="497"/>
      <c r="K326" s="497"/>
      <c r="L326" s="497"/>
      <c r="M326" s="497"/>
      <c r="N326" s="497"/>
    </row>
    <row r="327" spans="3:14">
      <c r="C327" s="5"/>
      <c r="D327" s="5"/>
      <c r="E327" s="5"/>
      <c r="F327" s="5"/>
      <c r="G327" s="5"/>
      <c r="J327" s="497"/>
      <c r="K327" s="497"/>
      <c r="L327" s="497"/>
      <c r="M327" s="497"/>
      <c r="N327" s="497"/>
    </row>
    <row r="328" spans="3:14">
      <c r="C328" s="5"/>
      <c r="D328" s="5"/>
      <c r="E328" s="5"/>
      <c r="F328" s="5"/>
      <c r="G328" s="5"/>
      <c r="J328" s="497"/>
      <c r="K328" s="497"/>
      <c r="L328" s="497"/>
      <c r="M328" s="497"/>
      <c r="N328" s="497"/>
    </row>
    <row r="329" spans="3:14">
      <c r="C329" s="5"/>
      <c r="D329" s="5"/>
      <c r="E329" s="5"/>
      <c r="F329" s="5"/>
      <c r="G329" s="5"/>
      <c r="J329" s="497"/>
      <c r="K329" s="497"/>
      <c r="L329" s="497"/>
      <c r="M329" s="497"/>
      <c r="N329" s="497"/>
    </row>
    <row r="330" spans="3:14">
      <c r="C330" s="5"/>
      <c r="D330" s="5"/>
      <c r="E330" s="5"/>
      <c r="F330" s="5"/>
      <c r="G330" s="5"/>
      <c r="J330" s="497"/>
      <c r="K330" s="497"/>
      <c r="L330" s="497"/>
      <c r="M330" s="497"/>
      <c r="N330" s="497"/>
    </row>
    <row r="331" spans="3:14">
      <c r="C331" s="5"/>
      <c r="D331" s="5"/>
      <c r="E331" s="5"/>
      <c r="F331" s="5"/>
      <c r="G331" s="5"/>
      <c r="J331" s="497"/>
      <c r="K331" s="497"/>
      <c r="L331" s="497"/>
      <c r="M331" s="497"/>
      <c r="N331" s="497"/>
    </row>
    <row r="332" spans="3:14">
      <c r="C332" s="5"/>
      <c r="D332" s="5"/>
      <c r="E332" s="5"/>
      <c r="F332" s="5"/>
      <c r="G332" s="5"/>
      <c r="J332" s="497"/>
      <c r="K332" s="497"/>
      <c r="L332" s="497"/>
      <c r="M332" s="497"/>
      <c r="N332" s="497"/>
    </row>
    <row r="333" spans="3:14">
      <c r="C333" s="5"/>
      <c r="D333" s="5"/>
      <c r="E333" s="5"/>
      <c r="F333" s="5"/>
      <c r="G333" s="5"/>
      <c r="J333" s="497"/>
      <c r="K333" s="497"/>
      <c r="L333" s="497"/>
      <c r="M333" s="497"/>
      <c r="N333" s="497"/>
    </row>
    <row r="334" spans="3:14">
      <c r="C334" s="5"/>
      <c r="D334" s="5"/>
      <c r="E334" s="5"/>
      <c r="F334" s="5"/>
      <c r="G334" s="5"/>
      <c r="J334" s="497"/>
      <c r="K334" s="497"/>
      <c r="L334" s="497"/>
      <c r="M334" s="497"/>
      <c r="N334" s="497"/>
    </row>
    <row r="335" spans="3:14">
      <c r="C335" s="5"/>
      <c r="D335" s="5"/>
      <c r="E335" s="5"/>
      <c r="F335" s="5"/>
      <c r="G335" s="5"/>
      <c r="J335" s="497"/>
      <c r="K335" s="497"/>
      <c r="L335" s="497"/>
      <c r="M335" s="497"/>
      <c r="N335" s="497"/>
    </row>
    <row r="336" spans="3:14">
      <c r="C336" s="5"/>
      <c r="D336" s="5"/>
      <c r="E336" s="5"/>
      <c r="F336" s="5"/>
      <c r="G336" s="5"/>
      <c r="J336" s="497"/>
      <c r="K336" s="497"/>
      <c r="L336" s="497"/>
      <c r="M336" s="497"/>
      <c r="N336" s="497"/>
    </row>
    <row r="337" spans="3:14">
      <c r="C337" s="5"/>
      <c r="D337" s="5"/>
      <c r="E337" s="5"/>
      <c r="F337" s="5"/>
      <c r="G337" s="5"/>
      <c r="J337" s="497"/>
      <c r="K337" s="497"/>
      <c r="L337" s="497"/>
      <c r="M337" s="497"/>
      <c r="N337" s="497"/>
    </row>
    <row r="338" spans="3:14">
      <c r="C338" s="5"/>
      <c r="D338" s="5"/>
      <c r="E338" s="5"/>
      <c r="F338" s="5"/>
      <c r="G338" s="5"/>
      <c r="J338" s="497"/>
      <c r="K338" s="497"/>
      <c r="L338" s="497"/>
      <c r="M338" s="497"/>
      <c r="N338" s="497"/>
    </row>
    <row r="339" spans="3:14">
      <c r="C339" s="5"/>
      <c r="D339" s="5"/>
      <c r="E339" s="5"/>
      <c r="F339" s="5"/>
      <c r="G339" s="5"/>
      <c r="J339" s="497"/>
      <c r="K339" s="497"/>
      <c r="L339" s="497"/>
      <c r="M339" s="497"/>
      <c r="N339" s="497"/>
    </row>
    <row r="340" spans="3:14">
      <c r="C340" s="5"/>
      <c r="D340" s="5"/>
      <c r="E340" s="5"/>
      <c r="F340" s="5"/>
      <c r="G340" s="5"/>
      <c r="J340" s="497"/>
      <c r="K340" s="497"/>
      <c r="L340" s="497"/>
      <c r="M340" s="497"/>
      <c r="N340" s="497"/>
    </row>
    <row r="341" spans="3:14">
      <c r="C341" s="5"/>
      <c r="D341" s="5"/>
      <c r="E341" s="5"/>
      <c r="F341" s="5"/>
      <c r="G341" s="5"/>
      <c r="J341" s="497"/>
      <c r="K341" s="497"/>
      <c r="L341" s="497"/>
      <c r="M341" s="497"/>
      <c r="N341" s="497"/>
    </row>
    <row r="342" spans="3:14">
      <c r="C342" s="5"/>
      <c r="D342" s="5"/>
      <c r="E342" s="5"/>
      <c r="F342" s="5"/>
      <c r="G342" s="5"/>
      <c r="J342" s="497"/>
      <c r="K342" s="497"/>
      <c r="L342" s="497"/>
      <c r="M342" s="497"/>
      <c r="N342" s="497"/>
    </row>
    <row r="343" spans="3:14">
      <c r="C343" s="5"/>
      <c r="D343" s="5"/>
      <c r="E343" s="5"/>
      <c r="F343" s="5"/>
      <c r="G343" s="5"/>
      <c r="J343" s="497"/>
      <c r="K343" s="497"/>
      <c r="L343" s="497"/>
      <c r="M343" s="497"/>
      <c r="N343" s="497"/>
    </row>
    <row r="344" spans="3:14">
      <c r="C344" s="5"/>
      <c r="D344" s="5"/>
      <c r="E344" s="5"/>
      <c r="F344" s="5"/>
      <c r="G344" s="5"/>
      <c r="J344" s="497"/>
      <c r="K344" s="497"/>
      <c r="L344" s="497"/>
      <c r="M344" s="497"/>
      <c r="N344" s="497"/>
    </row>
    <row r="345" spans="3:14">
      <c r="C345" s="5"/>
      <c r="D345" s="5"/>
      <c r="E345" s="5"/>
      <c r="F345" s="5"/>
      <c r="G345" s="5"/>
      <c r="J345" s="497"/>
      <c r="K345" s="497"/>
      <c r="L345" s="497"/>
      <c r="M345" s="497"/>
      <c r="N345" s="497"/>
    </row>
    <row r="346" spans="3:14">
      <c r="C346" s="5"/>
      <c r="D346" s="5"/>
      <c r="E346" s="5"/>
      <c r="F346" s="5"/>
      <c r="G346" s="5"/>
      <c r="J346" s="497"/>
      <c r="K346" s="497"/>
      <c r="L346" s="497"/>
      <c r="M346" s="497"/>
      <c r="N346" s="497"/>
    </row>
    <row r="347" spans="3:14">
      <c r="C347" s="5"/>
      <c r="D347" s="5"/>
      <c r="E347" s="5"/>
      <c r="F347" s="5"/>
      <c r="G347" s="5"/>
      <c r="J347" s="497"/>
      <c r="K347" s="497"/>
      <c r="L347" s="497"/>
      <c r="M347" s="497"/>
      <c r="N347" s="497"/>
    </row>
    <row r="348" spans="3:14">
      <c r="C348" s="5"/>
      <c r="D348" s="5"/>
      <c r="E348" s="5"/>
      <c r="F348" s="5"/>
      <c r="G348" s="5"/>
      <c r="J348" s="497"/>
      <c r="K348" s="497"/>
      <c r="L348" s="497"/>
      <c r="M348" s="497"/>
      <c r="N348" s="497"/>
    </row>
    <row r="349" spans="3:14">
      <c r="C349" s="5"/>
      <c r="D349" s="5"/>
      <c r="E349" s="5"/>
      <c r="F349" s="5"/>
      <c r="G349" s="5"/>
      <c r="J349" s="497"/>
      <c r="K349" s="497"/>
      <c r="L349" s="497"/>
      <c r="M349" s="497"/>
      <c r="N349" s="497"/>
    </row>
    <row r="350" spans="3:14">
      <c r="C350" s="5"/>
      <c r="D350" s="5"/>
      <c r="E350" s="5"/>
      <c r="F350" s="5"/>
      <c r="G350" s="5"/>
      <c r="J350" s="497"/>
      <c r="K350" s="497"/>
      <c r="L350" s="497"/>
      <c r="M350" s="497"/>
      <c r="N350" s="497"/>
    </row>
    <row r="351" spans="3:14">
      <c r="C351" s="5"/>
      <c r="D351" s="5"/>
      <c r="E351" s="5"/>
      <c r="F351" s="5"/>
      <c r="G351" s="5"/>
      <c r="J351" s="497"/>
      <c r="K351" s="497"/>
      <c r="L351" s="497"/>
      <c r="M351" s="497"/>
      <c r="N351" s="497"/>
    </row>
    <row r="352" spans="3:14">
      <c r="C352" s="5"/>
      <c r="D352" s="5"/>
      <c r="E352" s="5"/>
      <c r="F352" s="5"/>
      <c r="G352" s="5"/>
      <c r="J352" s="497"/>
      <c r="K352" s="497"/>
      <c r="L352" s="497"/>
      <c r="M352" s="497"/>
      <c r="N352" s="497"/>
    </row>
    <row r="353" spans="3:14">
      <c r="C353" s="5"/>
      <c r="D353" s="5"/>
      <c r="E353" s="5"/>
      <c r="F353" s="5"/>
      <c r="G353" s="5"/>
      <c r="J353" s="497"/>
      <c r="K353" s="497"/>
      <c r="L353" s="497"/>
      <c r="M353" s="497"/>
      <c r="N353" s="497"/>
    </row>
    <row r="354" spans="3:14">
      <c r="C354" s="5"/>
      <c r="D354" s="5"/>
      <c r="E354" s="5"/>
      <c r="F354" s="5"/>
      <c r="G354" s="5"/>
      <c r="J354" s="497"/>
      <c r="K354" s="497"/>
      <c r="L354" s="497"/>
      <c r="M354" s="497"/>
      <c r="N354" s="497"/>
    </row>
    <row r="355" spans="3:14">
      <c r="C355" s="5"/>
      <c r="D355" s="5"/>
      <c r="E355" s="5"/>
      <c r="F355" s="5"/>
      <c r="G355" s="5"/>
      <c r="J355" s="497"/>
      <c r="K355" s="497"/>
      <c r="L355" s="497"/>
      <c r="M355" s="497"/>
      <c r="N355" s="497"/>
    </row>
    <row r="356" spans="3:14">
      <c r="C356" s="5"/>
      <c r="D356" s="5"/>
      <c r="E356" s="5"/>
      <c r="F356" s="5"/>
      <c r="G356" s="5"/>
      <c r="J356" s="497"/>
      <c r="K356" s="497"/>
      <c r="L356" s="497"/>
      <c r="M356" s="497"/>
      <c r="N356" s="497"/>
    </row>
    <row r="357" spans="3:14">
      <c r="C357" s="5"/>
      <c r="D357" s="5"/>
      <c r="E357" s="5"/>
      <c r="F357" s="5"/>
      <c r="G357" s="5"/>
      <c r="J357" s="497"/>
      <c r="K357" s="497"/>
      <c r="L357" s="497"/>
      <c r="M357" s="497"/>
      <c r="N357" s="497"/>
    </row>
    <row r="358" spans="3:14">
      <c r="C358" s="5"/>
      <c r="D358" s="5"/>
      <c r="E358" s="5"/>
      <c r="F358" s="5"/>
      <c r="G358" s="5"/>
      <c r="J358" s="497"/>
      <c r="K358" s="497"/>
      <c r="L358" s="497"/>
      <c r="M358" s="497"/>
      <c r="N358" s="497"/>
    </row>
    <row r="359" spans="3:14">
      <c r="C359" s="5"/>
      <c r="D359" s="5"/>
      <c r="E359" s="5"/>
      <c r="F359" s="5"/>
      <c r="G359" s="5"/>
      <c r="J359" s="497"/>
      <c r="K359" s="497"/>
      <c r="L359" s="497"/>
      <c r="M359" s="497"/>
      <c r="N359" s="497"/>
    </row>
    <row r="360" spans="3:14">
      <c r="C360" s="5"/>
      <c r="D360" s="5"/>
      <c r="E360" s="5"/>
      <c r="F360" s="5"/>
      <c r="G360" s="5"/>
      <c r="J360" s="497"/>
      <c r="K360" s="497"/>
      <c r="L360" s="497"/>
      <c r="M360" s="497"/>
      <c r="N360" s="497"/>
    </row>
    <row r="361" spans="3:14">
      <c r="C361" s="5"/>
      <c r="D361" s="5"/>
      <c r="E361" s="5"/>
      <c r="F361" s="5"/>
      <c r="G361" s="5"/>
      <c r="J361" s="497"/>
      <c r="K361" s="497"/>
      <c r="L361" s="497"/>
      <c r="M361" s="497"/>
      <c r="N361" s="497"/>
    </row>
    <row r="362" spans="3:14">
      <c r="C362" s="5"/>
      <c r="D362" s="5"/>
      <c r="E362" s="5"/>
      <c r="F362" s="5"/>
      <c r="G362" s="5"/>
      <c r="J362" s="497"/>
      <c r="K362" s="497"/>
      <c r="L362" s="497"/>
      <c r="M362" s="497"/>
      <c r="N362" s="497"/>
    </row>
    <row r="363" spans="3:14">
      <c r="C363" s="5"/>
      <c r="D363" s="5"/>
      <c r="E363" s="5"/>
      <c r="F363" s="5"/>
      <c r="G363" s="5"/>
      <c r="J363" s="497"/>
      <c r="K363" s="497"/>
      <c r="L363" s="497"/>
      <c r="M363" s="497"/>
      <c r="N363" s="497"/>
    </row>
    <row r="364" spans="3:14">
      <c r="C364" s="5"/>
      <c r="D364" s="5"/>
      <c r="E364" s="5"/>
      <c r="F364" s="5"/>
      <c r="G364" s="5"/>
      <c r="J364" s="497"/>
      <c r="K364" s="497"/>
      <c r="L364" s="497"/>
      <c r="M364" s="497"/>
      <c r="N364" s="497"/>
    </row>
    <row r="365" spans="3:14">
      <c r="C365" s="5"/>
      <c r="D365" s="5"/>
      <c r="E365" s="5"/>
      <c r="F365" s="5"/>
      <c r="G365" s="5"/>
      <c r="J365" s="497"/>
      <c r="K365" s="497"/>
      <c r="L365" s="497"/>
      <c r="M365" s="497"/>
      <c r="N365" s="497"/>
    </row>
    <row r="366" spans="3:14">
      <c r="C366" s="5"/>
      <c r="D366" s="5"/>
      <c r="E366" s="5"/>
      <c r="F366" s="5"/>
      <c r="G366" s="5"/>
      <c r="J366" s="497"/>
      <c r="K366" s="497"/>
      <c r="L366" s="497"/>
      <c r="M366" s="497"/>
      <c r="N366" s="497"/>
    </row>
    <row r="367" spans="3:14">
      <c r="C367" s="5"/>
      <c r="D367" s="5"/>
      <c r="E367" s="5"/>
      <c r="F367" s="5"/>
      <c r="G367" s="5"/>
      <c r="J367" s="497"/>
      <c r="K367" s="497"/>
      <c r="L367" s="497"/>
      <c r="M367" s="497"/>
      <c r="N367" s="497"/>
    </row>
    <row r="368" spans="3:14">
      <c r="C368" s="5"/>
      <c r="D368" s="5"/>
      <c r="E368" s="5"/>
      <c r="F368" s="5"/>
      <c r="G368" s="5"/>
      <c r="J368" s="497"/>
      <c r="K368" s="497"/>
      <c r="L368" s="497"/>
      <c r="M368" s="497"/>
      <c r="N368" s="497"/>
    </row>
    <row r="369" spans="3:14">
      <c r="C369" s="5"/>
      <c r="D369" s="5"/>
      <c r="E369" s="5"/>
      <c r="F369" s="5"/>
      <c r="G369" s="5"/>
      <c r="J369" s="497"/>
      <c r="K369" s="497"/>
      <c r="L369" s="497"/>
      <c r="M369" s="497"/>
      <c r="N369" s="497"/>
    </row>
    <row r="370" spans="3:14">
      <c r="C370" s="5"/>
      <c r="D370" s="5"/>
      <c r="E370" s="5"/>
      <c r="F370" s="5"/>
      <c r="G370" s="5"/>
      <c r="J370" s="497"/>
      <c r="K370" s="497"/>
      <c r="L370" s="497"/>
      <c r="M370" s="497"/>
      <c r="N370" s="497"/>
    </row>
    <row r="371" spans="3:14">
      <c r="C371" s="5"/>
      <c r="D371" s="5"/>
      <c r="E371" s="5"/>
      <c r="F371" s="5"/>
      <c r="G371" s="5"/>
      <c r="J371" s="497"/>
      <c r="K371" s="497"/>
      <c r="L371" s="497"/>
      <c r="M371" s="497"/>
      <c r="N371" s="497"/>
    </row>
    <row r="372" spans="3:14">
      <c r="C372" s="5"/>
      <c r="D372" s="5"/>
      <c r="E372" s="5"/>
      <c r="F372" s="5"/>
      <c r="G372" s="5"/>
      <c r="J372" s="497"/>
      <c r="K372" s="497"/>
      <c r="L372" s="497"/>
      <c r="M372" s="497"/>
      <c r="N372" s="497"/>
    </row>
    <row r="373" spans="3:14">
      <c r="C373" s="5"/>
      <c r="D373" s="5"/>
      <c r="E373" s="5"/>
      <c r="F373" s="5"/>
      <c r="G373" s="5"/>
      <c r="J373" s="497"/>
      <c r="K373" s="497"/>
      <c r="L373" s="497"/>
      <c r="M373" s="497"/>
      <c r="N373" s="497"/>
    </row>
    <row r="374" spans="3:14">
      <c r="C374" s="5"/>
      <c r="D374" s="5"/>
      <c r="E374" s="5"/>
      <c r="F374" s="5"/>
      <c r="G374" s="5"/>
      <c r="J374" s="497"/>
      <c r="K374" s="497"/>
      <c r="L374" s="497"/>
      <c r="M374" s="497"/>
      <c r="N374" s="497"/>
    </row>
    <row r="375" spans="3:14">
      <c r="C375" s="5"/>
      <c r="D375" s="5"/>
      <c r="E375" s="5"/>
      <c r="F375" s="5"/>
      <c r="G375" s="5"/>
      <c r="J375" s="497"/>
      <c r="K375" s="497"/>
      <c r="L375" s="497"/>
      <c r="M375" s="497"/>
      <c r="N375" s="497"/>
    </row>
    <row r="376" spans="3:14">
      <c r="C376" s="5"/>
      <c r="D376" s="5"/>
      <c r="E376" s="5"/>
      <c r="F376" s="5"/>
      <c r="G376" s="5"/>
      <c r="J376" s="497"/>
      <c r="K376" s="497"/>
      <c r="L376" s="497"/>
      <c r="M376" s="497"/>
      <c r="N376" s="497"/>
    </row>
    <row r="377" spans="3:14">
      <c r="C377" s="5"/>
      <c r="D377" s="5"/>
      <c r="E377" s="5"/>
      <c r="F377" s="5"/>
      <c r="G377" s="5"/>
      <c r="J377" s="497"/>
      <c r="K377" s="497"/>
      <c r="L377" s="497"/>
      <c r="M377" s="497"/>
      <c r="N377" s="497"/>
    </row>
    <row r="378" spans="3:14">
      <c r="C378" s="5"/>
      <c r="D378" s="5"/>
      <c r="E378" s="5"/>
      <c r="F378" s="5"/>
      <c r="G378" s="5"/>
      <c r="J378" s="497"/>
      <c r="K378" s="497"/>
      <c r="L378" s="497"/>
      <c r="M378" s="497"/>
      <c r="N378" s="497"/>
    </row>
    <row r="379" spans="3:14">
      <c r="C379" s="5"/>
      <c r="D379" s="5"/>
      <c r="E379" s="5"/>
      <c r="F379" s="5"/>
      <c r="G379" s="5"/>
      <c r="J379" s="497"/>
      <c r="K379" s="497"/>
      <c r="L379" s="497"/>
      <c r="M379" s="497"/>
      <c r="N379" s="497"/>
    </row>
    <row r="380" spans="3:14">
      <c r="C380" s="5"/>
      <c r="D380" s="5"/>
      <c r="E380" s="5"/>
      <c r="F380" s="5"/>
      <c r="G380" s="5"/>
      <c r="J380" s="497"/>
      <c r="K380" s="497"/>
      <c r="L380" s="497"/>
      <c r="M380" s="497"/>
      <c r="N380" s="497"/>
    </row>
    <row r="381" spans="3:14">
      <c r="C381" s="5"/>
      <c r="D381" s="5"/>
      <c r="E381" s="5"/>
      <c r="F381" s="5"/>
      <c r="G381" s="5"/>
      <c r="J381" s="497"/>
      <c r="K381" s="497"/>
      <c r="L381" s="497"/>
      <c r="M381" s="497"/>
      <c r="N381" s="497"/>
    </row>
    <row r="382" spans="3:14">
      <c r="C382" s="5"/>
      <c r="D382" s="5"/>
      <c r="E382" s="5"/>
      <c r="F382" s="5"/>
      <c r="G382" s="5"/>
      <c r="J382" s="497"/>
      <c r="K382" s="497"/>
      <c r="L382" s="497"/>
      <c r="M382" s="497"/>
      <c r="N382" s="497"/>
    </row>
    <row r="383" spans="3:14">
      <c r="C383" s="5"/>
      <c r="D383" s="5"/>
      <c r="E383" s="5"/>
      <c r="F383" s="5"/>
      <c r="G383" s="5"/>
      <c r="J383" s="497"/>
      <c r="K383" s="497"/>
      <c r="L383" s="497"/>
      <c r="M383" s="497"/>
      <c r="N383" s="497"/>
    </row>
    <row r="384" spans="3:14">
      <c r="C384" s="5"/>
      <c r="D384" s="5"/>
      <c r="E384" s="5"/>
      <c r="F384" s="5"/>
      <c r="G384" s="5"/>
      <c r="J384" s="497"/>
      <c r="K384" s="497"/>
      <c r="L384" s="497"/>
      <c r="M384" s="497"/>
      <c r="N384" s="497"/>
    </row>
    <row r="385" spans="3:14">
      <c r="C385" s="5"/>
      <c r="D385" s="5"/>
      <c r="E385" s="5"/>
      <c r="F385" s="5"/>
      <c r="G385" s="5"/>
      <c r="J385" s="497"/>
      <c r="K385" s="497"/>
      <c r="L385" s="497"/>
      <c r="M385" s="497"/>
      <c r="N385" s="497"/>
    </row>
    <row r="386" spans="3:14">
      <c r="C386" s="5"/>
      <c r="D386" s="5"/>
      <c r="E386" s="5"/>
      <c r="F386" s="5"/>
      <c r="G386" s="5"/>
      <c r="J386" s="497"/>
      <c r="K386" s="497"/>
      <c r="L386" s="497"/>
      <c r="M386" s="497"/>
      <c r="N386" s="497"/>
    </row>
    <row r="387" spans="3:14">
      <c r="C387" s="5"/>
      <c r="D387" s="5"/>
      <c r="E387" s="5"/>
      <c r="F387" s="5"/>
      <c r="G387" s="5"/>
      <c r="J387" s="497"/>
      <c r="K387" s="497"/>
      <c r="L387" s="497"/>
      <c r="M387" s="497"/>
      <c r="N387" s="497"/>
    </row>
    <row r="388" spans="3:14">
      <c r="C388" s="5"/>
      <c r="D388" s="5"/>
      <c r="E388" s="5"/>
      <c r="F388" s="5"/>
      <c r="G388" s="5"/>
      <c r="J388" s="497"/>
      <c r="K388" s="497"/>
      <c r="L388" s="497"/>
      <c r="M388" s="497"/>
      <c r="N388" s="497"/>
    </row>
    <row r="389" spans="3:14">
      <c r="C389" s="5"/>
      <c r="D389" s="5"/>
      <c r="E389" s="5"/>
      <c r="F389" s="5"/>
      <c r="G389" s="5"/>
      <c r="J389" s="497"/>
      <c r="K389" s="497"/>
      <c r="L389" s="497"/>
      <c r="M389" s="497"/>
      <c r="N389" s="497"/>
    </row>
    <row r="390" spans="3:14">
      <c r="C390" s="5"/>
      <c r="D390" s="5"/>
      <c r="E390" s="5"/>
      <c r="F390" s="5"/>
      <c r="G390" s="5"/>
      <c r="J390" s="497"/>
      <c r="K390" s="497"/>
      <c r="L390" s="497"/>
      <c r="M390" s="497"/>
      <c r="N390" s="497"/>
    </row>
    <row r="391" spans="3:14">
      <c r="C391" s="5"/>
      <c r="D391" s="5"/>
      <c r="E391" s="5"/>
      <c r="F391" s="5"/>
      <c r="G391" s="5"/>
      <c r="J391" s="497"/>
      <c r="K391" s="497"/>
      <c r="L391" s="497"/>
      <c r="M391" s="497"/>
      <c r="N391" s="497"/>
    </row>
    <row r="392" spans="3:14">
      <c r="C392" s="5"/>
      <c r="D392" s="5"/>
      <c r="E392" s="5"/>
      <c r="F392" s="5"/>
      <c r="G392" s="5"/>
      <c r="J392" s="497"/>
      <c r="K392" s="497"/>
      <c r="L392" s="497"/>
      <c r="M392" s="497"/>
      <c r="N392" s="497"/>
    </row>
    <row r="393" spans="3:14">
      <c r="C393" s="5"/>
      <c r="D393" s="5"/>
      <c r="E393" s="5"/>
      <c r="F393" s="5"/>
      <c r="G393" s="5"/>
      <c r="J393" s="497"/>
      <c r="K393" s="497"/>
      <c r="L393" s="497"/>
      <c r="M393" s="497"/>
      <c r="N393" s="497"/>
    </row>
    <row r="394" spans="3:14">
      <c r="C394" s="5"/>
      <c r="D394" s="5"/>
      <c r="E394" s="5"/>
      <c r="F394" s="5"/>
      <c r="G394" s="5"/>
      <c r="J394" s="497"/>
      <c r="K394" s="497"/>
      <c r="L394" s="497"/>
      <c r="M394" s="497"/>
      <c r="N394" s="497"/>
    </row>
    <row r="395" spans="3:14">
      <c r="C395" s="5"/>
      <c r="D395" s="5"/>
      <c r="E395" s="5"/>
      <c r="F395" s="5"/>
      <c r="G395" s="5"/>
      <c r="J395" s="497"/>
      <c r="K395" s="497"/>
      <c r="L395" s="497"/>
      <c r="M395" s="497"/>
      <c r="N395" s="497"/>
    </row>
    <row r="396" spans="3:14">
      <c r="C396" s="5"/>
      <c r="D396" s="5"/>
      <c r="E396" s="5"/>
      <c r="F396" s="5"/>
      <c r="G396" s="5"/>
      <c r="J396" s="497"/>
      <c r="K396" s="497"/>
      <c r="L396" s="497"/>
      <c r="M396" s="497"/>
      <c r="N396" s="497"/>
    </row>
    <row r="397" spans="3:14">
      <c r="C397" s="5"/>
      <c r="D397" s="5"/>
      <c r="E397" s="5"/>
      <c r="F397" s="5"/>
      <c r="G397" s="5"/>
      <c r="J397" s="497"/>
      <c r="K397" s="497"/>
      <c r="L397" s="497"/>
      <c r="M397" s="497"/>
      <c r="N397" s="497"/>
    </row>
    <row r="398" spans="3:14">
      <c r="C398" s="5"/>
      <c r="D398" s="5"/>
      <c r="E398" s="5"/>
      <c r="F398" s="5"/>
      <c r="G398" s="5"/>
      <c r="J398" s="497"/>
      <c r="K398" s="497"/>
      <c r="L398" s="497"/>
      <c r="M398" s="497"/>
      <c r="N398" s="497"/>
    </row>
    <row r="399" spans="3:14">
      <c r="C399" s="5"/>
      <c r="D399" s="5"/>
      <c r="E399" s="5"/>
      <c r="F399" s="5"/>
      <c r="G399" s="5"/>
      <c r="J399" s="497"/>
      <c r="K399" s="497"/>
      <c r="L399" s="497"/>
      <c r="M399" s="497"/>
      <c r="N399" s="497"/>
    </row>
    <row r="400" spans="3:14">
      <c r="C400" s="5"/>
      <c r="D400" s="5"/>
      <c r="E400" s="5"/>
      <c r="F400" s="5"/>
      <c r="G400" s="5"/>
      <c r="J400" s="497"/>
      <c r="K400" s="497"/>
      <c r="L400" s="497"/>
      <c r="M400" s="497"/>
      <c r="N400" s="497"/>
    </row>
    <row r="401" spans="3:14">
      <c r="C401" s="5"/>
      <c r="D401" s="5"/>
      <c r="E401" s="5"/>
      <c r="F401" s="5"/>
      <c r="G401" s="5"/>
      <c r="J401" s="497"/>
      <c r="K401" s="497"/>
      <c r="L401" s="497"/>
      <c r="M401" s="497"/>
      <c r="N401" s="497"/>
    </row>
    <row r="402" spans="3:14">
      <c r="C402" s="5"/>
      <c r="D402" s="5"/>
      <c r="E402" s="5"/>
      <c r="F402" s="5"/>
      <c r="G402" s="5"/>
      <c r="J402" s="497"/>
      <c r="K402" s="497"/>
      <c r="L402" s="497"/>
      <c r="M402" s="497"/>
      <c r="N402" s="497"/>
    </row>
    <row r="403" spans="3:14">
      <c r="C403" s="5"/>
      <c r="D403" s="5"/>
      <c r="E403" s="5"/>
      <c r="F403" s="5"/>
      <c r="G403" s="5"/>
      <c r="J403" s="497"/>
      <c r="K403" s="497"/>
      <c r="L403" s="497"/>
      <c r="M403" s="497"/>
      <c r="N403" s="497"/>
    </row>
    <row r="404" spans="3:14">
      <c r="C404" s="5"/>
      <c r="D404" s="5"/>
      <c r="E404" s="5"/>
      <c r="F404" s="5"/>
      <c r="G404" s="5"/>
      <c r="J404" s="497"/>
      <c r="K404" s="497"/>
      <c r="L404" s="497"/>
      <c r="M404" s="497"/>
      <c r="N404" s="497"/>
    </row>
    <row r="405" spans="3:14">
      <c r="C405" s="5"/>
      <c r="D405" s="5"/>
      <c r="E405" s="5"/>
      <c r="F405" s="5"/>
      <c r="G405" s="5"/>
      <c r="J405" s="497"/>
      <c r="K405" s="497"/>
      <c r="L405" s="497"/>
      <c r="M405" s="497"/>
      <c r="N405" s="497"/>
    </row>
    <row r="406" spans="3:14">
      <c r="C406" s="5"/>
      <c r="D406" s="5"/>
      <c r="E406" s="5"/>
      <c r="F406" s="5"/>
      <c r="G406" s="5"/>
      <c r="J406" s="497"/>
      <c r="K406" s="497"/>
      <c r="L406" s="497"/>
      <c r="M406" s="497"/>
      <c r="N406" s="497"/>
    </row>
    <row r="407" spans="3:14">
      <c r="C407" s="5"/>
      <c r="D407" s="5"/>
      <c r="E407" s="5"/>
      <c r="F407" s="5"/>
      <c r="G407" s="5"/>
      <c r="J407" s="497"/>
      <c r="K407" s="497"/>
      <c r="L407" s="497"/>
      <c r="M407" s="497"/>
      <c r="N407" s="497"/>
    </row>
    <row r="408" spans="3:14">
      <c r="C408" s="5"/>
      <c r="D408" s="5"/>
      <c r="E408" s="5"/>
      <c r="F408" s="5"/>
      <c r="G408" s="5"/>
      <c r="J408" s="497"/>
      <c r="K408" s="497"/>
      <c r="L408" s="497"/>
      <c r="M408" s="497"/>
      <c r="N408" s="497"/>
    </row>
    <row r="409" spans="3:14">
      <c r="C409" s="5"/>
      <c r="D409" s="5"/>
      <c r="E409" s="5"/>
      <c r="F409" s="5"/>
      <c r="G409" s="5"/>
      <c r="J409" s="497"/>
      <c r="K409" s="497"/>
      <c r="L409" s="497"/>
      <c r="M409" s="497"/>
      <c r="N409" s="497"/>
    </row>
    <row r="410" spans="3:14">
      <c r="C410" s="5"/>
      <c r="D410" s="5"/>
      <c r="E410" s="5"/>
      <c r="F410" s="5"/>
      <c r="G410" s="5"/>
      <c r="J410" s="497"/>
      <c r="K410" s="497"/>
      <c r="L410" s="497"/>
      <c r="M410" s="497"/>
      <c r="N410" s="497"/>
    </row>
    <row r="411" spans="3:14">
      <c r="C411" s="5"/>
      <c r="D411" s="5"/>
      <c r="E411" s="5"/>
      <c r="F411" s="5"/>
      <c r="G411" s="5"/>
      <c r="J411" s="497"/>
      <c r="K411" s="497"/>
      <c r="L411" s="497"/>
      <c r="M411" s="497"/>
      <c r="N411" s="497"/>
    </row>
    <row r="412" spans="3:14">
      <c r="C412" s="5"/>
      <c r="D412" s="5"/>
      <c r="E412" s="5"/>
      <c r="F412" s="5"/>
      <c r="G412" s="5"/>
      <c r="J412" s="497"/>
      <c r="K412" s="497"/>
      <c r="L412" s="497"/>
      <c r="M412" s="497"/>
      <c r="N412" s="497"/>
    </row>
    <row r="413" spans="3:14">
      <c r="C413" s="5"/>
      <c r="D413" s="5"/>
      <c r="E413" s="5"/>
      <c r="F413" s="5"/>
      <c r="G413" s="5"/>
      <c r="J413" s="497"/>
      <c r="K413" s="497"/>
      <c r="L413" s="497"/>
      <c r="M413" s="497"/>
      <c r="N413" s="497"/>
    </row>
    <row r="414" spans="3:14">
      <c r="C414" s="5"/>
      <c r="D414" s="5"/>
      <c r="E414" s="5"/>
      <c r="F414" s="5"/>
      <c r="G414" s="5"/>
      <c r="J414" s="497"/>
      <c r="K414" s="497"/>
      <c r="L414" s="497"/>
      <c r="M414" s="497"/>
      <c r="N414" s="497"/>
    </row>
    <row r="415" spans="3:14">
      <c r="C415" s="5"/>
      <c r="D415" s="5"/>
      <c r="E415" s="5"/>
      <c r="F415" s="5"/>
      <c r="G415" s="5"/>
      <c r="J415" s="497"/>
      <c r="K415" s="497"/>
      <c r="L415" s="497"/>
      <c r="M415" s="497"/>
      <c r="N415" s="497"/>
    </row>
    <row r="416" spans="3:14">
      <c r="C416" s="5"/>
      <c r="D416" s="5"/>
      <c r="E416" s="5"/>
      <c r="F416" s="5"/>
      <c r="G416" s="5"/>
      <c r="J416" s="497"/>
      <c r="K416" s="497"/>
      <c r="L416" s="497"/>
      <c r="M416" s="497"/>
      <c r="N416" s="497"/>
    </row>
    <row r="417" spans="3:14">
      <c r="C417" s="5"/>
      <c r="D417" s="5"/>
      <c r="E417" s="5"/>
      <c r="F417" s="5"/>
      <c r="G417" s="5"/>
      <c r="J417" s="497"/>
      <c r="K417" s="497"/>
      <c r="L417" s="497"/>
      <c r="M417" s="497"/>
      <c r="N417" s="497"/>
    </row>
    <row r="418" spans="3:14">
      <c r="C418" s="5"/>
      <c r="D418" s="5"/>
      <c r="E418" s="5"/>
      <c r="F418" s="5"/>
      <c r="G418" s="5"/>
      <c r="J418" s="497"/>
      <c r="K418" s="497"/>
      <c r="L418" s="497"/>
      <c r="M418" s="497"/>
      <c r="N418" s="497"/>
    </row>
    <row r="419" spans="3:14">
      <c r="C419" s="5"/>
      <c r="D419" s="5"/>
      <c r="E419" s="5"/>
      <c r="F419" s="5"/>
      <c r="G419" s="5"/>
      <c r="J419" s="497"/>
      <c r="K419" s="497"/>
      <c r="L419" s="497"/>
      <c r="M419" s="497"/>
      <c r="N419" s="497"/>
    </row>
    <row r="420" spans="3:14">
      <c r="C420" s="5"/>
      <c r="D420" s="5"/>
      <c r="E420" s="5"/>
      <c r="F420" s="5"/>
      <c r="G420" s="5"/>
      <c r="J420" s="497"/>
      <c r="K420" s="497"/>
      <c r="L420" s="497"/>
      <c r="M420" s="497"/>
      <c r="N420" s="497"/>
    </row>
    <row r="421" spans="3:14">
      <c r="C421" s="5"/>
      <c r="D421" s="5"/>
      <c r="E421" s="5"/>
      <c r="F421" s="5"/>
      <c r="G421" s="5"/>
      <c r="J421" s="497"/>
      <c r="K421" s="497"/>
      <c r="L421" s="497"/>
      <c r="M421" s="497"/>
      <c r="N421" s="497"/>
    </row>
    <row r="422" spans="3:14">
      <c r="C422" s="5"/>
      <c r="D422" s="5"/>
      <c r="E422" s="5"/>
      <c r="F422" s="5"/>
      <c r="G422" s="5"/>
      <c r="J422" s="497"/>
      <c r="K422" s="497"/>
      <c r="L422" s="497"/>
      <c r="M422" s="497"/>
      <c r="N422" s="497"/>
    </row>
    <row r="423" spans="3:14">
      <c r="C423" s="5"/>
      <c r="D423" s="5"/>
      <c r="E423" s="5"/>
      <c r="F423" s="5"/>
      <c r="G423" s="5"/>
      <c r="J423" s="497"/>
      <c r="K423" s="497"/>
      <c r="L423" s="497"/>
      <c r="M423" s="497"/>
      <c r="N423" s="497"/>
    </row>
    <row r="424" spans="3:14">
      <c r="C424" s="5"/>
      <c r="D424" s="5"/>
      <c r="E424" s="5"/>
      <c r="F424" s="5"/>
      <c r="G424" s="5"/>
      <c r="J424" s="497"/>
      <c r="K424" s="497"/>
      <c r="L424" s="497"/>
      <c r="M424" s="497"/>
      <c r="N424" s="497"/>
    </row>
    <row r="425" spans="3:14">
      <c r="C425" s="5"/>
      <c r="D425" s="5"/>
      <c r="E425" s="5"/>
      <c r="F425" s="5"/>
      <c r="G425" s="5"/>
      <c r="J425" s="497"/>
      <c r="K425" s="497"/>
      <c r="L425" s="497"/>
      <c r="M425" s="497"/>
      <c r="N425" s="497"/>
    </row>
    <row r="426" spans="3:14">
      <c r="C426" s="5"/>
      <c r="D426" s="5"/>
      <c r="E426" s="5"/>
      <c r="F426" s="5"/>
      <c r="G426" s="5"/>
      <c r="J426" s="497"/>
      <c r="K426" s="497"/>
      <c r="L426" s="497"/>
      <c r="M426" s="497"/>
      <c r="N426" s="497"/>
    </row>
    <row r="427" spans="3:14">
      <c r="C427" s="5"/>
      <c r="D427" s="5"/>
      <c r="E427" s="5"/>
      <c r="F427" s="5"/>
      <c r="G427" s="5"/>
      <c r="J427" s="497"/>
      <c r="K427" s="497"/>
      <c r="L427" s="497"/>
      <c r="M427" s="497"/>
      <c r="N427" s="497"/>
    </row>
    <row r="428" spans="3:14">
      <c r="C428" s="5"/>
      <c r="D428" s="5"/>
      <c r="E428" s="5"/>
      <c r="F428" s="5"/>
      <c r="G428" s="5"/>
      <c r="J428" s="497"/>
      <c r="K428" s="497"/>
      <c r="L428" s="497"/>
      <c r="M428" s="497"/>
      <c r="N428" s="497"/>
    </row>
    <row r="429" spans="3:14">
      <c r="C429" s="5"/>
      <c r="D429" s="5"/>
      <c r="E429" s="5"/>
      <c r="F429" s="5"/>
      <c r="G429" s="5"/>
      <c r="J429" s="497"/>
      <c r="K429" s="497"/>
      <c r="L429" s="497"/>
      <c r="M429" s="497"/>
      <c r="N429" s="497"/>
    </row>
    <row r="430" spans="3:14">
      <c r="C430" s="5"/>
      <c r="D430" s="5"/>
      <c r="E430" s="5"/>
      <c r="F430" s="5"/>
      <c r="G430" s="5"/>
      <c r="J430" s="497"/>
      <c r="K430" s="497"/>
      <c r="L430" s="497"/>
      <c r="M430" s="497"/>
      <c r="N430" s="497"/>
    </row>
    <row r="431" spans="3:14">
      <c r="C431" s="5"/>
      <c r="D431" s="5"/>
      <c r="E431" s="5"/>
      <c r="F431" s="5"/>
      <c r="G431" s="5"/>
      <c r="J431" s="497"/>
      <c r="K431" s="497"/>
      <c r="L431" s="497"/>
      <c r="M431" s="497"/>
      <c r="N431" s="497"/>
    </row>
    <row r="432" spans="3:14">
      <c r="C432" s="5"/>
      <c r="D432" s="5"/>
      <c r="E432" s="5"/>
      <c r="F432" s="5"/>
      <c r="G432" s="5"/>
      <c r="J432" s="497"/>
      <c r="K432" s="497"/>
      <c r="L432" s="497"/>
      <c r="M432" s="497"/>
      <c r="N432" s="497"/>
    </row>
    <row r="433" spans="3:14">
      <c r="C433" s="5"/>
      <c r="D433" s="5"/>
      <c r="E433" s="5"/>
      <c r="F433" s="5"/>
      <c r="G433" s="5"/>
      <c r="J433" s="497"/>
      <c r="K433" s="497"/>
      <c r="L433" s="497"/>
      <c r="M433" s="497"/>
      <c r="N433" s="497"/>
    </row>
    <row r="434" spans="3:14">
      <c r="C434" s="5"/>
      <c r="D434" s="5"/>
      <c r="E434" s="5"/>
      <c r="F434" s="5"/>
      <c r="G434" s="5"/>
      <c r="J434" s="497"/>
      <c r="K434" s="497"/>
      <c r="L434" s="497"/>
      <c r="M434" s="497"/>
      <c r="N434" s="497"/>
    </row>
    <row r="435" spans="3:14">
      <c r="C435" s="5"/>
      <c r="D435" s="5"/>
      <c r="E435" s="5"/>
      <c r="F435" s="5"/>
      <c r="G435" s="5"/>
      <c r="J435" s="497"/>
      <c r="K435" s="497"/>
      <c r="L435" s="497"/>
      <c r="M435" s="497"/>
      <c r="N435" s="497"/>
    </row>
    <row r="436" spans="3:14">
      <c r="C436" s="5"/>
      <c r="D436" s="5"/>
      <c r="E436" s="5"/>
      <c r="F436" s="5"/>
      <c r="G436" s="5"/>
      <c r="J436" s="497"/>
      <c r="K436" s="497"/>
      <c r="L436" s="497"/>
      <c r="M436" s="497"/>
      <c r="N436" s="497"/>
    </row>
    <row r="437" spans="3:14">
      <c r="C437" s="5"/>
      <c r="D437" s="5"/>
      <c r="E437" s="5"/>
      <c r="F437" s="5"/>
      <c r="G437" s="5"/>
      <c r="J437" s="497"/>
      <c r="K437" s="497"/>
      <c r="L437" s="497"/>
      <c r="M437" s="497"/>
      <c r="N437" s="497"/>
    </row>
    <row r="438" spans="3:14">
      <c r="C438" s="5"/>
      <c r="D438" s="5"/>
      <c r="E438" s="5"/>
      <c r="F438" s="5"/>
      <c r="G438" s="5"/>
      <c r="J438" s="497"/>
      <c r="K438" s="497"/>
      <c r="L438" s="497"/>
      <c r="M438" s="497"/>
      <c r="N438" s="497"/>
    </row>
    <row r="439" spans="3:14">
      <c r="C439" s="5"/>
      <c r="D439" s="5"/>
      <c r="E439" s="5"/>
      <c r="F439" s="5"/>
      <c r="G439" s="5"/>
      <c r="J439" s="497"/>
      <c r="K439" s="497"/>
      <c r="L439" s="497"/>
      <c r="M439" s="497"/>
      <c r="N439" s="497"/>
    </row>
    <row r="440" spans="3:14">
      <c r="C440" s="5"/>
      <c r="D440" s="5"/>
      <c r="E440" s="5"/>
      <c r="F440" s="5"/>
      <c r="G440" s="5"/>
      <c r="J440" s="497"/>
      <c r="K440" s="497"/>
      <c r="L440" s="497"/>
      <c r="M440" s="497"/>
      <c r="N440" s="497"/>
    </row>
    <row r="441" spans="3:14">
      <c r="C441" s="5"/>
      <c r="D441" s="5"/>
      <c r="E441" s="5"/>
      <c r="F441" s="5"/>
      <c r="G441" s="5"/>
      <c r="J441" s="497"/>
      <c r="K441" s="497"/>
      <c r="L441" s="497"/>
      <c r="M441" s="497"/>
      <c r="N441" s="497"/>
    </row>
    <row r="442" spans="3:14">
      <c r="C442" s="5"/>
      <c r="D442" s="5"/>
      <c r="E442" s="5"/>
      <c r="F442" s="5"/>
      <c r="G442" s="5"/>
      <c r="J442" s="497"/>
      <c r="K442" s="497"/>
      <c r="L442" s="497"/>
      <c r="M442" s="497"/>
      <c r="N442" s="497"/>
    </row>
    <row r="443" spans="3:14">
      <c r="C443" s="5"/>
      <c r="D443" s="5"/>
      <c r="E443" s="5"/>
      <c r="F443" s="5"/>
      <c r="G443" s="5"/>
      <c r="J443" s="497"/>
      <c r="K443" s="497"/>
      <c r="L443" s="497"/>
      <c r="M443" s="497"/>
      <c r="N443" s="497"/>
    </row>
    <row r="444" spans="3:14">
      <c r="C444" s="5"/>
      <c r="D444" s="5"/>
      <c r="E444" s="5"/>
      <c r="F444" s="5"/>
      <c r="G444" s="5"/>
      <c r="J444" s="497"/>
      <c r="K444" s="497"/>
      <c r="L444" s="497"/>
      <c r="M444" s="497"/>
      <c r="N444" s="497"/>
    </row>
    <row r="445" spans="3:14">
      <c r="C445" s="5"/>
      <c r="D445" s="5"/>
      <c r="E445" s="5"/>
      <c r="F445" s="5"/>
      <c r="G445" s="5"/>
      <c r="J445" s="497"/>
      <c r="K445" s="497"/>
      <c r="L445" s="497"/>
      <c r="M445" s="497"/>
      <c r="N445" s="497"/>
    </row>
    <row r="446" spans="3:14">
      <c r="C446" s="5"/>
      <c r="D446" s="5"/>
      <c r="E446" s="5"/>
      <c r="F446" s="5"/>
      <c r="G446" s="5"/>
      <c r="J446" s="497"/>
      <c r="K446" s="497"/>
      <c r="L446" s="497"/>
      <c r="M446" s="497"/>
      <c r="N446" s="497"/>
    </row>
    <row r="447" spans="3:14">
      <c r="C447" s="5"/>
      <c r="D447" s="5"/>
      <c r="E447" s="5"/>
      <c r="F447" s="5"/>
      <c r="G447" s="5"/>
      <c r="J447" s="497"/>
      <c r="K447" s="497"/>
      <c r="L447" s="497"/>
      <c r="M447" s="497"/>
      <c r="N447" s="497"/>
    </row>
    <row r="448" spans="3:14">
      <c r="C448" s="5"/>
      <c r="D448" s="5"/>
      <c r="E448" s="5"/>
      <c r="F448" s="5"/>
      <c r="G448" s="5"/>
      <c r="J448" s="497"/>
      <c r="K448" s="497"/>
      <c r="L448" s="497"/>
      <c r="M448" s="497"/>
      <c r="N448" s="497"/>
    </row>
    <row r="449" spans="3:14">
      <c r="C449" s="5"/>
      <c r="D449" s="5"/>
      <c r="E449" s="5"/>
      <c r="F449" s="5"/>
      <c r="G449" s="5"/>
      <c r="J449" s="497"/>
      <c r="K449" s="497"/>
      <c r="L449" s="497"/>
      <c r="M449" s="497"/>
      <c r="N449" s="497"/>
    </row>
    <row r="450" spans="3:14">
      <c r="C450" s="5"/>
      <c r="D450" s="5"/>
      <c r="E450" s="5"/>
      <c r="F450" s="5"/>
      <c r="G450" s="5"/>
      <c r="J450" s="497"/>
      <c r="K450" s="497"/>
      <c r="L450" s="497"/>
      <c r="M450" s="497"/>
      <c r="N450" s="497"/>
    </row>
    <row r="451" spans="3:14">
      <c r="C451" s="5"/>
      <c r="D451" s="5"/>
      <c r="E451" s="5"/>
      <c r="F451" s="5"/>
      <c r="G451" s="5"/>
      <c r="J451" s="497"/>
      <c r="K451" s="497"/>
      <c r="L451" s="497"/>
      <c r="M451" s="497"/>
      <c r="N451" s="497"/>
    </row>
    <row r="452" spans="3:14">
      <c r="C452" s="5"/>
      <c r="D452" s="5"/>
      <c r="E452" s="5"/>
      <c r="F452" s="5"/>
      <c r="G452" s="5"/>
      <c r="J452" s="497"/>
      <c r="K452" s="497"/>
      <c r="L452" s="497"/>
      <c r="M452" s="497"/>
      <c r="N452" s="497"/>
    </row>
    <row r="453" spans="3:14">
      <c r="C453" s="5"/>
      <c r="D453" s="5"/>
      <c r="E453" s="5"/>
      <c r="F453" s="5"/>
      <c r="G453" s="5"/>
      <c r="J453" s="497"/>
      <c r="K453" s="497"/>
      <c r="L453" s="497"/>
      <c r="M453" s="497"/>
      <c r="N453" s="497"/>
    </row>
    <row r="454" spans="3:14">
      <c r="C454" s="5"/>
      <c r="D454" s="5"/>
      <c r="E454" s="5"/>
      <c r="F454" s="5"/>
      <c r="G454" s="5"/>
      <c r="J454" s="497"/>
      <c r="K454" s="497"/>
      <c r="L454" s="497"/>
      <c r="M454" s="497"/>
      <c r="N454" s="497"/>
    </row>
    <row r="455" spans="3:14">
      <c r="C455" s="5"/>
      <c r="D455" s="5"/>
      <c r="E455" s="5"/>
      <c r="F455" s="5"/>
      <c r="G455" s="5"/>
      <c r="J455" s="497"/>
      <c r="K455" s="497"/>
      <c r="L455" s="497"/>
      <c r="M455" s="497"/>
      <c r="N455" s="497"/>
    </row>
    <row r="456" spans="3:14">
      <c r="C456" s="5"/>
      <c r="D456" s="5"/>
      <c r="E456" s="5"/>
      <c r="F456" s="5"/>
      <c r="G456" s="5"/>
      <c r="J456" s="497"/>
      <c r="K456" s="497"/>
      <c r="L456" s="497"/>
      <c r="M456" s="497"/>
      <c r="N456" s="497"/>
    </row>
    <row r="457" spans="3:14">
      <c r="C457" s="5"/>
      <c r="D457" s="5"/>
      <c r="E457" s="5"/>
      <c r="F457" s="5"/>
      <c r="G457" s="5"/>
      <c r="J457" s="497"/>
      <c r="K457" s="497"/>
      <c r="L457" s="497"/>
      <c r="M457" s="497"/>
      <c r="N457" s="497"/>
    </row>
    <row r="458" spans="3:14">
      <c r="C458" s="5"/>
      <c r="D458" s="5"/>
      <c r="E458" s="5"/>
      <c r="F458" s="5"/>
      <c r="G458" s="5"/>
      <c r="J458" s="497"/>
      <c r="K458" s="497"/>
      <c r="L458" s="497"/>
      <c r="M458" s="497"/>
      <c r="N458" s="497"/>
    </row>
    <row r="459" spans="3:14">
      <c r="C459" s="5"/>
      <c r="D459" s="5"/>
      <c r="E459" s="5"/>
      <c r="F459" s="5"/>
      <c r="G459" s="5"/>
      <c r="J459" s="497"/>
      <c r="K459" s="497"/>
      <c r="L459" s="497"/>
      <c r="M459" s="497"/>
      <c r="N459" s="497"/>
    </row>
    <row r="460" spans="3:14">
      <c r="C460" s="5"/>
      <c r="D460" s="5"/>
      <c r="E460" s="5"/>
      <c r="F460" s="5"/>
      <c r="G460" s="5"/>
      <c r="J460" s="497"/>
      <c r="K460" s="497"/>
      <c r="L460" s="497"/>
      <c r="M460" s="497"/>
      <c r="N460" s="497"/>
    </row>
    <row r="461" spans="3:14">
      <c r="C461" s="5"/>
      <c r="D461" s="5"/>
      <c r="E461" s="5"/>
      <c r="F461" s="5"/>
      <c r="G461" s="5"/>
      <c r="J461" s="497"/>
      <c r="K461" s="497"/>
      <c r="L461" s="497"/>
      <c r="M461" s="497"/>
      <c r="N461" s="497"/>
    </row>
    <row r="462" spans="3:14">
      <c r="C462" s="5"/>
      <c r="D462" s="5"/>
      <c r="E462" s="5"/>
      <c r="F462" s="5"/>
      <c r="G462" s="5"/>
      <c r="J462" s="497"/>
      <c r="K462" s="497"/>
      <c r="L462" s="497"/>
      <c r="M462" s="497"/>
      <c r="N462" s="497"/>
    </row>
    <row r="463" spans="3:14">
      <c r="C463" s="5"/>
      <c r="D463" s="5"/>
      <c r="E463" s="5"/>
      <c r="F463" s="5"/>
      <c r="G463" s="5"/>
      <c r="J463" s="497"/>
      <c r="K463" s="497"/>
      <c r="L463" s="497"/>
      <c r="M463" s="497"/>
      <c r="N463" s="497"/>
    </row>
    <row r="464" spans="3:14">
      <c r="C464" s="5"/>
      <c r="D464" s="5"/>
      <c r="E464" s="5"/>
      <c r="F464" s="5"/>
      <c r="G464" s="5"/>
      <c r="J464" s="497"/>
      <c r="K464" s="497"/>
      <c r="L464" s="497"/>
      <c r="M464" s="497"/>
      <c r="N464" s="497"/>
    </row>
    <row r="465" spans="3:14">
      <c r="C465" s="5"/>
      <c r="D465" s="5"/>
      <c r="E465" s="5"/>
      <c r="F465" s="5"/>
      <c r="G465" s="5"/>
      <c r="J465" s="497"/>
      <c r="K465" s="497"/>
      <c r="L465" s="497"/>
      <c r="M465" s="497"/>
      <c r="N465" s="497"/>
    </row>
    <row r="466" spans="3:14">
      <c r="C466" s="5"/>
      <c r="D466" s="5"/>
      <c r="E466" s="5"/>
      <c r="F466" s="5"/>
      <c r="G466" s="5"/>
      <c r="J466" s="497"/>
      <c r="K466" s="497"/>
      <c r="L466" s="497"/>
      <c r="M466" s="497"/>
      <c r="N466" s="497"/>
    </row>
    <row r="467" spans="3:14">
      <c r="C467" s="5"/>
      <c r="D467" s="5"/>
      <c r="E467" s="5"/>
      <c r="F467" s="5"/>
      <c r="G467" s="5"/>
      <c r="J467" s="497"/>
      <c r="K467" s="497"/>
      <c r="L467" s="497"/>
      <c r="M467" s="497"/>
      <c r="N467" s="497"/>
    </row>
    <row r="468" spans="3:14">
      <c r="C468" s="5"/>
      <c r="D468" s="5"/>
      <c r="E468" s="5"/>
      <c r="F468" s="5"/>
      <c r="G468" s="5"/>
      <c r="J468" s="497"/>
      <c r="K468" s="497"/>
      <c r="L468" s="497"/>
      <c r="M468" s="497"/>
      <c r="N468" s="497"/>
    </row>
    <row r="469" spans="3:14">
      <c r="C469" s="5"/>
      <c r="D469" s="5"/>
      <c r="E469" s="5"/>
      <c r="F469" s="5"/>
      <c r="G469" s="5"/>
      <c r="J469" s="497"/>
      <c r="K469" s="497"/>
      <c r="L469" s="497"/>
      <c r="M469" s="497"/>
      <c r="N469" s="497"/>
    </row>
    <row r="470" spans="3:14">
      <c r="C470" s="5"/>
      <c r="D470" s="5"/>
      <c r="E470" s="5"/>
      <c r="F470" s="5"/>
      <c r="G470" s="5"/>
      <c r="J470" s="497"/>
      <c r="K470" s="497"/>
      <c r="L470" s="497"/>
      <c r="M470" s="497"/>
      <c r="N470" s="497"/>
    </row>
    <row r="471" spans="3:14">
      <c r="C471" s="5"/>
      <c r="D471" s="5"/>
      <c r="E471" s="5"/>
      <c r="F471" s="5"/>
      <c r="G471" s="5"/>
      <c r="J471" s="497"/>
      <c r="K471" s="497"/>
      <c r="L471" s="497"/>
      <c r="M471" s="497"/>
      <c r="N471" s="497"/>
    </row>
    <row r="472" spans="3:14">
      <c r="C472" s="5"/>
      <c r="D472" s="5"/>
      <c r="E472" s="5"/>
      <c r="F472" s="5"/>
      <c r="G472" s="5"/>
      <c r="J472" s="497"/>
      <c r="K472" s="497"/>
      <c r="L472" s="497"/>
      <c r="M472" s="497"/>
      <c r="N472" s="497"/>
    </row>
    <row r="473" spans="3:14">
      <c r="C473" s="5"/>
      <c r="D473" s="5"/>
      <c r="E473" s="5"/>
      <c r="F473" s="5"/>
      <c r="G473" s="5"/>
      <c r="J473" s="497"/>
      <c r="K473" s="497"/>
      <c r="L473" s="497"/>
      <c r="M473" s="497"/>
      <c r="N473" s="497"/>
    </row>
    <row r="474" spans="3:14">
      <c r="C474" s="5"/>
      <c r="D474" s="5"/>
      <c r="E474" s="5"/>
      <c r="F474" s="5"/>
      <c r="G474" s="5"/>
      <c r="J474" s="497"/>
      <c r="K474" s="497"/>
      <c r="L474" s="497"/>
      <c r="M474" s="497"/>
      <c r="N474" s="497"/>
    </row>
    <row r="475" spans="3:14">
      <c r="C475" s="5"/>
      <c r="D475" s="5"/>
      <c r="E475" s="5"/>
      <c r="F475" s="5"/>
      <c r="G475" s="5"/>
      <c r="J475" s="497"/>
      <c r="K475" s="497"/>
      <c r="L475" s="497"/>
      <c r="M475" s="497"/>
      <c r="N475" s="497"/>
    </row>
    <row r="476" spans="3:14">
      <c r="C476" s="5"/>
      <c r="D476" s="5"/>
      <c r="E476" s="5"/>
      <c r="F476" s="5"/>
      <c r="G476" s="5"/>
      <c r="J476" s="497"/>
      <c r="K476" s="497"/>
      <c r="L476" s="497"/>
      <c r="M476" s="497"/>
      <c r="N476" s="497"/>
    </row>
    <row r="477" spans="3:14">
      <c r="C477" s="5"/>
      <c r="D477" s="5"/>
      <c r="E477" s="5"/>
      <c r="F477" s="5"/>
      <c r="G477" s="5"/>
      <c r="J477" s="497"/>
      <c r="K477" s="497"/>
      <c r="L477" s="497"/>
      <c r="M477" s="497"/>
      <c r="N477" s="497"/>
    </row>
    <row r="478" spans="3:14">
      <c r="C478" s="5"/>
      <c r="D478" s="5"/>
      <c r="E478" s="5"/>
      <c r="F478" s="5"/>
      <c r="G478" s="5"/>
      <c r="J478" s="497"/>
      <c r="K478" s="497"/>
      <c r="L478" s="497"/>
      <c r="M478" s="497"/>
      <c r="N478" s="497"/>
    </row>
    <row r="479" spans="3:14">
      <c r="C479" s="5"/>
      <c r="D479" s="5"/>
      <c r="E479" s="5"/>
      <c r="F479" s="5"/>
      <c r="G479" s="5"/>
      <c r="J479" s="497"/>
      <c r="K479" s="497"/>
      <c r="L479" s="497"/>
      <c r="M479" s="497"/>
      <c r="N479" s="497"/>
    </row>
    <row r="480" spans="3:14">
      <c r="C480" s="5"/>
      <c r="D480" s="5"/>
      <c r="E480" s="5"/>
      <c r="F480" s="5"/>
      <c r="G480" s="5"/>
      <c r="J480" s="497"/>
      <c r="K480" s="497"/>
      <c r="L480" s="497"/>
      <c r="M480" s="497"/>
      <c r="N480" s="497"/>
    </row>
    <row r="481" spans="3:14">
      <c r="C481" s="5"/>
      <c r="D481" s="5"/>
      <c r="E481" s="5"/>
      <c r="F481" s="5"/>
      <c r="G481" s="5"/>
      <c r="J481" s="497"/>
      <c r="K481" s="497"/>
      <c r="L481" s="497"/>
      <c r="M481" s="497"/>
      <c r="N481" s="497"/>
    </row>
    <row r="482" spans="3:14">
      <c r="C482" s="5"/>
      <c r="D482" s="5"/>
      <c r="E482" s="5"/>
      <c r="F482" s="5"/>
      <c r="G482" s="5"/>
      <c r="J482" s="497"/>
      <c r="K482" s="497"/>
      <c r="L482" s="497"/>
      <c r="M482" s="497"/>
      <c r="N482" s="497"/>
    </row>
    <row r="483" spans="3:14">
      <c r="C483" s="5"/>
      <c r="D483" s="5"/>
      <c r="E483" s="5"/>
      <c r="F483" s="5"/>
      <c r="G483" s="5"/>
      <c r="J483" s="497"/>
      <c r="K483" s="497"/>
      <c r="L483" s="497"/>
      <c r="M483" s="497"/>
      <c r="N483" s="497"/>
    </row>
    <row r="484" spans="3:14">
      <c r="C484" s="5"/>
      <c r="D484" s="5"/>
      <c r="E484" s="5"/>
      <c r="F484" s="5"/>
      <c r="G484" s="5"/>
      <c r="J484" s="497"/>
      <c r="K484" s="497"/>
      <c r="L484" s="497"/>
      <c r="M484" s="497"/>
      <c r="N484" s="497"/>
    </row>
    <row r="485" spans="3:14">
      <c r="C485" s="5"/>
      <c r="D485" s="5"/>
      <c r="E485" s="5"/>
      <c r="F485" s="5"/>
      <c r="G485" s="5"/>
      <c r="J485" s="497"/>
      <c r="K485" s="497"/>
      <c r="L485" s="497"/>
      <c r="M485" s="497"/>
      <c r="N485" s="497"/>
    </row>
    <row r="486" spans="3:14">
      <c r="C486" s="5"/>
      <c r="D486" s="5"/>
      <c r="E486" s="5"/>
      <c r="F486" s="5"/>
      <c r="G486" s="5"/>
      <c r="J486" s="497"/>
      <c r="K486" s="497"/>
      <c r="L486" s="497"/>
      <c r="M486" s="497"/>
      <c r="N486" s="497"/>
    </row>
    <row r="487" spans="3:14">
      <c r="C487" s="5"/>
      <c r="D487" s="5"/>
      <c r="E487" s="5"/>
      <c r="F487" s="5"/>
      <c r="G487" s="5"/>
      <c r="J487" s="497"/>
      <c r="K487" s="497"/>
      <c r="L487" s="497"/>
      <c r="M487" s="497"/>
      <c r="N487" s="497"/>
    </row>
    <row r="488" spans="3:14">
      <c r="C488" s="5"/>
      <c r="D488" s="5"/>
      <c r="E488" s="5"/>
      <c r="F488" s="5"/>
      <c r="G488" s="5"/>
      <c r="J488" s="497"/>
      <c r="K488" s="497"/>
      <c r="L488" s="497"/>
      <c r="M488" s="497"/>
      <c r="N488" s="497"/>
    </row>
    <row r="489" spans="3:14">
      <c r="C489" s="5"/>
      <c r="D489" s="5"/>
      <c r="E489" s="5"/>
      <c r="F489" s="5"/>
      <c r="G489" s="5"/>
      <c r="J489" s="497"/>
      <c r="K489" s="497"/>
      <c r="L489" s="497"/>
      <c r="M489" s="497"/>
      <c r="N489" s="497"/>
    </row>
    <row r="490" spans="3:14">
      <c r="C490" s="5"/>
      <c r="D490" s="5"/>
      <c r="E490" s="5"/>
      <c r="F490" s="5"/>
      <c r="G490" s="5"/>
      <c r="J490" s="497"/>
      <c r="K490" s="497"/>
      <c r="L490" s="497"/>
      <c r="M490" s="497"/>
      <c r="N490" s="497"/>
    </row>
    <row r="491" spans="3:14">
      <c r="C491" s="5"/>
      <c r="D491" s="5"/>
      <c r="E491" s="5"/>
      <c r="F491" s="5"/>
      <c r="G491" s="5"/>
      <c r="J491" s="497"/>
      <c r="K491" s="497"/>
      <c r="L491" s="497"/>
      <c r="M491" s="497"/>
      <c r="N491" s="497"/>
    </row>
    <row r="492" spans="3:14">
      <c r="C492" s="5"/>
      <c r="D492" s="5"/>
      <c r="E492" s="5"/>
      <c r="F492" s="5"/>
      <c r="G492" s="5"/>
      <c r="J492" s="497"/>
      <c r="K492" s="497"/>
      <c r="L492" s="497"/>
      <c r="M492" s="497"/>
      <c r="N492" s="497"/>
    </row>
    <row r="493" spans="3:14">
      <c r="C493" s="5"/>
      <c r="D493" s="5"/>
      <c r="E493" s="5"/>
      <c r="F493" s="5"/>
      <c r="G493" s="5"/>
      <c r="J493" s="497"/>
      <c r="K493" s="497"/>
      <c r="L493" s="497"/>
      <c r="M493" s="497"/>
      <c r="N493" s="497"/>
    </row>
    <row r="494" spans="3:14">
      <c r="C494" s="5"/>
      <c r="D494" s="5"/>
      <c r="E494" s="5"/>
      <c r="F494" s="5"/>
      <c r="G494" s="5"/>
      <c r="J494" s="497"/>
      <c r="K494" s="497"/>
      <c r="L494" s="497"/>
      <c r="M494" s="497"/>
      <c r="N494" s="497"/>
    </row>
    <row r="495" spans="3:14">
      <c r="C495" s="5"/>
      <c r="D495" s="5"/>
      <c r="E495" s="5"/>
      <c r="F495" s="5"/>
      <c r="G495" s="5"/>
      <c r="J495" s="497"/>
      <c r="K495" s="497"/>
      <c r="L495" s="497"/>
      <c r="M495" s="497"/>
      <c r="N495" s="497"/>
    </row>
    <row r="496" spans="3:14">
      <c r="C496" s="5"/>
      <c r="D496" s="5"/>
      <c r="E496" s="5"/>
      <c r="F496" s="5"/>
      <c r="G496" s="5"/>
      <c r="J496" s="497"/>
      <c r="K496" s="497"/>
      <c r="L496" s="497"/>
      <c r="M496" s="497"/>
      <c r="N496" s="497"/>
    </row>
    <row r="497" spans="3:14">
      <c r="C497" s="5"/>
      <c r="D497" s="5"/>
      <c r="E497" s="5"/>
      <c r="F497" s="5"/>
      <c r="G497" s="5"/>
      <c r="J497" s="497"/>
      <c r="K497" s="497"/>
      <c r="L497" s="497"/>
      <c r="M497" s="497"/>
      <c r="N497" s="497"/>
    </row>
    <row r="498" spans="3:14">
      <c r="C498" s="5"/>
      <c r="D498" s="5"/>
      <c r="E498" s="5"/>
      <c r="F498" s="5"/>
      <c r="G498" s="5"/>
      <c r="J498" s="497"/>
      <c r="K498" s="497"/>
      <c r="L498" s="497"/>
      <c r="M498" s="497"/>
      <c r="N498" s="497"/>
    </row>
    <row r="499" spans="3:14">
      <c r="C499" s="5"/>
      <c r="D499" s="5"/>
      <c r="E499" s="5"/>
      <c r="F499" s="5"/>
      <c r="G499" s="5"/>
      <c r="J499" s="497"/>
      <c r="K499" s="497"/>
      <c r="L499" s="497"/>
      <c r="M499" s="497"/>
      <c r="N499" s="497"/>
    </row>
    <row r="500" spans="3:14">
      <c r="C500" s="5"/>
      <c r="D500" s="5"/>
      <c r="E500" s="5"/>
      <c r="F500" s="5"/>
      <c r="G500" s="5"/>
      <c r="J500" s="497"/>
      <c r="K500" s="497"/>
      <c r="L500" s="497"/>
      <c r="M500" s="497"/>
      <c r="N500" s="497"/>
    </row>
    <row r="501" spans="3:14">
      <c r="C501" s="5"/>
      <c r="D501" s="5"/>
      <c r="E501" s="5"/>
      <c r="F501" s="5"/>
      <c r="G501" s="5"/>
      <c r="J501" s="497"/>
      <c r="K501" s="497"/>
      <c r="L501" s="497"/>
      <c r="M501" s="497"/>
      <c r="N501" s="497"/>
    </row>
    <row r="502" spans="3:14">
      <c r="C502" s="5"/>
      <c r="D502" s="5"/>
      <c r="E502" s="5"/>
      <c r="F502" s="5"/>
      <c r="G502" s="5"/>
      <c r="J502" s="497"/>
      <c r="K502" s="497"/>
      <c r="L502" s="497"/>
      <c r="M502" s="497"/>
      <c r="N502" s="497"/>
    </row>
    <row r="503" spans="3:14">
      <c r="C503" s="5"/>
      <c r="D503" s="5"/>
      <c r="E503" s="5"/>
      <c r="F503" s="5"/>
      <c r="G503" s="5"/>
      <c r="J503" s="497"/>
      <c r="K503" s="497"/>
      <c r="L503" s="497"/>
      <c r="M503" s="497"/>
      <c r="N503" s="497"/>
    </row>
    <row r="504" spans="3:14">
      <c r="C504" s="5"/>
      <c r="D504" s="5"/>
      <c r="E504" s="5"/>
      <c r="F504" s="5"/>
      <c r="G504" s="5"/>
      <c r="J504" s="497"/>
      <c r="K504" s="497"/>
      <c r="L504" s="497"/>
      <c r="M504" s="497"/>
      <c r="N504" s="497"/>
    </row>
    <row r="505" spans="3:14">
      <c r="C505" s="5"/>
      <c r="D505" s="5"/>
      <c r="E505" s="5"/>
      <c r="F505" s="5"/>
      <c r="G505" s="5"/>
      <c r="J505" s="497"/>
      <c r="K505" s="497"/>
      <c r="L505" s="497"/>
      <c r="M505" s="497"/>
      <c r="N505" s="497"/>
    </row>
    <row r="506" spans="3:14">
      <c r="C506" s="5"/>
      <c r="D506" s="5"/>
      <c r="E506" s="5"/>
      <c r="F506" s="5"/>
      <c r="G506" s="5"/>
      <c r="J506" s="497"/>
      <c r="K506" s="497"/>
      <c r="L506" s="497"/>
      <c r="M506" s="497"/>
      <c r="N506" s="497"/>
    </row>
    <row r="507" spans="3:14">
      <c r="C507" s="5"/>
      <c r="D507" s="5"/>
      <c r="E507" s="5"/>
      <c r="F507" s="5"/>
      <c r="G507" s="5"/>
      <c r="J507" s="497"/>
      <c r="K507" s="497"/>
      <c r="L507" s="497"/>
      <c r="M507" s="497"/>
      <c r="N507" s="497"/>
    </row>
    <row r="508" spans="3:14">
      <c r="C508" s="5"/>
      <c r="D508" s="5"/>
      <c r="E508" s="5"/>
      <c r="F508" s="5"/>
      <c r="G508" s="5"/>
      <c r="J508" s="497"/>
      <c r="K508" s="497"/>
      <c r="L508" s="497"/>
      <c r="M508" s="497"/>
      <c r="N508" s="497"/>
    </row>
    <row r="509" spans="3:14">
      <c r="C509" s="5"/>
      <c r="D509" s="5"/>
      <c r="E509" s="5"/>
      <c r="F509" s="5"/>
      <c r="G509" s="5"/>
      <c r="J509" s="497"/>
      <c r="K509" s="497"/>
      <c r="L509" s="497"/>
      <c r="M509" s="497"/>
      <c r="N509" s="497"/>
    </row>
    <row r="510" spans="3:14">
      <c r="C510" s="5"/>
      <c r="D510" s="5"/>
      <c r="E510" s="5"/>
      <c r="F510" s="5"/>
      <c r="G510" s="5"/>
      <c r="J510" s="497"/>
      <c r="K510" s="497"/>
      <c r="L510" s="497"/>
      <c r="M510" s="497"/>
      <c r="N510" s="497"/>
    </row>
    <row r="511" spans="3:14">
      <c r="C511" s="5"/>
      <c r="D511" s="5"/>
      <c r="E511" s="5"/>
      <c r="F511" s="5"/>
      <c r="G511" s="5"/>
      <c r="J511" s="497"/>
      <c r="K511" s="497"/>
      <c r="L511" s="497"/>
      <c r="M511" s="497"/>
      <c r="N511" s="497"/>
    </row>
    <row r="512" spans="3:14">
      <c r="C512" s="5"/>
      <c r="D512" s="5"/>
      <c r="E512" s="5"/>
      <c r="F512" s="5"/>
      <c r="G512" s="5"/>
      <c r="J512" s="497"/>
      <c r="K512" s="497"/>
      <c r="L512" s="497"/>
      <c r="M512" s="497"/>
      <c r="N512" s="497"/>
    </row>
    <row r="513" spans="3:14">
      <c r="C513" s="5"/>
      <c r="D513" s="5"/>
      <c r="E513" s="5"/>
      <c r="F513" s="5"/>
      <c r="G513" s="5"/>
      <c r="J513" s="497"/>
      <c r="K513" s="497"/>
      <c r="L513" s="497"/>
      <c r="M513" s="497"/>
      <c r="N513" s="497"/>
    </row>
    <row r="514" spans="3:14">
      <c r="C514" s="5"/>
      <c r="D514" s="5"/>
      <c r="E514" s="5"/>
      <c r="F514" s="5"/>
      <c r="G514" s="5"/>
      <c r="J514" s="497"/>
      <c r="K514" s="497"/>
      <c r="L514" s="497"/>
      <c r="M514" s="497"/>
      <c r="N514" s="497"/>
    </row>
    <row r="515" spans="3:14">
      <c r="C515" s="5"/>
      <c r="D515" s="5"/>
      <c r="E515" s="5"/>
      <c r="F515" s="5"/>
      <c r="G515" s="5"/>
      <c r="J515" s="497"/>
      <c r="K515" s="497"/>
      <c r="L515" s="497"/>
      <c r="M515" s="497"/>
      <c r="N515" s="497"/>
    </row>
    <row r="516" spans="3:14">
      <c r="C516" s="5"/>
      <c r="D516" s="5"/>
      <c r="E516" s="5"/>
      <c r="F516" s="5"/>
      <c r="G516" s="5"/>
      <c r="J516" s="497"/>
      <c r="K516" s="497"/>
      <c r="L516" s="497"/>
      <c r="M516" s="497"/>
      <c r="N516" s="497"/>
    </row>
    <row r="517" spans="3:14">
      <c r="C517" s="5"/>
      <c r="D517" s="5"/>
      <c r="E517" s="5"/>
      <c r="F517" s="5"/>
      <c r="G517" s="5"/>
      <c r="J517" s="497"/>
      <c r="K517" s="497"/>
      <c r="L517" s="497"/>
      <c r="M517" s="497"/>
      <c r="N517" s="497"/>
    </row>
    <row r="518" spans="3:14">
      <c r="C518" s="5"/>
      <c r="D518" s="5"/>
      <c r="E518" s="5"/>
      <c r="F518" s="5"/>
      <c r="G518" s="5"/>
      <c r="J518" s="497"/>
      <c r="K518" s="497"/>
      <c r="L518" s="497"/>
      <c r="M518" s="497"/>
      <c r="N518" s="497"/>
    </row>
    <row r="519" spans="3:14">
      <c r="C519" s="5"/>
      <c r="D519" s="5"/>
      <c r="E519" s="5"/>
      <c r="F519" s="5"/>
      <c r="G519" s="5"/>
      <c r="J519" s="497"/>
      <c r="K519" s="497"/>
      <c r="L519" s="497"/>
      <c r="M519" s="497"/>
      <c r="N519" s="497"/>
    </row>
    <row r="520" spans="3:14">
      <c r="C520" s="5"/>
      <c r="D520" s="5"/>
      <c r="E520" s="5"/>
      <c r="F520" s="5"/>
      <c r="G520" s="5"/>
      <c r="J520" s="497"/>
      <c r="K520" s="497"/>
      <c r="L520" s="497"/>
      <c r="M520" s="497"/>
      <c r="N520" s="497"/>
    </row>
    <row r="521" spans="3:14">
      <c r="C521" s="5"/>
      <c r="D521" s="5"/>
      <c r="E521" s="5"/>
      <c r="F521" s="5"/>
      <c r="G521" s="5"/>
      <c r="J521" s="497"/>
      <c r="K521" s="497"/>
      <c r="L521" s="497"/>
      <c r="M521" s="497"/>
      <c r="N521" s="497"/>
    </row>
    <row r="522" spans="3:14">
      <c r="C522" s="5"/>
      <c r="D522" s="5"/>
      <c r="E522" s="5"/>
      <c r="F522" s="5"/>
      <c r="G522" s="5"/>
      <c r="J522" s="497"/>
      <c r="K522" s="497"/>
      <c r="L522" s="497"/>
      <c r="M522" s="497"/>
      <c r="N522" s="497"/>
    </row>
    <row r="523" spans="3:14">
      <c r="C523" s="5"/>
      <c r="D523" s="5"/>
      <c r="E523" s="5"/>
      <c r="F523" s="5"/>
      <c r="G523" s="5"/>
      <c r="J523" s="497"/>
      <c r="K523" s="497"/>
      <c r="L523" s="497"/>
      <c r="M523" s="497"/>
      <c r="N523" s="497"/>
    </row>
    <row r="524" spans="3:14">
      <c r="C524" s="5"/>
      <c r="D524" s="5"/>
      <c r="E524" s="5"/>
      <c r="F524" s="5"/>
      <c r="G524" s="5"/>
      <c r="J524" s="497"/>
      <c r="K524" s="497"/>
      <c r="L524" s="497"/>
      <c r="M524" s="497"/>
      <c r="N524" s="497"/>
    </row>
    <row r="525" spans="3:14">
      <c r="C525" s="5"/>
      <c r="D525" s="5"/>
      <c r="E525" s="5"/>
      <c r="F525" s="5"/>
      <c r="G525" s="5"/>
      <c r="J525" s="497"/>
      <c r="K525" s="497"/>
      <c r="L525" s="497"/>
      <c r="M525" s="497"/>
      <c r="N525" s="497"/>
    </row>
    <row r="526" spans="3:14">
      <c r="C526" s="5"/>
      <c r="D526" s="5"/>
      <c r="E526" s="5"/>
      <c r="F526" s="5"/>
      <c r="G526" s="5"/>
      <c r="J526" s="497"/>
      <c r="K526" s="497"/>
      <c r="L526" s="497"/>
      <c r="M526" s="497"/>
      <c r="N526" s="497"/>
    </row>
    <row r="527" spans="3:14">
      <c r="C527" s="5"/>
      <c r="D527" s="5"/>
      <c r="E527" s="5"/>
      <c r="F527" s="5"/>
      <c r="G527" s="5"/>
      <c r="J527" s="497"/>
      <c r="K527" s="497"/>
      <c r="L527" s="497"/>
      <c r="M527" s="497"/>
      <c r="N527" s="497"/>
    </row>
    <row r="528" spans="3:14">
      <c r="C528" s="5"/>
      <c r="D528" s="5"/>
      <c r="E528" s="5"/>
      <c r="F528" s="5"/>
      <c r="G528" s="5"/>
      <c r="J528" s="497"/>
      <c r="K528" s="497"/>
      <c r="L528" s="497"/>
      <c r="M528" s="497"/>
      <c r="N528" s="497"/>
    </row>
    <row r="529" spans="3:14">
      <c r="C529" s="5"/>
      <c r="D529" s="5"/>
      <c r="E529" s="5"/>
      <c r="F529" s="5"/>
      <c r="G529" s="5"/>
      <c r="J529" s="497"/>
      <c r="K529" s="497"/>
      <c r="L529" s="497"/>
      <c r="M529" s="497"/>
      <c r="N529" s="497"/>
    </row>
    <row r="530" spans="3:14">
      <c r="C530" s="5"/>
      <c r="D530" s="5"/>
      <c r="E530" s="5"/>
      <c r="F530" s="5"/>
      <c r="G530" s="5"/>
      <c r="J530" s="497"/>
      <c r="K530" s="497"/>
      <c r="L530" s="497"/>
      <c r="M530" s="497"/>
      <c r="N530" s="497"/>
    </row>
    <row r="531" spans="3:14">
      <c r="C531" s="5"/>
      <c r="D531" s="5"/>
      <c r="E531" s="5"/>
      <c r="F531" s="5"/>
      <c r="G531" s="5"/>
      <c r="J531" s="497"/>
      <c r="K531" s="497"/>
      <c r="L531" s="497"/>
      <c r="M531" s="497"/>
      <c r="N531" s="497"/>
    </row>
    <row r="532" spans="3:14">
      <c r="C532" s="5"/>
      <c r="D532" s="5"/>
      <c r="E532" s="5"/>
      <c r="F532" s="5"/>
      <c r="G532" s="5"/>
      <c r="J532" s="497"/>
      <c r="K532" s="497"/>
      <c r="L532" s="497"/>
      <c r="M532" s="497"/>
      <c r="N532" s="497"/>
    </row>
    <row r="533" spans="3:14">
      <c r="C533" s="5"/>
      <c r="D533" s="5"/>
      <c r="E533" s="5"/>
      <c r="F533" s="5"/>
      <c r="G533" s="5"/>
      <c r="J533" s="497"/>
      <c r="K533" s="497"/>
      <c r="L533" s="497"/>
      <c r="M533" s="497"/>
      <c r="N533" s="497"/>
    </row>
    <row r="534" spans="3:14">
      <c r="C534" s="5"/>
      <c r="D534" s="5"/>
      <c r="E534" s="5"/>
      <c r="F534" s="5"/>
      <c r="G534" s="5"/>
      <c r="J534" s="497"/>
      <c r="K534" s="497"/>
      <c r="L534" s="497"/>
      <c r="M534" s="497"/>
      <c r="N534" s="497"/>
    </row>
    <row r="535" spans="3:14">
      <c r="C535" s="5"/>
      <c r="D535" s="5"/>
      <c r="E535" s="5"/>
      <c r="F535" s="5"/>
      <c r="G535" s="5"/>
      <c r="J535" s="497"/>
      <c r="K535" s="497"/>
      <c r="L535" s="497"/>
      <c r="M535" s="497"/>
      <c r="N535" s="497"/>
    </row>
    <row r="536" spans="3:14">
      <c r="C536" s="5"/>
      <c r="D536" s="5"/>
      <c r="E536" s="5"/>
      <c r="F536" s="5"/>
      <c r="G536" s="5"/>
      <c r="J536" s="497"/>
      <c r="K536" s="497"/>
      <c r="L536" s="497"/>
      <c r="M536" s="497"/>
      <c r="N536" s="497"/>
    </row>
    <row r="537" spans="3:14">
      <c r="C537" s="5"/>
      <c r="D537" s="5"/>
      <c r="E537" s="5"/>
      <c r="F537" s="5"/>
      <c r="G537" s="5"/>
      <c r="J537" s="497"/>
      <c r="K537" s="497"/>
      <c r="L537" s="497"/>
      <c r="M537" s="497"/>
      <c r="N537" s="497"/>
    </row>
    <row r="538" spans="3:14">
      <c r="C538" s="5"/>
      <c r="D538" s="5"/>
      <c r="E538" s="5"/>
      <c r="F538" s="5"/>
      <c r="G538" s="5"/>
      <c r="J538" s="497"/>
      <c r="K538" s="497"/>
      <c r="L538" s="497"/>
      <c r="M538" s="497"/>
      <c r="N538" s="497"/>
    </row>
    <row r="539" spans="3:14">
      <c r="C539" s="5"/>
      <c r="D539" s="5"/>
      <c r="E539" s="5"/>
      <c r="F539" s="5"/>
      <c r="G539" s="5"/>
      <c r="J539" s="497"/>
      <c r="K539" s="497"/>
      <c r="L539" s="497"/>
      <c r="M539" s="497"/>
      <c r="N539" s="497"/>
    </row>
    <row r="540" spans="3:14">
      <c r="C540" s="5"/>
      <c r="D540" s="5"/>
      <c r="E540" s="5"/>
      <c r="F540" s="5"/>
      <c r="G540" s="5"/>
      <c r="J540" s="497"/>
      <c r="K540" s="497"/>
      <c r="L540" s="497"/>
      <c r="M540" s="497"/>
      <c r="N540" s="497"/>
    </row>
    <row r="541" spans="3:14">
      <c r="C541" s="5"/>
      <c r="D541" s="5"/>
      <c r="E541" s="5"/>
      <c r="F541" s="5"/>
      <c r="G541" s="5"/>
      <c r="J541" s="497"/>
      <c r="K541" s="497"/>
      <c r="L541" s="497"/>
      <c r="M541" s="497"/>
      <c r="N541" s="497"/>
    </row>
    <row r="542" spans="3:14">
      <c r="C542" s="5"/>
      <c r="D542" s="5"/>
      <c r="E542" s="5"/>
      <c r="F542" s="5"/>
      <c r="G542" s="5"/>
      <c r="J542" s="497"/>
      <c r="K542" s="497"/>
      <c r="L542" s="497"/>
      <c r="M542" s="497"/>
      <c r="N542" s="497"/>
    </row>
    <row r="543" spans="3:14">
      <c r="C543" s="5"/>
      <c r="D543" s="5"/>
      <c r="E543" s="5"/>
      <c r="F543" s="5"/>
      <c r="G543" s="5"/>
      <c r="J543" s="497"/>
      <c r="K543" s="497"/>
      <c r="L543" s="497"/>
      <c r="M543" s="497"/>
      <c r="N543" s="497"/>
    </row>
    <row r="544" spans="3:14">
      <c r="C544" s="5"/>
      <c r="D544" s="5"/>
      <c r="E544" s="5"/>
      <c r="F544" s="5"/>
      <c r="G544" s="5"/>
      <c r="J544" s="497"/>
      <c r="K544" s="497"/>
      <c r="L544" s="497"/>
      <c r="M544" s="497"/>
      <c r="N544" s="497"/>
    </row>
    <row r="545" spans="3:14">
      <c r="C545" s="5"/>
      <c r="D545" s="5"/>
      <c r="E545" s="5"/>
      <c r="F545" s="5"/>
      <c r="G545" s="5"/>
      <c r="J545" s="497"/>
      <c r="K545" s="497"/>
      <c r="L545" s="497"/>
      <c r="M545" s="497"/>
      <c r="N545" s="497"/>
    </row>
    <row r="546" spans="3:14">
      <c r="C546" s="5"/>
      <c r="D546" s="5"/>
      <c r="E546" s="5"/>
      <c r="F546" s="5"/>
      <c r="G546" s="5"/>
      <c r="J546" s="497"/>
      <c r="K546" s="497"/>
      <c r="L546" s="497"/>
      <c r="M546" s="497"/>
      <c r="N546" s="497"/>
    </row>
    <row r="547" spans="3:14">
      <c r="C547" s="5"/>
      <c r="D547" s="5"/>
      <c r="E547" s="5"/>
      <c r="F547" s="5"/>
      <c r="G547" s="5"/>
      <c r="J547" s="497"/>
      <c r="K547" s="497"/>
      <c r="L547" s="497"/>
      <c r="M547" s="497"/>
      <c r="N547" s="497"/>
    </row>
    <row r="548" spans="3:14">
      <c r="C548" s="5"/>
      <c r="D548" s="5"/>
      <c r="E548" s="5"/>
      <c r="F548" s="5"/>
      <c r="G548" s="5"/>
      <c r="J548" s="497"/>
      <c r="K548" s="497"/>
      <c r="L548" s="497"/>
      <c r="M548" s="497"/>
      <c r="N548" s="497"/>
    </row>
    <row r="549" spans="3:14">
      <c r="C549" s="5"/>
      <c r="D549" s="5"/>
      <c r="E549" s="5"/>
      <c r="F549" s="5"/>
      <c r="G549" s="5"/>
      <c r="J549" s="497"/>
      <c r="K549" s="497"/>
      <c r="L549" s="497"/>
      <c r="M549" s="497"/>
      <c r="N549" s="497"/>
    </row>
    <row r="550" spans="3:14">
      <c r="C550" s="5"/>
      <c r="D550" s="5"/>
      <c r="E550" s="5"/>
      <c r="F550" s="5"/>
      <c r="G550" s="5"/>
      <c r="J550" s="497"/>
      <c r="K550" s="497"/>
      <c r="L550" s="497"/>
      <c r="M550" s="497"/>
      <c r="N550" s="497"/>
    </row>
    <row r="551" spans="3:14">
      <c r="C551" s="5"/>
      <c r="D551" s="5"/>
      <c r="E551" s="5"/>
      <c r="F551" s="5"/>
      <c r="G551" s="5"/>
      <c r="J551" s="497"/>
      <c r="K551" s="497"/>
      <c r="L551" s="497"/>
      <c r="M551" s="497"/>
      <c r="N551" s="497"/>
    </row>
    <row r="552" spans="3:14">
      <c r="C552" s="5"/>
      <c r="D552" s="5"/>
      <c r="E552" s="5"/>
      <c r="F552" s="5"/>
      <c r="G552" s="5"/>
      <c r="J552" s="497"/>
      <c r="K552" s="497"/>
      <c r="L552" s="497"/>
      <c r="M552" s="497"/>
      <c r="N552" s="497"/>
    </row>
    <row r="553" spans="3:14">
      <c r="C553" s="5"/>
      <c r="D553" s="5"/>
      <c r="E553" s="5"/>
      <c r="F553" s="5"/>
      <c r="G553" s="5"/>
      <c r="J553" s="497"/>
      <c r="K553" s="497"/>
      <c r="L553" s="497"/>
      <c r="M553" s="497"/>
      <c r="N553" s="497"/>
    </row>
    <row r="554" spans="3:14">
      <c r="C554" s="5"/>
      <c r="D554" s="5"/>
      <c r="E554" s="5"/>
      <c r="F554" s="5"/>
      <c r="G554" s="5"/>
      <c r="J554" s="497"/>
      <c r="K554" s="497"/>
      <c r="L554" s="497"/>
      <c r="M554" s="497"/>
      <c r="N554" s="497"/>
    </row>
    <row r="555" spans="3:14">
      <c r="C555" s="5"/>
      <c r="D555" s="5"/>
      <c r="E555" s="5"/>
      <c r="F555" s="5"/>
      <c r="G555" s="5"/>
      <c r="J555" s="497"/>
      <c r="K555" s="497"/>
      <c r="L555" s="497"/>
      <c r="M555" s="497"/>
      <c r="N555" s="497"/>
    </row>
    <row r="556" spans="3:14">
      <c r="C556" s="5"/>
      <c r="D556" s="5"/>
      <c r="E556" s="5"/>
      <c r="F556" s="5"/>
      <c r="G556" s="5"/>
      <c r="J556" s="497"/>
      <c r="K556" s="497"/>
      <c r="L556" s="497"/>
      <c r="M556" s="497"/>
      <c r="N556" s="497"/>
    </row>
    <row r="557" spans="3:14">
      <c r="C557" s="5"/>
      <c r="D557" s="5"/>
      <c r="E557" s="5"/>
      <c r="F557" s="5"/>
      <c r="G557" s="5"/>
      <c r="J557" s="497"/>
      <c r="K557" s="497"/>
      <c r="L557" s="497"/>
      <c r="M557" s="497"/>
      <c r="N557" s="497"/>
    </row>
    <row r="558" spans="3:14">
      <c r="C558" s="5"/>
      <c r="D558" s="5"/>
      <c r="E558" s="5"/>
      <c r="F558" s="5"/>
      <c r="G558" s="5"/>
      <c r="J558" s="497"/>
      <c r="K558" s="497"/>
      <c r="L558" s="497"/>
      <c r="M558" s="497"/>
      <c r="N558" s="497"/>
    </row>
    <row r="559" spans="3:14">
      <c r="C559" s="5"/>
      <c r="D559" s="5"/>
      <c r="E559" s="5"/>
      <c r="F559" s="5"/>
      <c r="G559" s="5"/>
      <c r="J559" s="497"/>
      <c r="K559" s="497"/>
      <c r="L559" s="497"/>
      <c r="M559" s="497"/>
      <c r="N559" s="497"/>
    </row>
    <row r="560" spans="3:14">
      <c r="C560" s="5"/>
      <c r="D560" s="5"/>
      <c r="E560" s="5"/>
      <c r="F560" s="5"/>
      <c r="G560" s="5"/>
      <c r="J560" s="497"/>
      <c r="K560" s="497"/>
      <c r="L560" s="497"/>
      <c r="M560" s="497"/>
      <c r="N560" s="497"/>
    </row>
    <row r="561" spans="3:14">
      <c r="C561" s="5"/>
      <c r="D561" s="5"/>
      <c r="E561" s="5"/>
      <c r="F561" s="5"/>
      <c r="G561" s="5"/>
      <c r="J561" s="497"/>
      <c r="K561" s="497"/>
      <c r="L561" s="497"/>
      <c r="M561" s="497"/>
      <c r="N561" s="497"/>
    </row>
    <row r="562" spans="3:14">
      <c r="C562" s="5"/>
      <c r="D562" s="5"/>
      <c r="E562" s="5"/>
      <c r="F562" s="5"/>
      <c r="G562" s="5"/>
      <c r="J562" s="497"/>
      <c r="K562" s="497"/>
      <c r="L562" s="497"/>
      <c r="M562" s="497"/>
      <c r="N562" s="497"/>
    </row>
    <row r="563" spans="3:14">
      <c r="C563" s="5"/>
      <c r="D563" s="5"/>
      <c r="E563" s="5"/>
      <c r="F563" s="5"/>
      <c r="G563" s="5"/>
      <c r="J563" s="497"/>
      <c r="K563" s="497"/>
      <c r="L563" s="497"/>
      <c r="M563" s="497"/>
      <c r="N563" s="497"/>
    </row>
    <row r="564" spans="3:14">
      <c r="C564" s="5"/>
      <c r="D564" s="5"/>
      <c r="E564" s="5"/>
      <c r="F564" s="5"/>
      <c r="G564" s="5"/>
      <c r="J564" s="497"/>
      <c r="K564" s="497"/>
      <c r="L564" s="497"/>
      <c r="M564" s="497"/>
      <c r="N564" s="497"/>
    </row>
    <row r="565" spans="3:14">
      <c r="C565" s="5"/>
      <c r="D565" s="5"/>
      <c r="E565" s="5"/>
      <c r="F565" s="5"/>
      <c r="G565" s="5"/>
      <c r="J565" s="497"/>
      <c r="K565" s="497"/>
      <c r="L565" s="497"/>
      <c r="M565" s="497"/>
      <c r="N565" s="497"/>
    </row>
    <row r="566" spans="3:14">
      <c r="C566" s="5"/>
      <c r="D566" s="5"/>
      <c r="E566" s="5"/>
      <c r="F566" s="5"/>
      <c r="G566" s="5"/>
      <c r="J566" s="497"/>
      <c r="K566" s="497"/>
      <c r="L566" s="497"/>
      <c r="M566" s="497"/>
      <c r="N566" s="497"/>
    </row>
    <row r="567" spans="3:14">
      <c r="C567" s="5"/>
      <c r="D567" s="5"/>
      <c r="E567" s="5"/>
      <c r="F567" s="5"/>
      <c r="G567" s="5"/>
      <c r="J567" s="497"/>
      <c r="K567" s="497"/>
      <c r="L567" s="497"/>
      <c r="M567" s="497"/>
      <c r="N567" s="497"/>
    </row>
    <row r="568" spans="3:14">
      <c r="C568" s="5"/>
      <c r="D568" s="5"/>
      <c r="E568" s="5"/>
      <c r="F568" s="5"/>
      <c r="G568" s="5"/>
      <c r="J568" s="497"/>
      <c r="K568" s="497"/>
      <c r="L568" s="497"/>
      <c r="M568" s="497"/>
      <c r="N568" s="497"/>
    </row>
    <row r="569" spans="3:14">
      <c r="C569" s="5"/>
      <c r="D569" s="5"/>
      <c r="E569" s="5"/>
      <c r="F569" s="5"/>
      <c r="G569" s="5"/>
      <c r="J569" s="497"/>
      <c r="K569" s="497"/>
      <c r="L569" s="497"/>
      <c r="M569" s="497"/>
      <c r="N569" s="497"/>
    </row>
    <row r="570" spans="3:14">
      <c r="C570" s="5"/>
      <c r="D570" s="5"/>
      <c r="E570" s="5"/>
      <c r="F570" s="5"/>
      <c r="G570" s="5"/>
      <c r="J570" s="497"/>
      <c r="K570" s="497"/>
      <c r="L570" s="497"/>
      <c r="M570" s="497"/>
      <c r="N570" s="497"/>
    </row>
    <row r="571" spans="3:14">
      <c r="C571" s="5"/>
      <c r="D571" s="5"/>
      <c r="E571" s="5"/>
      <c r="F571" s="5"/>
      <c r="G571" s="5"/>
      <c r="J571" s="497"/>
      <c r="K571" s="497"/>
      <c r="L571" s="497"/>
      <c r="M571" s="497"/>
      <c r="N571" s="497"/>
    </row>
    <row r="572" spans="3:14">
      <c r="C572" s="5"/>
      <c r="D572" s="5"/>
      <c r="E572" s="5"/>
      <c r="F572" s="5"/>
      <c r="G572" s="5"/>
      <c r="J572" s="497"/>
      <c r="K572" s="497"/>
      <c r="L572" s="497"/>
      <c r="M572" s="497"/>
      <c r="N572" s="497"/>
    </row>
    <row r="573" spans="3:14">
      <c r="C573" s="5"/>
      <c r="D573" s="5"/>
      <c r="E573" s="5"/>
      <c r="F573" s="5"/>
      <c r="G573" s="5"/>
      <c r="J573" s="497"/>
      <c r="K573" s="497"/>
      <c r="L573" s="497"/>
      <c r="M573" s="497"/>
      <c r="N573" s="497"/>
    </row>
    <row r="574" spans="3:14">
      <c r="C574" s="5"/>
      <c r="D574" s="5"/>
      <c r="E574" s="5"/>
      <c r="F574" s="5"/>
      <c r="G574" s="5"/>
      <c r="J574" s="497"/>
      <c r="K574" s="497"/>
      <c r="L574" s="497"/>
      <c r="M574" s="497"/>
      <c r="N574" s="497"/>
    </row>
    <row r="575" spans="3:14">
      <c r="C575" s="5"/>
      <c r="D575" s="5"/>
      <c r="E575" s="5"/>
      <c r="F575" s="5"/>
      <c r="G575" s="5"/>
      <c r="J575" s="497"/>
      <c r="K575" s="497"/>
      <c r="L575" s="497"/>
      <c r="M575" s="497"/>
      <c r="N575" s="497"/>
    </row>
    <row r="576" spans="3:14">
      <c r="C576" s="5"/>
      <c r="D576" s="5"/>
      <c r="E576" s="5"/>
      <c r="F576" s="5"/>
      <c r="G576" s="5"/>
      <c r="J576" s="497"/>
      <c r="K576" s="497"/>
      <c r="L576" s="497"/>
      <c r="M576" s="497"/>
      <c r="N576" s="497"/>
    </row>
    <row r="577" spans="3:14">
      <c r="C577" s="5"/>
      <c r="D577" s="5"/>
      <c r="E577" s="5"/>
      <c r="F577" s="5"/>
      <c r="G577" s="5"/>
      <c r="J577" s="497"/>
      <c r="K577" s="497"/>
      <c r="L577" s="497"/>
      <c r="M577" s="497"/>
      <c r="N577" s="497"/>
    </row>
    <row r="578" spans="3:14">
      <c r="C578" s="5"/>
      <c r="D578" s="5"/>
      <c r="E578" s="5"/>
      <c r="F578" s="5"/>
      <c r="G578" s="5"/>
      <c r="J578" s="497"/>
      <c r="K578" s="497"/>
      <c r="L578" s="497"/>
      <c r="M578" s="497"/>
      <c r="N578" s="497"/>
    </row>
    <row r="579" spans="3:14">
      <c r="C579" s="5"/>
      <c r="D579" s="5"/>
      <c r="E579" s="5"/>
      <c r="F579" s="5"/>
      <c r="G579" s="5"/>
      <c r="J579" s="497"/>
      <c r="K579" s="497"/>
      <c r="L579" s="497"/>
      <c r="M579" s="497"/>
      <c r="N579" s="497"/>
    </row>
    <row r="580" spans="3:14">
      <c r="C580" s="5"/>
      <c r="D580" s="5"/>
      <c r="E580" s="5"/>
      <c r="F580" s="5"/>
      <c r="G580" s="5"/>
      <c r="J580" s="497"/>
      <c r="K580" s="497"/>
      <c r="L580" s="497"/>
      <c r="M580" s="497"/>
      <c r="N580" s="497"/>
    </row>
    <row r="581" spans="3:14">
      <c r="C581" s="5"/>
      <c r="D581" s="5"/>
      <c r="E581" s="5"/>
      <c r="F581" s="5"/>
      <c r="G581" s="5"/>
      <c r="J581" s="497"/>
      <c r="K581" s="497"/>
      <c r="L581" s="497"/>
      <c r="M581" s="497"/>
      <c r="N581" s="497"/>
    </row>
    <row r="582" spans="3:14">
      <c r="C582" s="5"/>
      <c r="D582" s="5"/>
      <c r="E582" s="5"/>
      <c r="F582" s="5"/>
      <c r="G582" s="5"/>
      <c r="J582" s="497"/>
      <c r="K582" s="497"/>
      <c r="L582" s="497"/>
      <c r="M582" s="497"/>
      <c r="N582" s="497"/>
    </row>
    <row r="583" spans="3:14">
      <c r="C583" s="5"/>
      <c r="D583" s="5"/>
      <c r="E583" s="5"/>
      <c r="F583" s="5"/>
      <c r="G583" s="5"/>
      <c r="J583" s="497"/>
      <c r="K583" s="497"/>
      <c r="L583" s="497"/>
      <c r="M583" s="497"/>
      <c r="N583" s="497"/>
    </row>
    <row r="584" spans="3:14">
      <c r="C584" s="5"/>
      <c r="D584" s="5"/>
      <c r="E584" s="5"/>
      <c r="F584" s="5"/>
      <c r="G584" s="5"/>
      <c r="J584" s="497"/>
      <c r="K584" s="497"/>
      <c r="L584" s="497"/>
      <c r="M584" s="497"/>
      <c r="N584" s="497"/>
    </row>
    <row r="585" spans="3:14">
      <c r="C585" s="5"/>
      <c r="D585" s="5"/>
      <c r="E585" s="5"/>
      <c r="F585" s="5"/>
      <c r="G585" s="5"/>
      <c r="J585" s="497"/>
      <c r="K585" s="497"/>
      <c r="L585" s="497"/>
      <c r="M585" s="497"/>
      <c r="N585" s="497"/>
    </row>
    <row r="586" spans="3:14">
      <c r="C586" s="5"/>
      <c r="D586" s="5"/>
      <c r="E586" s="5"/>
      <c r="F586" s="5"/>
      <c r="G586" s="5"/>
      <c r="J586" s="497"/>
      <c r="K586" s="497"/>
      <c r="L586" s="497"/>
      <c r="M586" s="497"/>
      <c r="N586" s="497"/>
    </row>
    <row r="587" spans="3:14">
      <c r="C587" s="5"/>
      <c r="D587" s="5"/>
      <c r="E587" s="5"/>
      <c r="F587" s="5"/>
      <c r="G587" s="5"/>
      <c r="J587" s="497"/>
      <c r="K587" s="497"/>
      <c r="L587" s="497"/>
      <c r="M587" s="497"/>
      <c r="N587" s="497"/>
    </row>
    <row r="588" spans="3:14">
      <c r="C588" s="5"/>
      <c r="D588" s="5"/>
      <c r="E588" s="5"/>
      <c r="F588" s="5"/>
      <c r="G588" s="5"/>
      <c r="J588" s="497"/>
      <c r="K588" s="497"/>
      <c r="L588" s="497"/>
      <c r="M588" s="497"/>
      <c r="N588" s="497"/>
    </row>
    <row r="589" spans="3:14">
      <c r="C589" s="5"/>
      <c r="D589" s="5"/>
      <c r="E589" s="5"/>
      <c r="F589" s="5"/>
      <c r="G589" s="5"/>
      <c r="J589" s="497"/>
      <c r="K589" s="497"/>
      <c r="L589" s="497"/>
      <c r="M589" s="497"/>
      <c r="N589" s="497"/>
    </row>
    <row r="590" spans="3:14">
      <c r="C590" s="5"/>
      <c r="D590" s="5"/>
      <c r="E590" s="5"/>
      <c r="F590" s="5"/>
      <c r="G590" s="5"/>
      <c r="J590" s="497"/>
      <c r="K590" s="497"/>
      <c r="L590" s="497"/>
      <c r="M590" s="497"/>
      <c r="N590" s="497"/>
    </row>
    <row r="591" spans="3:14">
      <c r="C591" s="5"/>
      <c r="D591" s="5"/>
      <c r="E591" s="5"/>
      <c r="F591" s="5"/>
      <c r="G591" s="5"/>
      <c r="J591" s="497"/>
      <c r="K591" s="497"/>
      <c r="L591" s="497"/>
      <c r="M591" s="497"/>
      <c r="N591" s="497"/>
    </row>
    <row r="592" spans="3:14">
      <c r="C592" s="5"/>
      <c r="D592" s="5"/>
      <c r="E592" s="5"/>
      <c r="F592" s="5"/>
      <c r="G592" s="5"/>
      <c r="J592" s="497"/>
      <c r="K592" s="497"/>
      <c r="L592" s="497"/>
      <c r="M592" s="497"/>
      <c r="N592" s="497"/>
    </row>
    <row r="593" spans="3:14">
      <c r="C593" s="5"/>
      <c r="D593" s="5"/>
      <c r="E593" s="5"/>
      <c r="F593" s="5"/>
      <c r="G593" s="5"/>
      <c r="J593" s="497"/>
      <c r="K593" s="497"/>
      <c r="L593" s="497"/>
      <c r="M593" s="497"/>
      <c r="N593" s="497"/>
    </row>
    <row r="594" spans="3:14">
      <c r="C594" s="5"/>
      <c r="D594" s="5"/>
      <c r="E594" s="5"/>
      <c r="F594" s="5"/>
      <c r="G594" s="5"/>
      <c r="J594" s="497"/>
      <c r="K594" s="497"/>
      <c r="L594" s="497"/>
      <c r="M594" s="497"/>
      <c r="N594" s="497"/>
    </row>
    <row r="595" spans="3:14">
      <c r="C595" s="5"/>
      <c r="D595" s="5"/>
      <c r="E595" s="5"/>
      <c r="F595" s="5"/>
      <c r="G595" s="5"/>
      <c r="J595" s="497"/>
      <c r="K595" s="497"/>
      <c r="L595" s="497"/>
      <c r="M595" s="497"/>
      <c r="N595" s="497"/>
    </row>
    <row r="596" spans="3:14">
      <c r="C596" s="5"/>
      <c r="D596" s="5"/>
      <c r="E596" s="5"/>
      <c r="F596" s="5"/>
      <c r="G596" s="5"/>
      <c r="J596" s="497"/>
      <c r="K596" s="497"/>
      <c r="L596" s="497"/>
      <c r="M596" s="497"/>
      <c r="N596" s="497"/>
    </row>
    <row r="597" spans="3:14">
      <c r="C597" s="5"/>
      <c r="D597" s="5"/>
      <c r="E597" s="5"/>
      <c r="F597" s="5"/>
      <c r="G597" s="5"/>
      <c r="J597" s="497"/>
      <c r="K597" s="497"/>
      <c r="L597" s="497"/>
      <c r="M597" s="497"/>
      <c r="N597" s="497"/>
    </row>
    <row r="598" spans="3:14">
      <c r="C598" s="5"/>
      <c r="D598" s="5"/>
      <c r="E598" s="5"/>
      <c r="F598" s="5"/>
      <c r="G598" s="5"/>
      <c r="J598" s="497"/>
      <c r="K598" s="497"/>
      <c r="L598" s="497"/>
      <c r="M598" s="497"/>
      <c r="N598" s="497"/>
    </row>
    <row r="599" spans="3:14">
      <c r="C599" s="5"/>
      <c r="D599" s="5"/>
      <c r="E599" s="5"/>
      <c r="F599" s="5"/>
      <c r="G599" s="5"/>
      <c r="J599" s="497"/>
      <c r="K599" s="497"/>
      <c r="L599" s="497"/>
      <c r="M599" s="497"/>
      <c r="N599" s="497"/>
    </row>
    <row r="600" spans="3:14">
      <c r="C600" s="5"/>
      <c r="D600" s="5"/>
      <c r="E600" s="5"/>
      <c r="F600" s="5"/>
      <c r="G600" s="5"/>
      <c r="J600" s="497"/>
      <c r="K600" s="497"/>
      <c r="L600" s="497"/>
      <c r="M600" s="497"/>
      <c r="N600" s="497"/>
    </row>
    <row r="601" spans="3:14">
      <c r="C601" s="5"/>
      <c r="D601" s="5"/>
      <c r="E601" s="5"/>
      <c r="F601" s="5"/>
      <c r="G601" s="5"/>
      <c r="J601" s="497"/>
      <c r="K601" s="497"/>
      <c r="L601" s="497"/>
      <c r="M601" s="497"/>
      <c r="N601" s="497"/>
    </row>
    <row r="602" spans="3:14">
      <c r="C602" s="5"/>
      <c r="D602" s="5"/>
      <c r="E602" s="5"/>
      <c r="F602" s="5"/>
      <c r="G602" s="5"/>
      <c r="J602" s="497"/>
      <c r="K602" s="497"/>
      <c r="L602" s="497"/>
      <c r="M602" s="497"/>
      <c r="N602" s="497"/>
    </row>
    <row r="603" spans="3:14">
      <c r="C603" s="5"/>
      <c r="D603" s="5"/>
      <c r="E603" s="5"/>
      <c r="F603" s="5"/>
      <c r="G603" s="5"/>
      <c r="J603" s="497"/>
      <c r="K603" s="497"/>
      <c r="L603" s="497"/>
      <c r="M603" s="497"/>
      <c r="N603" s="497"/>
    </row>
    <row r="604" spans="3:14">
      <c r="C604" s="5"/>
      <c r="D604" s="5"/>
      <c r="E604" s="5"/>
      <c r="F604" s="5"/>
      <c r="G604" s="5"/>
      <c r="J604" s="497"/>
      <c r="K604" s="497"/>
      <c r="L604" s="497"/>
      <c r="M604" s="497"/>
      <c r="N604" s="497"/>
    </row>
    <row r="605" spans="3:14">
      <c r="C605" s="5"/>
      <c r="D605" s="5"/>
      <c r="E605" s="5"/>
      <c r="F605" s="5"/>
      <c r="G605" s="5"/>
      <c r="J605" s="497"/>
      <c r="K605" s="497"/>
      <c r="L605" s="497"/>
      <c r="M605" s="497"/>
      <c r="N605" s="497"/>
    </row>
    <row r="606" spans="3:14">
      <c r="C606" s="5"/>
      <c r="D606" s="5"/>
      <c r="E606" s="5"/>
      <c r="F606" s="5"/>
      <c r="G606" s="5"/>
      <c r="J606" s="497"/>
      <c r="K606" s="497"/>
      <c r="L606" s="497"/>
      <c r="M606" s="497"/>
      <c r="N606" s="497"/>
    </row>
    <row r="607" spans="3:14">
      <c r="C607" s="5"/>
      <c r="D607" s="5"/>
      <c r="E607" s="5"/>
      <c r="F607" s="5"/>
      <c r="G607" s="5"/>
      <c r="J607" s="497"/>
      <c r="K607" s="497"/>
      <c r="L607" s="497"/>
      <c r="M607" s="497"/>
      <c r="N607" s="497"/>
    </row>
    <row r="608" spans="3:14">
      <c r="C608" s="5"/>
      <c r="D608" s="5"/>
      <c r="E608" s="5"/>
      <c r="F608" s="5"/>
      <c r="G608" s="5"/>
      <c r="J608" s="497"/>
      <c r="K608" s="497"/>
      <c r="L608" s="497"/>
      <c r="M608" s="497"/>
      <c r="N608" s="497"/>
    </row>
    <row r="609" spans="3:14">
      <c r="C609" s="5"/>
      <c r="D609" s="5"/>
      <c r="E609" s="5"/>
      <c r="F609" s="5"/>
      <c r="G609" s="5"/>
      <c r="J609" s="497"/>
      <c r="K609" s="497"/>
      <c r="L609" s="497"/>
      <c r="M609" s="497"/>
      <c r="N609" s="497"/>
    </row>
    <row r="610" spans="3:14">
      <c r="C610" s="5"/>
      <c r="D610" s="5"/>
      <c r="E610" s="5"/>
      <c r="F610" s="5"/>
      <c r="G610" s="5"/>
      <c r="J610" s="497"/>
      <c r="K610" s="497"/>
      <c r="L610" s="497"/>
      <c r="M610" s="497"/>
      <c r="N610" s="497"/>
    </row>
    <row r="611" spans="3:14">
      <c r="C611" s="5"/>
      <c r="D611" s="5"/>
      <c r="E611" s="5"/>
      <c r="F611" s="5"/>
      <c r="G611" s="5"/>
      <c r="J611" s="497"/>
      <c r="K611" s="497"/>
      <c r="L611" s="497"/>
      <c r="M611" s="497"/>
      <c r="N611" s="497"/>
    </row>
    <row r="612" spans="3:14">
      <c r="C612" s="5"/>
      <c r="D612" s="5"/>
      <c r="E612" s="5"/>
      <c r="F612" s="5"/>
      <c r="G612" s="5"/>
      <c r="J612" s="497"/>
      <c r="K612" s="497"/>
      <c r="L612" s="497"/>
      <c r="M612" s="497"/>
      <c r="N612" s="497"/>
    </row>
    <row r="613" spans="3:14">
      <c r="C613" s="5"/>
      <c r="D613" s="5"/>
      <c r="E613" s="5"/>
      <c r="F613" s="5"/>
      <c r="G613" s="5"/>
      <c r="J613" s="497"/>
      <c r="K613" s="497"/>
      <c r="L613" s="497"/>
      <c r="M613" s="497"/>
      <c r="N613" s="497"/>
    </row>
    <row r="614" spans="3:14">
      <c r="C614" s="5"/>
      <c r="D614" s="5"/>
      <c r="E614" s="5"/>
      <c r="F614" s="5"/>
      <c r="G614" s="5"/>
      <c r="J614" s="497"/>
      <c r="K614" s="497"/>
      <c r="L614" s="497"/>
      <c r="M614" s="497"/>
      <c r="N614" s="497"/>
    </row>
    <row r="615" spans="3:14">
      <c r="C615" s="5"/>
      <c r="D615" s="5"/>
      <c r="E615" s="5"/>
      <c r="F615" s="5"/>
      <c r="G615" s="5"/>
      <c r="J615" s="497"/>
      <c r="K615" s="497"/>
      <c r="L615" s="497"/>
      <c r="M615" s="497"/>
      <c r="N615" s="497"/>
    </row>
    <row r="616" spans="3:14">
      <c r="C616" s="5"/>
      <c r="D616" s="5"/>
      <c r="E616" s="5"/>
      <c r="F616" s="5"/>
      <c r="G616" s="5"/>
      <c r="J616" s="497"/>
      <c r="K616" s="497"/>
      <c r="L616" s="497"/>
      <c r="M616" s="497"/>
      <c r="N616" s="497"/>
    </row>
    <row r="617" spans="3:14">
      <c r="C617" s="5"/>
      <c r="D617" s="5"/>
      <c r="E617" s="5"/>
      <c r="F617" s="5"/>
      <c r="G617" s="5"/>
      <c r="J617" s="497"/>
      <c r="K617" s="497"/>
      <c r="L617" s="497"/>
      <c r="M617" s="497"/>
      <c r="N617" s="497"/>
    </row>
    <row r="618" spans="3:14">
      <c r="C618" s="5"/>
      <c r="D618" s="5"/>
      <c r="E618" s="5"/>
      <c r="F618" s="5"/>
      <c r="G618" s="5"/>
      <c r="J618" s="497"/>
      <c r="K618" s="497"/>
      <c r="L618" s="497"/>
      <c r="M618" s="497"/>
      <c r="N618" s="497"/>
    </row>
    <row r="619" spans="3:14">
      <c r="C619" s="5"/>
      <c r="D619" s="5"/>
      <c r="E619" s="5"/>
      <c r="F619" s="5"/>
      <c r="G619" s="5"/>
      <c r="J619" s="497"/>
      <c r="K619" s="497"/>
      <c r="L619" s="497"/>
      <c r="M619" s="497"/>
      <c r="N619" s="497"/>
    </row>
    <row r="620" spans="3:14">
      <c r="C620" s="5"/>
      <c r="D620" s="5"/>
      <c r="E620" s="5"/>
      <c r="F620" s="5"/>
      <c r="G620" s="5"/>
      <c r="J620" s="497"/>
      <c r="K620" s="497"/>
      <c r="L620" s="497"/>
      <c r="M620" s="497"/>
      <c r="N620" s="497"/>
    </row>
    <row r="621" spans="3:14">
      <c r="C621" s="5"/>
      <c r="D621" s="5"/>
      <c r="E621" s="5"/>
      <c r="F621" s="5"/>
      <c r="G621" s="5"/>
      <c r="J621" s="497"/>
      <c r="K621" s="497"/>
      <c r="L621" s="497"/>
      <c r="M621" s="497"/>
      <c r="N621" s="497"/>
    </row>
    <row r="622" spans="3:14">
      <c r="C622" s="5"/>
      <c r="D622" s="5"/>
      <c r="E622" s="5"/>
      <c r="F622" s="5"/>
      <c r="G622" s="5"/>
      <c r="J622" s="497"/>
      <c r="K622" s="497"/>
      <c r="L622" s="497"/>
      <c r="M622" s="497"/>
      <c r="N622" s="497"/>
    </row>
    <row r="623" spans="3:14">
      <c r="C623" s="5"/>
      <c r="D623" s="5"/>
      <c r="E623" s="5"/>
      <c r="F623" s="5"/>
      <c r="G623" s="5"/>
      <c r="J623" s="497"/>
      <c r="K623" s="497"/>
      <c r="L623" s="497"/>
      <c r="M623" s="497"/>
      <c r="N623" s="497"/>
    </row>
    <row r="624" spans="3:14">
      <c r="C624" s="5"/>
      <c r="D624" s="5"/>
      <c r="E624" s="5"/>
      <c r="F624" s="5"/>
      <c r="G624" s="5"/>
      <c r="J624" s="497"/>
      <c r="K624" s="497"/>
      <c r="L624" s="497"/>
      <c r="M624" s="497"/>
      <c r="N624" s="497"/>
    </row>
    <row r="625" spans="3:14">
      <c r="C625" s="5"/>
      <c r="D625" s="5"/>
      <c r="E625" s="5"/>
      <c r="F625" s="5"/>
      <c r="G625" s="5"/>
      <c r="J625" s="497"/>
      <c r="K625" s="497"/>
      <c r="L625" s="497"/>
      <c r="M625" s="497"/>
      <c r="N625" s="497"/>
    </row>
    <row r="626" spans="3:14">
      <c r="C626" s="5"/>
      <c r="D626" s="5"/>
      <c r="E626" s="5"/>
      <c r="F626" s="5"/>
      <c r="G626" s="5"/>
      <c r="J626" s="497"/>
      <c r="K626" s="497"/>
      <c r="L626" s="497"/>
      <c r="M626" s="497"/>
      <c r="N626" s="497"/>
    </row>
    <row r="627" spans="3:14">
      <c r="C627" s="5"/>
      <c r="D627" s="5"/>
      <c r="E627" s="5"/>
      <c r="F627" s="5"/>
      <c r="G627" s="5"/>
      <c r="J627" s="497"/>
      <c r="K627" s="497"/>
      <c r="L627" s="497"/>
      <c r="M627" s="497"/>
      <c r="N627" s="497"/>
    </row>
    <row r="628" spans="3:14">
      <c r="C628" s="5"/>
      <c r="D628" s="5"/>
      <c r="E628" s="5"/>
      <c r="F628" s="5"/>
      <c r="G628" s="5"/>
      <c r="J628" s="497"/>
      <c r="K628" s="497"/>
      <c r="L628" s="497"/>
      <c r="M628" s="497"/>
      <c r="N628" s="497"/>
    </row>
    <row r="629" spans="3:14">
      <c r="C629" s="5"/>
      <c r="D629" s="5"/>
      <c r="E629" s="5"/>
      <c r="F629" s="5"/>
      <c r="G629" s="5"/>
      <c r="J629" s="497"/>
      <c r="K629" s="497"/>
      <c r="L629" s="497"/>
      <c r="M629" s="497"/>
      <c r="N629" s="497"/>
    </row>
    <row r="630" spans="3:14">
      <c r="C630" s="5"/>
      <c r="D630" s="5"/>
      <c r="E630" s="5"/>
      <c r="F630" s="5"/>
      <c r="G630" s="5"/>
      <c r="J630" s="497"/>
      <c r="K630" s="497"/>
      <c r="L630" s="497"/>
      <c r="M630" s="497"/>
      <c r="N630" s="497"/>
    </row>
    <row r="631" spans="3:14">
      <c r="C631" s="5"/>
      <c r="D631" s="5"/>
      <c r="E631" s="5"/>
      <c r="F631" s="5"/>
      <c r="G631" s="5"/>
      <c r="J631" s="497"/>
      <c r="K631" s="497"/>
      <c r="L631" s="497"/>
      <c r="M631" s="497"/>
      <c r="N631" s="497"/>
    </row>
    <row r="632" spans="3:14">
      <c r="C632" s="5"/>
      <c r="D632" s="5"/>
      <c r="E632" s="5"/>
      <c r="F632" s="5"/>
      <c r="G632" s="5"/>
      <c r="J632" s="497"/>
      <c r="K632" s="497"/>
      <c r="L632" s="497"/>
      <c r="M632" s="497"/>
      <c r="N632" s="497"/>
    </row>
    <row r="633" spans="3:14">
      <c r="C633" s="5"/>
      <c r="D633" s="5"/>
      <c r="E633" s="5"/>
      <c r="F633" s="5"/>
      <c r="G633" s="5"/>
      <c r="J633" s="497"/>
      <c r="K633" s="497"/>
      <c r="L633" s="497"/>
      <c r="M633" s="497"/>
      <c r="N633" s="497"/>
    </row>
    <row r="634" spans="3:14">
      <c r="C634" s="5"/>
      <c r="D634" s="5"/>
      <c r="E634" s="5"/>
      <c r="F634" s="5"/>
      <c r="G634" s="5"/>
      <c r="J634" s="497"/>
      <c r="K634" s="497"/>
      <c r="L634" s="497"/>
      <c r="M634" s="497"/>
      <c r="N634" s="497"/>
    </row>
    <row r="635" spans="3:14">
      <c r="C635" s="5"/>
      <c r="D635" s="5"/>
      <c r="E635" s="5"/>
      <c r="F635" s="5"/>
      <c r="G635" s="5"/>
      <c r="J635" s="497"/>
      <c r="K635" s="497"/>
      <c r="L635" s="497"/>
      <c r="M635" s="497"/>
      <c r="N635" s="497"/>
    </row>
    <row r="636" spans="3:14">
      <c r="C636" s="5"/>
      <c r="D636" s="5"/>
      <c r="E636" s="5"/>
      <c r="F636" s="5"/>
      <c r="G636" s="5"/>
      <c r="J636" s="497"/>
      <c r="K636" s="497"/>
      <c r="L636" s="497"/>
      <c r="M636" s="497"/>
      <c r="N636" s="497"/>
    </row>
    <row r="637" spans="3:14">
      <c r="C637" s="5"/>
      <c r="D637" s="5"/>
      <c r="E637" s="5"/>
      <c r="F637" s="5"/>
      <c r="G637" s="5"/>
      <c r="J637" s="497"/>
      <c r="K637" s="497"/>
      <c r="L637" s="497"/>
      <c r="M637" s="497"/>
      <c r="N637" s="497"/>
    </row>
    <row r="638" spans="3:14">
      <c r="C638" s="5"/>
      <c r="D638" s="5"/>
      <c r="E638" s="5"/>
      <c r="F638" s="5"/>
      <c r="G638" s="5"/>
      <c r="J638" s="497"/>
      <c r="K638" s="497"/>
      <c r="L638" s="497"/>
      <c r="M638" s="497"/>
      <c r="N638" s="497"/>
    </row>
    <row r="639" spans="3:14">
      <c r="C639" s="5"/>
      <c r="D639" s="5"/>
      <c r="E639" s="5"/>
      <c r="F639" s="5"/>
      <c r="G639" s="5"/>
      <c r="J639" s="497"/>
      <c r="K639" s="497"/>
      <c r="L639" s="497"/>
      <c r="M639" s="497"/>
      <c r="N639" s="497"/>
    </row>
    <row r="640" spans="3:14">
      <c r="C640" s="5"/>
      <c r="D640" s="5"/>
      <c r="E640" s="5"/>
      <c r="F640" s="5"/>
      <c r="G640" s="5"/>
      <c r="J640" s="497"/>
      <c r="K640" s="497"/>
      <c r="L640" s="497"/>
      <c r="M640" s="497"/>
      <c r="N640" s="497"/>
    </row>
    <row r="641" spans="3:14">
      <c r="C641" s="5"/>
      <c r="D641" s="5"/>
      <c r="E641" s="5"/>
      <c r="F641" s="5"/>
      <c r="G641" s="5"/>
      <c r="J641" s="497"/>
      <c r="K641" s="497"/>
      <c r="L641" s="497"/>
      <c r="M641" s="497"/>
      <c r="N641" s="497"/>
    </row>
    <row r="642" spans="3:14">
      <c r="C642" s="5"/>
      <c r="D642" s="5"/>
      <c r="E642" s="5"/>
      <c r="F642" s="5"/>
      <c r="G642" s="5"/>
      <c r="J642" s="497"/>
      <c r="K642" s="497"/>
      <c r="L642" s="497"/>
      <c r="M642" s="497"/>
      <c r="N642" s="497"/>
    </row>
    <row r="643" spans="3:14">
      <c r="C643" s="5"/>
      <c r="D643" s="5"/>
      <c r="E643" s="5"/>
      <c r="F643" s="5"/>
      <c r="G643" s="5"/>
      <c r="J643" s="497"/>
      <c r="K643" s="497"/>
      <c r="L643" s="497"/>
      <c r="M643" s="497"/>
      <c r="N643" s="497"/>
    </row>
    <row r="644" spans="3:14">
      <c r="C644" s="5"/>
      <c r="D644" s="5"/>
      <c r="E644" s="5"/>
      <c r="F644" s="5"/>
      <c r="G644" s="5"/>
      <c r="J644" s="497"/>
      <c r="K644" s="497"/>
      <c r="L644" s="497"/>
      <c r="M644" s="497"/>
      <c r="N644" s="497"/>
    </row>
    <row r="645" spans="3:14">
      <c r="C645" s="5"/>
      <c r="D645" s="5"/>
      <c r="E645" s="5"/>
      <c r="F645" s="5"/>
      <c r="G645" s="5"/>
      <c r="J645" s="497"/>
      <c r="K645" s="497"/>
      <c r="L645" s="497"/>
      <c r="M645" s="497"/>
      <c r="N645" s="497"/>
    </row>
    <row r="646" spans="3:14">
      <c r="C646" s="5"/>
      <c r="D646" s="5"/>
      <c r="E646" s="5"/>
      <c r="F646" s="5"/>
      <c r="G646" s="5"/>
      <c r="J646" s="497"/>
      <c r="K646" s="497"/>
      <c r="L646" s="497"/>
      <c r="M646" s="497"/>
      <c r="N646" s="497"/>
    </row>
    <row r="647" spans="3:14">
      <c r="C647" s="5"/>
      <c r="D647" s="5"/>
      <c r="E647" s="5"/>
      <c r="F647" s="5"/>
      <c r="G647" s="5"/>
      <c r="J647" s="497"/>
      <c r="K647" s="497"/>
      <c r="L647" s="497"/>
      <c r="M647" s="497"/>
      <c r="N647" s="497"/>
    </row>
    <row r="648" spans="3:14">
      <c r="C648" s="5"/>
      <c r="D648" s="5"/>
      <c r="E648" s="5"/>
      <c r="F648" s="5"/>
      <c r="G648" s="5"/>
      <c r="J648" s="497"/>
      <c r="K648" s="497"/>
      <c r="L648" s="497"/>
      <c r="M648" s="497"/>
      <c r="N648" s="497"/>
    </row>
    <row r="649" spans="3:14">
      <c r="C649" s="5"/>
      <c r="D649" s="5"/>
      <c r="E649" s="5"/>
      <c r="F649" s="5"/>
      <c r="G649" s="5"/>
      <c r="J649" s="497"/>
      <c r="K649" s="497"/>
      <c r="L649" s="497"/>
      <c r="M649" s="497"/>
      <c r="N649" s="497"/>
    </row>
    <row r="650" spans="3:14">
      <c r="C650" s="5"/>
      <c r="D650" s="5"/>
      <c r="E650" s="5"/>
      <c r="F650" s="5"/>
      <c r="G650" s="5"/>
      <c r="J650" s="497"/>
      <c r="K650" s="497"/>
      <c r="L650" s="497"/>
      <c r="M650" s="497"/>
      <c r="N650" s="497"/>
    </row>
    <row r="651" spans="3:14">
      <c r="C651" s="5"/>
      <c r="D651" s="5"/>
      <c r="E651" s="5"/>
      <c r="F651" s="5"/>
      <c r="G651" s="5"/>
      <c r="J651" s="497"/>
      <c r="K651" s="497"/>
      <c r="L651" s="497"/>
      <c r="M651" s="497"/>
      <c r="N651" s="497"/>
    </row>
    <row r="652" spans="3:14">
      <c r="C652" s="5"/>
      <c r="D652" s="5"/>
      <c r="E652" s="5"/>
      <c r="F652" s="5"/>
      <c r="G652" s="5"/>
      <c r="J652" s="497"/>
      <c r="K652" s="497"/>
      <c r="L652" s="497"/>
      <c r="M652" s="497"/>
      <c r="N652" s="497"/>
    </row>
    <row r="653" spans="3:14">
      <c r="C653" s="5"/>
      <c r="D653" s="5"/>
      <c r="E653" s="5"/>
      <c r="F653" s="5"/>
      <c r="G653" s="5"/>
      <c r="J653" s="497"/>
      <c r="K653" s="497"/>
      <c r="L653" s="497"/>
      <c r="M653" s="497"/>
      <c r="N653" s="497"/>
    </row>
    <row r="654" spans="3:14">
      <c r="C654" s="5"/>
      <c r="D654" s="5"/>
      <c r="E654" s="5"/>
      <c r="F654" s="5"/>
      <c r="G654" s="5"/>
      <c r="J654" s="497"/>
      <c r="K654" s="497"/>
      <c r="L654" s="497"/>
      <c r="M654" s="497"/>
      <c r="N654" s="497"/>
    </row>
    <row r="655" spans="3:14">
      <c r="C655" s="5"/>
      <c r="D655" s="5"/>
      <c r="E655" s="5"/>
      <c r="F655" s="5"/>
      <c r="G655" s="5"/>
      <c r="J655" s="497"/>
      <c r="K655" s="497"/>
      <c r="L655" s="497"/>
      <c r="M655" s="497"/>
      <c r="N655" s="497"/>
    </row>
    <row r="656" spans="3:14">
      <c r="C656" s="5"/>
      <c r="D656" s="5"/>
      <c r="E656" s="5"/>
      <c r="F656" s="5"/>
      <c r="G656" s="5"/>
      <c r="J656" s="497"/>
      <c r="K656" s="497"/>
      <c r="L656" s="497"/>
      <c r="M656" s="497"/>
      <c r="N656" s="497"/>
    </row>
    <row r="657" spans="3:14">
      <c r="C657" s="5"/>
      <c r="D657" s="5"/>
      <c r="E657" s="5"/>
      <c r="F657" s="5"/>
      <c r="G657" s="5"/>
      <c r="J657" s="497"/>
      <c r="K657" s="497"/>
      <c r="L657" s="497"/>
      <c r="M657" s="497"/>
      <c r="N657" s="497"/>
    </row>
    <row r="658" spans="3:14">
      <c r="C658" s="5"/>
      <c r="D658" s="5"/>
      <c r="E658" s="5"/>
      <c r="F658" s="5"/>
      <c r="G658" s="5"/>
      <c r="J658" s="497"/>
      <c r="K658" s="497"/>
      <c r="L658" s="497"/>
      <c r="M658" s="497"/>
      <c r="N658" s="497"/>
    </row>
    <row r="659" spans="3:14">
      <c r="C659" s="5"/>
      <c r="D659" s="5"/>
      <c r="E659" s="5"/>
      <c r="F659" s="5"/>
      <c r="G659" s="5"/>
      <c r="J659" s="497"/>
      <c r="K659" s="497"/>
      <c r="L659" s="497"/>
      <c r="M659" s="497"/>
      <c r="N659" s="497"/>
    </row>
    <row r="660" spans="3:14">
      <c r="C660" s="5"/>
      <c r="D660" s="5"/>
      <c r="E660" s="5"/>
      <c r="F660" s="5"/>
      <c r="G660" s="5"/>
      <c r="J660" s="497"/>
      <c r="K660" s="497"/>
      <c r="L660" s="497"/>
      <c r="M660" s="497"/>
      <c r="N660" s="497"/>
    </row>
    <row r="661" spans="3:14">
      <c r="C661" s="5"/>
      <c r="D661" s="5"/>
      <c r="E661" s="5"/>
      <c r="F661" s="5"/>
      <c r="G661" s="5"/>
      <c r="J661" s="497"/>
      <c r="K661" s="497"/>
      <c r="L661" s="497"/>
      <c r="M661" s="497"/>
      <c r="N661" s="497"/>
    </row>
    <row r="662" spans="3:14">
      <c r="C662" s="5"/>
      <c r="D662" s="5"/>
      <c r="E662" s="5"/>
      <c r="F662" s="5"/>
      <c r="G662" s="5"/>
      <c r="J662" s="497"/>
      <c r="K662" s="497"/>
      <c r="L662" s="497"/>
      <c r="M662" s="497"/>
      <c r="N662" s="497"/>
    </row>
    <row r="663" spans="3:14">
      <c r="C663" s="5"/>
      <c r="D663" s="5"/>
      <c r="E663" s="5"/>
      <c r="F663" s="5"/>
      <c r="G663" s="5"/>
      <c r="J663" s="497"/>
      <c r="K663" s="497"/>
      <c r="L663" s="497"/>
      <c r="M663" s="497"/>
      <c r="N663" s="497"/>
    </row>
    <row r="664" spans="3:14">
      <c r="C664" s="5"/>
      <c r="D664" s="5"/>
      <c r="E664" s="5"/>
      <c r="F664" s="5"/>
      <c r="G664" s="5"/>
      <c r="J664" s="497"/>
      <c r="K664" s="497"/>
      <c r="L664" s="497"/>
      <c r="M664" s="497"/>
      <c r="N664" s="497"/>
    </row>
    <row r="665" spans="3:14">
      <c r="C665" s="5"/>
      <c r="D665" s="5"/>
      <c r="E665" s="5"/>
      <c r="F665" s="5"/>
      <c r="G665" s="5"/>
      <c r="J665" s="497"/>
      <c r="K665" s="497"/>
      <c r="L665" s="497"/>
      <c r="M665" s="497"/>
      <c r="N665" s="497"/>
    </row>
    <row r="666" spans="3:14">
      <c r="C666" s="5"/>
      <c r="D666" s="5"/>
      <c r="E666" s="5"/>
      <c r="F666" s="5"/>
      <c r="G666" s="5"/>
      <c r="J666" s="497"/>
      <c r="K666" s="497"/>
      <c r="L666" s="497"/>
      <c r="M666" s="497"/>
      <c r="N666" s="497"/>
    </row>
    <row r="667" spans="3:14">
      <c r="C667" s="5"/>
      <c r="D667" s="5"/>
      <c r="E667" s="5"/>
      <c r="F667" s="5"/>
      <c r="G667" s="5"/>
      <c r="J667" s="497"/>
      <c r="K667" s="497"/>
      <c r="L667" s="497"/>
      <c r="M667" s="497"/>
      <c r="N667" s="497"/>
    </row>
    <row r="668" spans="3:14">
      <c r="C668" s="5"/>
      <c r="D668" s="5"/>
      <c r="E668" s="5"/>
      <c r="F668" s="5"/>
      <c r="G668" s="5"/>
      <c r="J668" s="497"/>
      <c r="K668" s="497"/>
      <c r="L668" s="497"/>
      <c r="M668" s="497"/>
      <c r="N668" s="497"/>
    </row>
    <row r="669" spans="3:14">
      <c r="C669" s="5"/>
      <c r="D669" s="5"/>
      <c r="E669" s="5"/>
      <c r="F669" s="5"/>
      <c r="G669" s="5"/>
      <c r="J669" s="497"/>
      <c r="K669" s="497"/>
      <c r="L669" s="497"/>
      <c r="M669" s="497"/>
      <c r="N669" s="497"/>
    </row>
    <row r="670" spans="3:14">
      <c r="C670" s="5"/>
      <c r="D670" s="5"/>
      <c r="E670" s="5"/>
      <c r="F670" s="5"/>
      <c r="G670" s="5"/>
      <c r="J670" s="497"/>
      <c r="K670" s="497"/>
      <c r="L670" s="497"/>
      <c r="M670" s="497"/>
      <c r="N670" s="497"/>
    </row>
    <row r="671" spans="3:14">
      <c r="C671" s="5"/>
      <c r="D671" s="5"/>
      <c r="E671" s="5"/>
      <c r="F671" s="5"/>
      <c r="G671" s="5"/>
      <c r="J671" s="497"/>
      <c r="K671" s="497"/>
      <c r="L671" s="497"/>
      <c r="M671" s="497"/>
      <c r="N671" s="497"/>
    </row>
    <row r="672" spans="3:14">
      <c r="C672" s="5"/>
      <c r="D672" s="5"/>
      <c r="E672" s="5"/>
      <c r="F672" s="5"/>
      <c r="G672" s="5"/>
      <c r="J672" s="497"/>
      <c r="K672" s="497"/>
      <c r="L672" s="497"/>
      <c r="M672" s="497"/>
      <c r="N672" s="497"/>
    </row>
    <row r="673" spans="3:14">
      <c r="C673" s="5"/>
      <c r="D673" s="5"/>
      <c r="E673" s="5"/>
      <c r="F673" s="5"/>
      <c r="G673" s="5"/>
      <c r="J673" s="497"/>
      <c r="K673" s="497"/>
      <c r="L673" s="497"/>
      <c r="M673" s="497"/>
      <c r="N673" s="497"/>
    </row>
    <row r="674" spans="3:14">
      <c r="C674" s="5"/>
      <c r="D674" s="5"/>
      <c r="E674" s="5"/>
      <c r="F674" s="5"/>
      <c r="G674" s="5"/>
      <c r="J674" s="497"/>
      <c r="K674" s="497"/>
      <c r="L674" s="497"/>
      <c r="M674" s="497"/>
      <c r="N674" s="497"/>
    </row>
    <row r="675" spans="3:14">
      <c r="C675" s="5"/>
      <c r="D675" s="5"/>
      <c r="E675" s="5"/>
      <c r="F675" s="5"/>
      <c r="G675" s="5"/>
      <c r="J675" s="497"/>
      <c r="K675" s="497"/>
      <c r="L675" s="497"/>
      <c r="M675" s="497"/>
      <c r="N675" s="497"/>
    </row>
    <row r="676" spans="3:14">
      <c r="C676" s="5"/>
      <c r="D676" s="5"/>
      <c r="E676" s="5"/>
      <c r="F676" s="5"/>
      <c r="G676" s="5"/>
      <c r="J676" s="497"/>
      <c r="K676" s="497"/>
      <c r="L676" s="497"/>
      <c r="M676" s="497"/>
      <c r="N676" s="497"/>
    </row>
    <row r="677" spans="3:14">
      <c r="C677" s="5"/>
      <c r="D677" s="5"/>
      <c r="E677" s="5"/>
      <c r="F677" s="5"/>
      <c r="G677" s="5"/>
      <c r="J677" s="497"/>
      <c r="K677" s="497"/>
      <c r="L677" s="497"/>
      <c r="M677" s="497"/>
      <c r="N677" s="497"/>
    </row>
    <row r="678" spans="3:14">
      <c r="C678" s="5"/>
      <c r="D678" s="5"/>
      <c r="E678" s="5"/>
      <c r="F678" s="5"/>
      <c r="G678" s="5"/>
      <c r="J678" s="497"/>
      <c r="K678" s="497"/>
      <c r="L678" s="497"/>
      <c r="M678" s="497"/>
      <c r="N678" s="497"/>
    </row>
    <row r="679" spans="3:14">
      <c r="C679" s="5"/>
      <c r="D679" s="5"/>
      <c r="E679" s="5"/>
      <c r="F679" s="5"/>
      <c r="G679" s="5"/>
      <c r="J679" s="497"/>
      <c r="K679" s="497"/>
      <c r="L679" s="497"/>
      <c r="M679" s="497"/>
      <c r="N679" s="497"/>
    </row>
    <row r="680" spans="3:14">
      <c r="C680" s="5"/>
      <c r="D680" s="5"/>
      <c r="E680" s="5"/>
      <c r="F680" s="5"/>
      <c r="G680" s="5"/>
      <c r="J680" s="497"/>
      <c r="K680" s="497"/>
      <c r="L680" s="497"/>
      <c r="M680" s="497"/>
      <c r="N680" s="497"/>
    </row>
    <row r="681" spans="3:14">
      <c r="C681" s="5"/>
      <c r="D681" s="5"/>
      <c r="E681" s="5"/>
      <c r="F681" s="5"/>
      <c r="G681" s="5"/>
      <c r="J681" s="497"/>
      <c r="K681" s="497"/>
      <c r="L681" s="497"/>
      <c r="M681" s="497"/>
      <c r="N681" s="497"/>
    </row>
    <row r="682" spans="3:14">
      <c r="C682" s="5"/>
      <c r="D682" s="5"/>
      <c r="E682" s="5"/>
      <c r="F682" s="5"/>
      <c r="G682" s="5"/>
      <c r="J682" s="497"/>
      <c r="K682" s="497"/>
      <c r="L682" s="497"/>
      <c r="M682" s="497"/>
      <c r="N682" s="497"/>
    </row>
    <row r="683" spans="3:14">
      <c r="C683" s="5"/>
      <c r="D683" s="5"/>
      <c r="E683" s="5"/>
      <c r="F683" s="5"/>
      <c r="G683" s="5"/>
      <c r="J683" s="497"/>
      <c r="K683" s="497"/>
      <c r="L683" s="497"/>
      <c r="M683" s="497"/>
      <c r="N683" s="497"/>
    </row>
    <row r="684" spans="3:14">
      <c r="C684" s="5"/>
      <c r="D684" s="5"/>
      <c r="E684" s="5"/>
      <c r="F684" s="5"/>
      <c r="G684" s="5"/>
      <c r="J684" s="497"/>
      <c r="K684" s="497"/>
      <c r="L684" s="497"/>
      <c r="M684" s="497"/>
      <c r="N684" s="497"/>
    </row>
    <row r="685" spans="3:14">
      <c r="C685" s="5"/>
      <c r="D685" s="5"/>
      <c r="E685" s="5"/>
      <c r="F685" s="5"/>
      <c r="G685" s="5"/>
      <c r="J685" s="497"/>
      <c r="K685" s="497"/>
      <c r="L685" s="497"/>
      <c r="M685" s="497"/>
      <c r="N685" s="497"/>
    </row>
    <row r="686" spans="3:14">
      <c r="C686" s="5"/>
      <c r="D686" s="5"/>
      <c r="E686" s="5"/>
      <c r="F686" s="5"/>
      <c r="G686" s="5"/>
      <c r="J686" s="497"/>
      <c r="K686" s="497"/>
      <c r="L686" s="497"/>
      <c r="M686" s="497"/>
      <c r="N686" s="497"/>
    </row>
    <row r="687" spans="3:14">
      <c r="C687" s="5"/>
      <c r="D687" s="5"/>
      <c r="E687" s="5"/>
      <c r="F687" s="5"/>
      <c r="G687" s="5"/>
      <c r="J687" s="497"/>
      <c r="K687" s="497"/>
      <c r="L687" s="497"/>
      <c r="M687" s="497"/>
      <c r="N687" s="497"/>
    </row>
    <row r="688" spans="3:14">
      <c r="C688" s="5"/>
      <c r="D688" s="5"/>
      <c r="E688" s="5"/>
      <c r="F688" s="5"/>
      <c r="G688" s="5"/>
      <c r="J688" s="497"/>
      <c r="K688" s="497"/>
      <c r="L688" s="497"/>
      <c r="M688" s="497"/>
      <c r="N688" s="497"/>
    </row>
    <row r="689" spans="3:14">
      <c r="C689" s="5"/>
      <c r="D689" s="5"/>
      <c r="E689" s="5"/>
      <c r="F689" s="5"/>
      <c r="G689" s="5"/>
      <c r="J689" s="497"/>
      <c r="K689" s="497"/>
      <c r="L689" s="497"/>
      <c r="M689" s="497"/>
      <c r="N689" s="497"/>
    </row>
    <row r="690" spans="3:14">
      <c r="C690" s="5"/>
      <c r="D690" s="5"/>
      <c r="E690" s="5"/>
      <c r="F690" s="5"/>
      <c r="G690" s="5"/>
      <c r="J690" s="497"/>
      <c r="K690" s="497"/>
      <c r="L690" s="497"/>
      <c r="M690" s="497"/>
      <c r="N690" s="497"/>
    </row>
    <row r="691" spans="3:14">
      <c r="C691" s="5"/>
      <c r="D691" s="5"/>
      <c r="E691" s="5"/>
      <c r="F691" s="5"/>
      <c r="G691" s="5"/>
      <c r="J691" s="497"/>
      <c r="K691" s="497"/>
      <c r="L691" s="497"/>
      <c r="M691" s="497"/>
      <c r="N691" s="497"/>
    </row>
    <row r="692" spans="3:14">
      <c r="C692" s="5"/>
      <c r="D692" s="5"/>
      <c r="E692" s="5"/>
      <c r="F692" s="5"/>
      <c r="G692" s="5"/>
      <c r="J692" s="497"/>
      <c r="K692" s="497"/>
      <c r="L692" s="497"/>
      <c r="M692" s="497"/>
      <c r="N692" s="497"/>
    </row>
    <row r="693" spans="3:14">
      <c r="C693" s="5"/>
      <c r="D693" s="5"/>
      <c r="E693" s="5"/>
      <c r="F693" s="5"/>
      <c r="G693" s="5"/>
      <c r="J693" s="497"/>
      <c r="K693" s="497"/>
      <c r="L693" s="497"/>
      <c r="M693" s="497"/>
      <c r="N693" s="497"/>
    </row>
    <row r="694" spans="3:14">
      <c r="C694" s="5"/>
      <c r="D694" s="5"/>
      <c r="E694" s="5"/>
      <c r="F694" s="5"/>
      <c r="G694" s="5"/>
      <c r="J694" s="497"/>
      <c r="K694" s="497"/>
      <c r="L694" s="497"/>
      <c r="M694" s="497"/>
      <c r="N694" s="497"/>
    </row>
    <row r="695" spans="3:14">
      <c r="C695" s="5"/>
      <c r="D695" s="5"/>
      <c r="E695" s="5"/>
      <c r="F695" s="5"/>
      <c r="G695" s="5"/>
      <c r="J695" s="497"/>
      <c r="K695" s="497"/>
      <c r="L695" s="497"/>
      <c r="M695" s="497"/>
      <c r="N695" s="497"/>
    </row>
    <row r="696" spans="3:14">
      <c r="C696" s="5"/>
      <c r="D696" s="5"/>
      <c r="E696" s="5"/>
      <c r="F696" s="5"/>
      <c r="G696" s="5"/>
      <c r="J696" s="497"/>
      <c r="K696" s="497"/>
      <c r="L696" s="497"/>
      <c r="M696" s="497"/>
      <c r="N696" s="497"/>
    </row>
    <row r="697" spans="3:14">
      <c r="C697" s="5"/>
      <c r="D697" s="5"/>
      <c r="E697" s="5"/>
      <c r="F697" s="5"/>
      <c r="G697" s="5"/>
      <c r="J697" s="497"/>
      <c r="K697" s="497"/>
      <c r="L697" s="497"/>
      <c r="M697" s="497"/>
      <c r="N697" s="497"/>
    </row>
    <row r="698" spans="3:14">
      <c r="C698" s="5"/>
      <c r="D698" s="5"/>
      <c r="E698" s="5"/>
      <c r="F698" s="5"/>
      <c r="G698" s="5"/>
      <c r="J698" s="497"/>
      <c r="K698" s="497"/>
      <c r="L698" s="497"/>
      <c r="M698" s="497"/>
      <c r="N698" s="497"/>
    </row>
    <row r="699" spans="3:14">
      <c r="C699" s="5"/>
      <c r="D699" s="5"/>
      <c r="E699" s="5"/>
      <c r="F699" s="5"/>
      <c r="G699" s="5"/>
      <c r="J699" s="497"/>
      <c r="K699" s="497"/>
      <c r="L699" s="497"/>
      <c r="M699" s="497"/>
      <c r="N699" s="497"/>
    </row>
    <row r="700" spans="3:14">
      <c r="C700" s="5"/>
      <c r="D700" s="5"/>
      <c r="E700" s="5"/>
      <c r="F700" s="5"/>
      <c r="G700" s="5"/>
      <c r="J700" s="497"/>
      <c r="K700" s="497"/>
      <c r="L700" s="497"/>
      <c r="M700" s="497"/>
      <c r="N700" s="497"/>
    </row>
    <row r="701" spans="3:14">
      <c r="C701" s="5"/>
      <c r="D701" s="5"/>
      <c r="E701" s="5"/>
      <c r="F701" s="5"/>
      <c r="G701" s="5"/>
      <c r="J701" s="497"/>
      <c r="K701" s="497"/>
      <c r="L701" s="497"/>
      <c r="M701" s="497"/>
      <c r="N701" s="497"/>
    </row>
    <row r="702" spans="3:14">
      <c r="C702" s="5"/>
      <c r="D702" s="5"/>
      <c r="E702" s="5"/>
      <c r="F702" s="5"/>
      <c r="G702" s="5"/>
      <c r="J702" s="497"/>
      <c r="K702" s="497"/>
      <c r="L702" s="497"/>
      <c r="M702" s="497"/>
      <c r="N702" s="497"/>
    </row>
    <row r="703" spans="3:14">
      <c r="C703" s="5"/>
      <c r="D703" s="5"/>
      <c r="E703" s="5"/>
      <c r="F703" s="5"/>
      <c r="G703" s="5"/>
      <c r="J703" s="497"/>
      <c r="K703" s="497"/>
      <c r="L703" s="497"/>
      <c r="M703" s="497"/>
      <c r="N703" s="497"/>
    </row>
    <row r="704" spans="3:14">
      <c r="C704" s="5"/>
      <c r="D704" s="5"/>
      <c r="E704" s="5"/>
      <c r="F704" s="5"/>
      <c r="G704" s="5"/>
      <c r="J704" s="497"/>
      <c r="K704" s="497"/>
      <c r="L704" s="497"/>
      <c r="M704" s="497"/>
      <c r="N704" s="497"/>
    </row>
    <row r="705" spans="3:14">
      <c r="C705" s="5"/>
      <c r="D705" s="5"/>
      <c r="E705" s="5"/>
      <c r="F705" s="5"/>
      <c r="G705" s="5"/>
      <c r="J705" s="497"/>
      <c r="K705" s="497"/>
      <c r="L705" s="497"/>
      <c r="M705" s="497"/>
      <c r="N705" s="497"/>
    </row>
    <row r="706" spans="3:14">
      <c r="C706" s="5"/>
      <c r="D706" s="5"/>
      <c r="E706" s="5"/>
      <c r="F706" s="5"/>
      <c r="G706" s="5"/>
      <c r="J706" s="497"/>
      <c r="K706" s="497"/>
      <c r="L706" s="497"/>
      <c r="M706" s="497"/>
      <c r="N706" s="497"/>
    </row>
    <row r="707" spans="3:14">
      <c r="C707" s="5"/>
      <c r="D707" s="5"/>
      <c r="E707" s="5"/>
      <c r="F707" s="5"/>
      <c r="G707" s="5"/>
      <c r="J707" s="497"/>
      <c r="K707" s="497"/>
      <c r="L707" s="497"/>
      <c r="M707" s="497"/>
      <c r="N707" s="497"/>
    </row>
    <row r="708" spans="3:14">
      <c r="C708" s="5"/>
      <c r="D708" s="5"/>
      <c r="E708" s="5"/>
      <c r="F708" s="5"/>
      <c r="G708" s="5"/>
      <c r="J708" s="497"/>
      <c r="K708" s="497"/>
      <c r="L708" s="497"/>
      <c r="M708" s="497"/>
      <c r="N708" s="497"/>
    </row>
    <row r="709" spans="3:14">
      <c r="C709" s="5"/>
      <c r="D709" s="5"/>
      <c r="E709" s="5"/>
      <c r="F709" s="5"/>
      <c r="G709" s="5"/>
      <c r="J709" s="497"/>
      <c r="K709" s="497"/>
      <c r="L709" s="497"/>
      <c r="M709" s="497"/>
      <c r="N709" s="497"/>
    </row>
    <row r="710" spans="3:14">
      <c r="C710" s="5"/>
      <c r="D710" s="5"/>
      <c r="E710" s="5"/>
      <c r="F710" s="5"/>
      <c r="G710" s="5"/>
      <c r="J710" s="497"/>
      <c r="K710" s="497"/>
      <c r="L710" s="497"/>
      <c r="M710" s="497"/>
      <c r="N710" s="497"/>
    </row>
    <row r="711" spans="3:14">
      <c r="C711" s="5"/>
      <c r="D711" s="5"/>
      <c r="E711" s="5"/>
      <c r="F711" s="5"/>
      <c r="G711" s="5"/>
      <c r="J711" s="497"/>
      <c r="K711" s="497"/>
      <c r="L711" s="497"/>
      <c r="M711" s="497"/>
      <c r="N711" s="497"/>
    </row>
    <row r="712" spans="3:14">
      <c r="C712" s="5"/>
      <c r="D712" s="5"/>
      <c r="E712" s="5"/>
      <c r="F712" s="5"/>
      <c r="G712" s="5"/>
      <c r="J712" s="497"/>
      <c r="K712" s="497"/>
      <c r="L712" s="497"/>
      <c r="M712" s="497"/>
      <c r="N712" s="497"/>
    </row>
    <row r="713" spans="3:14">
      <c r="C713" s="5"/>
      <c r="D713" s="5"/>
      <c r="E713" s="5"/>
      <c r="F713" s="5"/>
      <c r="G713" s="5"/>
      <c r="J713" s="497"/>
      <c r="K713" s="497"/>
      <c r="L713" s="497"/>
      <c r="M713" s="497"/>
      <c r="N713" s="497"/>
    </row>
    <row r="714" spans="3:14">
      <c r="C714" s="5"/>
      <c r="D714" s="5"/>
      <c r="E714" s="5"/>
      <c r="F714" s="5"/>
      <c r="G714" s="5"/>
      <c r="J714" s="497"/>
      <c r="K714" s="497"/>
      <c r="L714" s="497"/>
      <c r="M714" s="497"/>
      <c r="N714" s="497"/>
    </row>
    <row r="715" spans="3:14">
      <c r="C715" s="5"/>
      <c r="D715" s="5"/>
      <c r="E715" s="5"/>
      <c r="F715" s="5"/>
      <c r="G715" s="5"/>
      <c r="J715" s="497"/>
      <c r="K715" s="497"/>
      <c r="L715" s="497"/>
      <c r="M715" s="497"/>
      <c r="N715" s="497"/>
    </row>
    <row r="716" spans="3:14">
      <c r="C716" s="5"/>
      <c r="D716" s="5"/>
      <c r="E716" s="5"/>
      <c r="F716" s="5"/>
      <c r="G716" s="5"/>
      <c r="J716" s="497"/>
      <c r="K716" s="497"/>
      <c r="L716" s="497"/>
      <c r="M716" s="497"/>
      <c r="N716" s="497"/>
    </row>
    <row r="717" spans="3:14">
      <c r="C717" s="5"/>
      <c r="D717" s="5"/>
      <c r="E717" s="5"/>
      <c r="F717" s="5"/>
      <c r="G717" s="5"/>
      <c r="J717" s="497"/>
      <c r="K717" s="497"/>
      <c r="L717" s="497"/>
      <c r="M717" s="497"/>
      <c r="N717" s="497"/>
    </row>
    <row r="718" spans="3:14">
      <c r="C718" s="5"/>
      <c r="D718" s="5"/>
      <c r="E718" s="5"/>
      <c r="F718" s="5"/>
      <c r="G718" s="5"/>
      <c r="J718" s="497"/>
      <c r="K718" s="497"/>
      <c r="L718" s="497"/>
      <c r="M718" s="497"/>
      <c r="N718" s="497"/>
    </row>
    <row r="719" spans="3:14">
      <c r="C719" s="5"/>
      <c r="D719" s="5"/>
      <c r="E719" s="5"/>
      <c r="F719" s="5"/>
      <c r="G719" s="5"/>
      <c r="J719" s="497"/>
      <c r="K719" s="497"/>
      <c r="L719" s="497"/>
      <c r="M719" s="497"/>
      <c r="N719" s="497"/>
    </row>
    <row r="720" spans="3:14">
      <c r="C720" s="5"/>
      <c r="D720" s="5"/>
      <c r="E720" s="5"/>
      <c r="F720" s="5"/>
      <c r="G720" s="5"/>
      <c r="J720" s="497"/>
      <c r="K720" s="497"/>
      <c r="L720" s="497"/>
      <c r="M720" s="497"/>
      <c r="N720" s="497"/>
    </row>
    <row r="721" spans="3:14">
      <c r="C721" s="5"/>
      <c r="D721" s="5"/>
      <c r="E721" s="5"/>
      <c r="F721" s="5"/>
      <c r="G721" s="5"/>
      <c r="J721" s="497"/>
      <c r="K721" s="497"/>
      <c r="L721" s="497"/>
      <c r="M721" s="497"/>
      <c r="N721" s="497"/>
    </row>
    <row r="722" spans="3:14">
      <c r="C722" s="5"/>
      <c r="D722" s="5"/>
      <c r="E722" s="5"/>
      <c r="F722" s="5"/>
      <c r="G722" s="5"/>
      <c r="J722" s="497"/>
      <c r="K722" s="497"/>
      <c r="L722" s="497"/>
      <c r="M722" s="497"/>
      <c r="N722" s="497"/>
    </row>
    <row r="723" spans="3:14">
      <c r="C723" s="5"/>
      <c r="D723" s="5"/>
      <c r="E723" s="5"/>
      <c r="F723" s="5"/>
      <c r="G723" s="5"/>
      <c r="J723" s="497"/>
      <c r="K723" s="497"/>
      <c r="L723" s="497"/>
      <c r="M723" s="497"/>
      <c r="N723" s="497"/>
    </row>
    <row r="724" spans="3:14">
      <c r="C724" s="5"/>
      <c r="D724" s="5"/>
      <c r="E724" s="5"/>
      <c r="F724" s="5"/>
      <c r="G724" s="5"/>
      <c r="J724" s="497"/>
      <c r="K724" s="497"/>
      <c r="L724" s="497"/>
      <c r="M724" s="497"/>
      <c r="N724" s="497"/>
    </row>
    <row r="725" spans="3:14">
      <c r="C725" s="5"/>
      <c r="D725" s="5"/>
      <c r="E725" s="5"/>
      <c r="F725" s="5"/>
      <c r="G725" s="5"/>
      <c r="J725" s="497"/>
      <c r="K725" s="497"/>
      <c r="L725" s="497"/>
      <c r="M725" s="497"/>
      <c r="N725" s="497"/>
    </row>
    <row r="726" spans="3:14">
      <c r="C726" s="5"/>
      <c r="D726" s="5"/>
      <c r="E726" s="5"/>
      <c r="F726" s="5"/>
      <c r="G726" s="5"/>
      <c r="J726" s="497"/>
      <c r="K726" s="497"/>
      <c r="L726" s="497"/>
      <c r="M726" s="497"/>
      <c r="N726" s="497"/>
    </row>
    <row r="727" spans="3:14">
      <c r="C727" s="5"/>
      <c r="D727" s="5"/>
      <c r="E727" s="5"/>
      <c r="F727" s="5"/>
      <c r="G727" s="5"/>
      <c r="J727" s="497"/>
      <c r="K727" s="497"/>
      <c r="L727" s="497"/>
      <c r="M727" s="497"/>
      <c r="N727" s="497"/>
    </row>
    <row r="728" spans="3:14">
      <c r="C728" s="5"/>
      <c r="D728" s="5"/>
      <c r="E728" s="5"/>
      <c r="F728" s="5"/>
      <c r="G728" s="5"/>
      <c r="J728" s="497"/>
      <c r="K728" s="497"/>
      <c r="L728" s="497"/>
      <c r="M728" s="497"/>
      <c r="N728" s="497"/>
    </row>
    <row r="729" spans="3:14">
      <c r="C729" s="5"/>
      <c r="D729" s="5"/>
      <c r="E729" s="5"/>
      <c r="F729" s="5"/>
      <c r="G729" s="5"/>
      <c r="J729" s="497"/>
      <c r="K729" s="497"/>
      <c r="L729" s="497"/>
      <c r="M729" s="497"/>
      <c r="N729" s="497"/>
    </row>
    <row r="730" spans="3:14">
      <c r="C730" s="5"/>
      <c r="D730" s="5"/>
      <c r="E730" s="5"/>
      <c r="F730" s="5"/>
      <c r="G730" s="5"/>
      <c r="J730" s="497"/>
      <c r="K730" s="497"/>
      <c r="L730" s="497"/>
      <c r="M730" s="497"/>
      <c r="N730" s="497"/>
    </row>
    <row r="731" spans="3:14">
      <c r="C731" s="5"/>
      <c r="D731" s="5"/>
      <c r="E731" s="5"/>
      <c r="F731" s="5"/>
      <c r="G731" s="5"/>
      <c r="J731" s="497"/>
      <c r="K731" s="497"/>
      <c r="L731" s="497"/>
      <c r="M731" s="497"/>
      <c r="N731" s="497"/>
    </row>
    <row r="732" spans="3:14">
      <c r="C732" s="5"/>
      <c r="D732" s="5"/>
      <c r="E732" s="5"/>
      <c r="F732" s="5"/>
      <c r="G732" s="5"/>
      <c r="J732" s="497"/>
      <c r="K732" s="497"/>
      <c r="L732" s="497"/>
      <c r="M732" s="497"/>
      <c r="N732" s="497"/>
    </row>
    <row r="733" spans="3:14">
      <c r="C733" s="5"/>
      <c r="D733" s="5"/>
      <c r="E733" s="5"/>
      <c r="F733" s="5"/>
      <c r="G733" s="5"/>
      <c r="J733" s="497"/>
      <c r="K733" s="497"/>
      <c r="L733" s="497"/>
      <c r="M733" s="497"/>
      <c r="N733" s="497"/>
    </row>
    <row r="734" spans="3:14">
      <c r="C734" s="5"/>
      <c r="D734" s="5"/>
      <c r="E734" s="5"/>
      <c r="F734" s="5"/>
      <c r="G734" s="5"/>
      <c r="J734" s="497"/>
      <c r="K734" s="497"/>
      <c r="L734" s="497"/>
      <c r="M734" s="497"/>
      <c r="N734" s="497"/>
    </row>
    <row r="735" spans="3:14">
      <c r="C735" s="5"/>
      <c r="D735" s="5"/>
      <c r="E735" s="5"/>
      <c r="F735" s="5"/>
      <c r="G735" s="5"/>
      <c r="J735" s="497"/>
      <c r="K735" s="497"/>
      <c r="L735" s="497"/>
      <c r="M735" s="497"/>
      <c r="N735" s="497"/>
    </row>
    <row r="736" spans="3:14">
      <c r="C736" s="5"/>
      <c r="D736" s="5"/>
      <c r="E736" s="5"/>
      <c r="F736" s="5"/>
      <c r="G736" s="5"/>
      <c r="J736" s="497"/>
      <c r="K736" s="497"/>
      <c r="L736" s="497"/>
      <c r="M736" s="497"/>
      <c r="N736" s="497"/>
    </row>
    <row r="737" spans="3:14">
      <c r="C737" s="5"/>
      <c r="D737" s="5"/>
      <c r="E737" s="5"/>
      <c r="F737" s="5"/>
      <c r="G737" s="5"/>
      <c r="J737" s="497"/>
      <c r="K737" s="497"/>
      <c r="L737" s="497"/>
      <c r="M737" s="497"/>
      <c r="N737" s="497"/>
    </row>
    <row r="738" spans="3:14">
      <c r="C738" s="5"/>
      <c r="D738" s="5"/>
      <c r="E738" s="5"/>
      <c r="F738" s="5"/>
      <c r="G738" s="5"/>
      <c r="J738" s="497"/>
      <c r="K738" s="497"/>
      <c r="L738" s="497"/>
      <c r="M738" s="497"/>
      <c r="N738" s="497"/>
    </row>
    <row r="739" spans="3:14">
      <c r="C739" s="5"/>
      <c r="D739" s="5"/>
      <c r="E739" s="5"/>
      <c r="F739" s="5"/>
      <c r="G739" s="5"/>
      <c r="J739" s="497"/>
      <c r="K739" s="497"/>
      <c r="L739" s="497"/>
      <c r="M739" s="497"/>
      <c r="N739" s="497"/>
    </row>
    <row r="740" spans="3:14">
      <c r="C740" s="5"/>
      <c r="D740" s="5"/>
      <c r="E740" s="5"/>
      <c r="F740" s="5"/>
      <c r="G740" s="5"/>
      <c r="H740" s="447"/>
      <c r="J740" s="497"/>
      <c r="K740" s="497"/>
      <c r="L740" s="497"/>
      <c r="M740" s="497"/>
      <c r="N740" s="497"/>
    </row>
    <row r="741" spans="3:14">
      <c r="C741" s="5"/>
      <c r="D741" s="5"/>
      <c r="E741" s="5"/>
      <c r="F741" s="5"/>
      <c r="G741" s="5"/>
      <c r="J741" s="497"/>
      <c r="K741" s="497"/>
      <c r="L741" s="497"/>
      <c r="M741" s="497"/>
      <c r="N741" s="497"/>
    </row>
    <row r="742" spans="3:14">
      <c r="C742" s="5"/>
      <c r="D742" s="5"/>
      <c r="E742" s="5"/>
      <c r="F742" s="5"/>
      <c r="G742" s="5"/>
      <c r="J742" s="497"/>
      <c r="K742" s="497"/>
      <c r="L742" s="497"/>
      <c r="M742" s="497"/>
      <c r="N742" s="497"/>
    </row>
    <row r="743" spans="3:14">
      <c r="C743" s="5"/>
      <c r="D743" s="5"/>
      <c r="E743" s="5"/>
      <c r="F743" s="5"/>
      <c r="G743" s="5"/>
      <c r="H743" s="447"/>
      <c r="J743" s="497"/>
      <c r="K743" s="497"/>
      <c r="L743" s="497"/>
      <c r="M743" s="497"/>
      <c r="N743" s="497"/>
    </row>
    <row r="744" spans="3:14">
      <c r="C744" s="5"/>
      <c r="D744" s="5"/>
      <c r="E744" s="5"/>
      <c r="F744" s="5"/>
      <c r="G744" s="5"/>
      <c r="J744" s="497"/>
      <c r="K744" s="497"/>
      <c r="L744" s="497"/>
      <c r="M744" s="497"/>
      <c r="N744" s="497"/>
    </row>
    <row r="745" spans="3:14">
      <c r="C745" s="5"/>
      <c r="D745" s="5"/>
      <c r="E745" s="5"/>
      <c r="F745" s="5"/>
      <c r="G745" s="5"/>
      <c r="J745" s="497"/>
      <c r="K745" s="497"/>
      <c r="L745" s="497"/>
      <c r="M745" s="497"/>
      <c r="N745" s="497"/>
    </row>
    <row r="746" spans="3:14">
      <c r="C746" s="5"/>
      <c r="D746" s="5"/>
      <c r="E746" s="5"/>
      <c r="F746" s="5"/>
      <c r="G746" s="5"/>
      <c r="J746" s="497"/>
      <c r="K746" s="497"/>
      <c r="L746" s="497"/>
      <c r="M746" s="497"/>
      <c r="N746" s="497"/>
    </row>
    <row r="747" spans="3:14">
      <c r="C747" s="5"/>
      <c r="D747" s="5"/>
      <c r="E747" s="5"/>
      <c r="F747" s="5"/>
      <c r="G747" s="5"/>
      <c r="J747" s="497"/>
      <c r="K747" s="497"/>
      <c r="L747" s="497"/>
      <c r="M747" s="497"/>
      <c r="N747" s="497"/>
    </row>
    <row r="748" spans="3:14">
      <c r="C748" s="5"/>
      <c r="D748" s="5"/>
      <c r="E748" s="5"/>
      <c r="F748" s="5"/>
      <c r="G748" s="5"/>
      <c r="J748" s="497"/>
      <c r="K748" s="497"/>
      <c r="L748" s="497"/>
      <c r="M748" s="497"/>
      <c r="N748" s="497"/>
    </row>
    <row r="749" spans="3:14">
      <c r="C749" s="5"/>
      <c r="D749" s="5"/>
      <c r="E749" s="5"/>
      <c r="F749" s="5"/>
      <c r="G749" s="5"/>
      <c r="J749" s="497"/>
      <c r="K749" s="497"/>
      <c r="L749" s="497"/>
      <c r="M749" s="497"/>
      <c r="N749" s="497"/>
    </row>
    <row r="750" spans="3:14">
      <c r="C750" s="5"/>
      <c r="D750" s="5"/>
      <c r="E750" s="5"/>
      <c r="F750" s="5"/>
      <c r="G750" s="5"/>
      <c r="J750" s="497"/>
      <c r="K750" s="497"/>
      <c r="L750" s="497"/>
      <c r="M750" s="497"/>
      <c r="N750" s="497"/>
    </row>
    <row r="751" spans="3:14">
      <c r="C751" s="5"/>
      <c r="D751" s="5"/>
      <c r="E751" s="5"/>
      <c r="F751" s="5"/>
      <c r="G751" s="5"/>
      <c r="J751" s="497"/>
      <c r="K751" s="497"/>
      <c r="L751" s="497"/>
      <c r="M751" s="497"/>
      <c r="N751" s="497"/>
    </row>
    <row r="752" spans="3:14">
      <c r="C752" s="5"/>
      <c r="D752" s="5"/>
      <c r="E752" s="5"/>
      <c r="F752" s="5"/>
      <c r="G752" s="5"/>
      <c r="J752" s="497"/>
      <c r="K752" s="497"/>
      <c r="L752" s="497"/>
      <c r="M752" s="497"/>
      <c r="N752" s="497"/>
    </row>
    <row r="753" spans="3:14">
      <c r="C753" s="5"/>
      <c r="D753" s="5"/>
      <c r="E753" s="5"/>
      <c r="F753" s="5"/>
      <c r="G753" s="5"/>
      <c r="J753" s="497"/>
      <c r="K753" s="497"/>
      <c r="L753" s="497"/>
      <c r="M753" s="497"/>
      <c r="N753" s="497"/>
    </row>
    <row r="754" spans="3:14">
      <c r="C754" s="5"/>
      <c r="D754" s="5"/>
      <c r="E754" s="5"/>
      <c r="F754" s="5"/>
      <c r="G754" s="5"/>
      <c r="J754" s="497"/>
      <c r="K754" s="497"/>
      <c r="L754" s="497"/>
      <c r="M754" s="497"/>
      <c r="N754" s="497"/>
    </row>
    <row r="755" spans="3:14">
      <c r="C755" s="5"/>
      <c r="D755" s="5"/>
      <c r="E755" s="5"/>
      <c r="F755" s="5"/>
      <c r="G755" s="5"/>
      <c r="J755" s="497"/>
      <c r="K755" s="497"/>
      <c r="L755" s="497"/>
      <c r="M755" s="497"/>
      <c r="N755" s="497"/>
    </row>
    <row r="756" spans="3:14">
      <c r="C756" s="5"/>
      <c r="D756" s="5"/>
      <c r="E756" s="5"/>
      <c r="F756" s="5"/>
      <c r="G756" s="5"/>
      <c r="J756" s="497"/>
      <c r="K756" s="497"/>
      <c r="L756" s="497"/>
      <c r="M756" s="497"/>
      <c r="N756" s="497"/>
    </row>
    <row r="757" spans="3:14">
      <c r="C757" s="5"/>
      <c r="D757" s="5"/>
      <c r="E757" s="5"/>
      <c r="F757" s="5"/>
      <c r="G757" s="5"/>
      <c r="J757" s="497"/>
      <c r="K757" s="497"/>
      <c r="L757" s="497"/>
      <c r="M757" s="497"/>
      <c r="N757" s="497"/>
    </row>
    <row r="758" spans="3:14">
      <c r="C758" s="5"/>
      <c r="D758" s="5"/>
      <c r="E758" s="5"/>
      <c r="F758" s="5"/>
      <c r="G758" s="5"/>
      <c r="J758" s="497"/>
      <c r="K758" s="497"/>
      <c r="L758" s="497"/>
      <c r="M758" s="497"/>
      <c r="N758" s="497"/>
    </row>
    <row r="759" spans="3:14">
      <c r="C759" s="5"/>
      <c r="D759" s="5"/>
      <c r="E759" s="5"/>
      <c r="F759" s="5"/>
      <c r="G759" s="5"/>
      <c r="J759" s="497"/>
      <c r="K759" s="497"/>
      <c r="L759" s="497"/>
      <c r="M759" s="497"/>
      <c r="N759" s="497"/>
    </row>
    <row r="760" spans="3:14">
      <c r="C760" s="5"/>
      <c r="D760" s="5"/>
      <c r="E760" s="5"/>
      <c r="F760" s="5"/>
      <c r="G760" s="5"/>
      <c r="J760" s="497"/>
      <c r="K760" s="497"/>
      <c r="L760" s="497"/>
      <c r="M760" s="497"/>
      <c r="N760" s="497"/>
    </row>
    <row r="761" spans="3:14">
      <c r="C761" s="5"/>
      <c r="D761" s="5"/>
      <c r="E761" s="5"/>
      <c r="F761" s="5"/>
      <c r="G761" s="5"/>
      <c r="J761" s="497"/>
      <c r="K761" s="497"/>
      <c r="L761" s="497"/>
      <c r="M761" s="497"/>
      <c r="N761" s="497"/>
    </row>
    <row r="762" spans="3:14">
      <c r="C762" s="5"/>
      <c r="D762" s="5"/>
      <c r="E762" s="5"/>
      <c r="F762" s="5"/>
      <c r="G762" s="5"/>
      <c r="J762" s="497"/>
      <c r="K762" s="497"/>
      <c r="L762" s="497"/>
      <c r="M762" s="497"/>
      <c r="N762" s="497"/>
    </row>
    <row r="763" spans="3:14">
      <c r="C763" s="5"/>
      <c r="D763" s="5"/>
      <c r="E763" s="5"/>
      <c r="F763" s="5"/>
      <c r="G763" s="5"/>
      <c r="J763" s="497"/>
      <c r="K763" s="497"/>
      <c r="L763" s="497"/>
      <c r="M763" s="497"/>
      <c r="N763" s="497"/>
    </row>
    <row r="764" spans="3:14">
      <c r="C764" s="5"/>
      <c r="D764" s="5"/>
      <c r="E764" s="5"/>
      <c r="F764" s="5"/>
      <c r="G764" s="5"/>
      <c r="J764" s="497"/>
      <c r="K764" s="497"/>
      <c r="L764" s="497"/>
      <c r="M764" s="497"/>
      <c r="N764" s="497"/>
    </row>
    <row r="765" spans="3:14">
      <c r="C765" s="5"/>
      <c r="D765" s="5"/>
      <c r="E765" s="5"/>
      <c r="F765" s="5"/>
      <c r="G765" s="5"/>
      <c r="J765" s="497"/>
      <c r="K765" s="497"/>
      <c r="L765" s="497"/>
      <c r="M765" s="497"/>
      <c r="N765" s="497"/>
    </row>
    <row r="766" spans="3:14">
      <c r="C766" s="5"/>
      <c r="D766" s="5"/>
      <c r="E766" s="5"/>
      <c r="F766" s="5"/>
      <c r="G766" s="5"/>
      <c r="J766" s="497"/>
      <c r="K766" s="497"/>
      <c r="L766" s="497"/>
      <c r="M766" s="497"/>
      <c r="N766" s="497"/>
    </row>
    <row r="767" spans="3:14">
      <c r="C767" s="5"/>
      <c r="D767" s="5"/>
      <c r="E767" s="5"/>
      <c r="F767" s="5"/>
      <c r="G767" s="5"/>
      <c r="J767" s="497"/>
      <c r="K767" s="497"/>
      <c r="L767" s="497"/>
      <c r="M767" s="497"/>
      <c r="N767" s="497"/>
    </row>
    <row r="768" spans="3:14">
      <c r="C768" s="5"/>
      <c r="D768" s="5"/>
      <c r="E768" s="5"/>
      <c r="F768" s="5"/>
      <c r="G768" s="5"/>
      <c r="J768" s="497"/>
      <c r="K768" s="497"/>
      <c r="L768" s="497"/>
      <c r="M768" s="497"/>
      <c r="N768" s="497"/>
    </row>
    <row r="769" spans="3:14">
      <c r="C769" s="5"/>
      <c r="D769" s="5"/>
      <c r="E769" s="5"/>
      <c r="F769" s="5"/>
      <c r="G769" s="5"/>
      <c r="J769" s="497"/>
      <c r="K769" s="497"/>
      <c r="L769" s="497"/>
      <c r="M769" s="497"/>
      <c r="N769" s="497"/>
    </row>
    <row r="770" spans="3:14">
      <c r="C770" s="5"/>
      <c r="D770" s="5"/>
      <c r="E770" s="5"/>
      <c r="F770" s="5"/>
      <c r="G770" s="5"/>
      <c r="J770" s="497"/>
      <c r="K770" s="497"/>
      <c r="L770" s="497"/>
      <c r="M770" s="497"/>
      <c r="N770" s="497"/>
    </row>
    <row r="771" spans="3:14">
      <c r="C771" s="5"/>
      <c r="D771" s="5"/>
      <c r="E771" s="5"/>
      <c r="F771" s="5"/>
      <c r="G771" s="5"/>
      <c r="J771" s="497"/>
      <c r="K771" s="497"/>
      <c r="L771" s="497"/>
      <c r="M771" s="497"/>
      <c r="N771" s="497"/>
    </row>
    <row r="772" spans="3:14">
      <c r="C772" s="5"/>
      <c r="D772" s="5"/>
      <c r="E772" s="5"/>
      <c r="F772" s="5"/>
      <c r="G772" s="5"/>
      <c r="J772" s="497"/>
      <c r="K772" s="497"/>
      <c r="L772" s="497"/>
      <c r="M772" s="497"/>
      <c r="N772" s="497"/>
    </row>
    <row r="773" spans="3:14">
      <c r="C773" s="5"/>
      <c r="D773" s="5"/>
      <c r="E773" s="5"/>
      <c r="F773" s="5"/>
      <c r="G773" s="5"/>
      <c r="J773" s="497"/>
      <c r="K773" s="497"/>
      <c r="L773" s="497"/>
      <c r="M773" s="497"/>
      <c r="N773" s="497"/>
    </row>
    <row r="774" spans="3:14">
      <c r="C774" s="5"/>
      <c r="D774" s="5"/>
      <c r="E774" s="5"/>
      <c r="F774" s="5"/>
      <c r="G774" s="5"/>
      <c r="J774" s="497"/>
      <c r="K774" s="497"/>
      <c r="L774" s="497"/>
      <c r="M774" s="497"/>
      <c r="N774" s="497"/>
    </row>
    <row r="775" spans="3:14">
      <c r="C775" s="5"/>
      <c r="D775" s="5"/>
      <c r="E775" s="5"/>
      <c r="F775" s="5"/>
      <c r="G775" s="5"/>
      <c r="J775" s="497"/>
      <c r="K775" s="497"/>
      <c r="L775" s="497"/>
      <c r="M775" s="497"/>
      <c r="N775" s="497"/>
    </row>
    <row r="776" spans="3:14">
      <c r="C776" s="5"/>
      <c r="D776" s="5"/>
      <c r="E776" s="5"/>
      <c r="F776" s="5"/>
      <c r="G776" s="5"/>
      <c r="J776" s="497"/>
      <c r="K776" s="497"/>
      <c r="L776" s="497"/>
      <c r="M776" s="497"/>
      <c r="N776" s="497"/>
    </row>
    <row r="777" spans="3:14">
      <c r="C777" s="5"/>
      <c r="D777" s="5"/>
      <c r="E777" s="5"/>
      <c r="F777" s="5"/>
      <c r="G777" s="5"/>
      <c r="J777" s="497"/>
      <c r="K777" s="497"/>
      <c r="L777" s="497"/>
      <c r="M777" s="497"/>
      <c r="N777" s="497"/>
    </row>
    <row r="778" spans="3:14">
      <c r="C778" s="5"/>
      <c r="D778" s="5"/>
      <c r="E778" s="5"/>
      <c r="F778" s="5"/>
      <c r="G778" s="5"/>
      <c r="J778" s="497"/>
      <c r="K778" s="497"/>
      <c r="L778" s="497"/>
      <c r="M778" s="497"/>
      <c r="N778" s="497"/>
    </row>
    <row r="779" spans="3:14">
      <c r="C779" s="5"/>
      <c r="D779" s="5"/>
      <c r="E779" s="5"/>
      <c r="F779" s="5"/>
      <c r="G779" s="5"/>
      <c r="J779" s="497"/>
      <c r="K779" s="497"/>
      <c r="L779" s="497"/>
      <c r="M779" s="497"/>
      <c r="N779" s="497"/>
    </row>
    <row r="780" spans="3:14">
      <c r="C780" s="5"/>
      <c r="D780" s="5"/>
      <c r="E780" s="5"/>
      <c r="F780" s="5"/>
      <c r="G780" s="5"/>
      <c r="J780" s="497"/>
      <c r="K780" s="497"/>
      <c r="L780" s="497"/>
      <c r="M780" s="497"/>
      <c r="N780" s="497"/>
    </row>
    <row r="781" spans="3:14">
      <c r="C781" s="5"/>
      <c r="D781" s="5"/>
      <c r="E781" s="5"/>
      <c r="F781" s="5"/>
      <c r="G781" s="5"/>
      <c r="J781" s="497"/>
      <c r="K781" s="497"/>
      <c r="L781" s="497"/>
      <c r="M781" s="497"/>
      <c r="N781" s="497"/>
    </row>
    <row r="782" spans="3:14">
      <c r="C782" s="5"/>
      <c r="D782" s="5"/>
      <c r="E782" s="5"/>
      <c r="F782" s="5"/>
      <c r="G782" s="5"/>
      <c r="J782" s="497"/>
      <c r="K782" s="497"/>
      <c r="L782" s="497"/>
      <c r="M782" s="497"/>
      <c r="N782" s="497"/>
    </row>
    <row r="783" spans="3:14">
      <c r="C783" s="5"/>
      <c r="D783" s="5"/>
      <c r="E783" s="5"/>
      <c r="F783" s="5"/>
      <c r="G783" s="5"/>
      <c r="J783" s="497"/>
      <c r="K783" s="497"/>
      <c r="L783" s="497"/>
      <c r="M783" s="497"/>
      <c r="N783" s="497"/>
    </row>
    <row r="784" spans="3:14">
      <c r="C784" s="5"/>
      <c r="D784" s="5"/>
      <c r="E784" s="5"/>
      <c r="F784" s="5"/>
      <c r="G784" s="5"/>
      <c r="J784" s="497"/>
      <c r="K784" s="497"/>
      <c r="L784" s="497"/>
      <c r="M784" s="497"/>
      <c r="N784" s="497"/>
    </row>
    <row r="785" spans="3:14">
      <c r="C785" s="5"/>
      <c r="D785" s="5"/>
      <c r="E785" s="5"/>
      <c r="F785" s="5"/>
      <c r="G785" s="5"/>
      <c r="J785" s="497"/>
      <c r="K785" s="497"/>
      <c r="L785" s="497"/>
      <c r="M785" s="497"/>
      <c r="N785" s="497"/>
    </row>
    <row r="786" spans="3:14">
      <c r="C786" s="5"/>
      <c r="D786" s="5"/>
      <c r="E786" s="5"/>
      <c r="F786" s="5"/>
      <c r="G786" s="5"/>
      <c r="J786" s="497"/>
      <c r="K786" s="497"/>
      <c r="L786" s="497"/>
      <c r="M786" s="497"/>
      <c r="N786" s="497"/>
    </row>
    <row r="787" spans="3:14">
      <c r="C787" s="5"/>
      <c r="D787" s="5"/>
      <c r="E787" s="5"/>
      <c r="F787" s="5"/>
      <c r="G787" s="5"/>
      <c r="J787" s="497"/>
      <c r="K787" s="497"/>
      <c r="L787" s="497"/>
      <c r="M787" s="497"/>
      <c r="N787" s="497"/>
    </row>
    <row r="788" spans="3:14">
      <c r="C788" s="5"/>
      <c r="D788" s="5"/>
      <c r="E788" s="5"/>
      <c r="F788" s="5"/>
      <c r="G788" s="5"/>
      <c r="J788" s="497"/>
      <c r="K788" s="497"/>
      <c r="L788" s="497"/>
      <c r="M788" s="497"/>
      <c r="N788" s="497"/>
    </row>
    <row r="789" spans="3:14">
      <c r="C789" s="5"/>
      <c r="D789" s="5"/>
      <c r="E789" s="5"/>
      <c r="F789" s="5"/>
      <c r="G789" s="5"/>
      <c r="J789" s="497"/>
      <c r="K789" s="497"/>
      <c r="L789" s="497"/>
      <c r="M789" s="497"/>
      <c r="N789" s="497"/>
    </row>
    <row r="790" spans="3:14">
      <c r="C790" s="5"/>
      <c r="D790" s="5"/>
      <c r="E790" s="5"/>
      <c r="F790" s="5"/>
      <c r="G790" s="5"/>
      <c r="J790" s="497"/>
      <c r="K790" s="497"/>
      <c r="L790" s="497"/>
      <c r="M790" s="497"/>
      <c r="N790" s="497"/>
    </row>
    <row r="791" spans="3:14">
      <c r="C791" s="5"/>
      <c r="D791" s="5"/>
      <c r="E791" s="5"/>
      <c r="F791" s="5"/>
      <c r="G791" s="5"/>
      <c r="J791" s="497"/>
      <c r="K791" s="497"/>
      <c r="L791" s="497"/>
      <c r="M791" s="497"/>
      <c r="N791" s="497"/>
    </row>
    <row r="792" spans="3:14">
      <c r="C792" s="5"/>
      <c r="D792" s="5"/>
      <c r="E792" s="5"/>
      <c r="F792" s="5"/>
      <c r="G792" s="5"/>
      <c r="J792" s="497"/>
      <c r="K792" s="497"/>
      <c r="L792" s="497"/>
      <c r="M792" s="497"/>
      <c r="N792" s="497"/>
    </row>
    <row r="793" spans="3:14">
      <c r="C793" s="5"/>
      <c r="D793" s="5"/>
      <c r="E793" s="5"/>
      <c r="F793" s="5"/>
      <c r="G793" s="5"/>
      <c r="J793" s="497"/>
      <c r="K793" s="497"/>
      <c r="L793" s="497"/>
      <c r="M793" s="497"/>
      <c r="N793" s="497"/>
    </row>
    <row r="794" spans="3:14">
      <c r="C794" s="5"/>
      <c r="D794" s="5"/>
      <c r="E794" s="5"/>
      <c r="F794" s="5"/>
      <c r="G794" s="5"/>
      <c r="J794" s="497"/>
      <c r="K794" s="497"/>
      <c r="L794" s="497"/>
      <c r="M794" s="497"/>
      <c r="N794" s="497"/>
    </row>
    <row r="795" spans="3:14">
      <c r="C795" s="5"/>
      <c r="D795" s="5"/>
      <c r="E795" s="5"/>
      <c r="F795" s="5"/>
      <c r="G795" s="5"/>
      <c r="J795" s="497"/>
      <c r="K795" s="497"/>
      <c r="L795" s="497"/>
      <c r="M795" s="497"/>
      <c r="N795" s="497"/>
    </row>
    <row r="796" spans="3:14">
      <c r="C796" s="5"/>
      <c r="D796" s="5"/>
      <c r="E796" s="5"/>
      <c r="F796" s="5"/>
      <c r="G796" s="5"/>
      <c r="J796" s="497"/>
      <c r="K796" s="497"/>
      <c r="L796" s="497"/>
      <c r="M796" s="497"/>
      <c r="N796" s="497"/>
    </row>
    <row r="797" spans="3:14">
      <c r="C797" s="5"/>
      <c r="D797" s="5"/>
      <c r="E797" s="5"/>
      <c r="F797" s="5"/>
      <c r="G797" s="5"/>
      <c r="J797" s="497"/>
      <c r="K797" s="497"/>
      <c r="L797" s="497"/>
      <c r="M797" s="497"/>
      <c r="N797" s="497"/>
    </row>
    <row r="798" spans="3:14">
      <c r="C798" s="5"/>
      <c r="D798" s="5"/>
      <c r="E798" s="5"/>
      <c r="F798" s="5"/>
      <c r="G798" s="5"/>
      <c r="J798" s="497"/>
      <c r="K798" s="497"/>
      <c r="L798" s="497"/>
      <c r="M798" s="497"/>
      <c r="N798" s="497"/>
    </row>
    <row r="799" spans="3:14">
      <c r="C799" s="5"/>
      <c r="D799" s="5"/>
      <c r="E799" s="5"/>
      <c r="F799" s="5"/>
      <c r="G799" s="5"/>
      <c r="J799" s="497"/>
      <c r="K799" s="497"/>
      <c r="L799" s="497"/>
      <c r="M799" s="497"/>
      <c r="N799" s="497"/>
    </row>
    <row r="800" spans="3:14">
      <c r="C800" s="5"/>
      <c r="D800" s="5"/>
      <c r="E800" s="5"/>
      <c r="F800" s="5"/>
      <c r="G800" s="5"/>
      <c r="J800" s="497"/>
      <c r="K800" s="497"/>
      <c r="L800" s="497"/>
      <c r="M800" s="497"/>
      <c r="N800" s="497"/>
    </row>
    <row r="801" spans="3:14">
      <c r="C801" s="5"/>
      <c r="D801" s="5"/>
      <c r="E801" s="5"/>
      <c r="F801" s="5"/>
      <c r="G801" s="5"/>
      <c r="J801" s="497"/>
      <c r="K801" s="497"/>
      <c r="L801" s="497"/>
      <c r="M801" s="497"/>
      <c r="N801" s="497"/>
    </row>
    <row r="802" spans="3:14">
      <c r="C802" s="5"/>
      <c r="D802" s="5"/>
      <c r="E802" s="5"/>
      <c r="F802" s="5"/>
      <c r="G802" s="5"/>
      <c r="J802" s="497"/>
      <c r="K802" s="497"/>
      <c r="L802" s="497"/>
      <c r="M802" s="497"/>
      <c r="N802" s="497"/>
    </row>
    <row r="803" spans="3:14">
      <c r="C803" s="5"/>
      <c r="D803" s="5"/>
      <c r="E803" s="5"/>
      <c r="F803" s="5"/>
      <c r="G803" s="5"/>
      <c r="J803" s="497"/>
      <c r="K803" s="497"/>
      <c r="L803" s="497"/>
      <c r="M803" s="497"/>
      <c r="N803" s="497"/>
    </row>
    <row r="804" spans="3:14">
      <c r="C804" s="5"/>
      <c r="D804" s="5"/>
      <c r="E804" s="5"/>
      <c r="F804" s="5"/>
      <c r="G804" s="5"/>
      <c r="J804" s="497"/>
      <c r="K804" s="497"/>
      <c r="L804" s="497"/>
      <c r="M804" s="497"/>
      <c r="N804" s="497"/>
    </row>
    <row r="805" spans="3:14">
      <c r="C805" s="5"/>
      <c r="D805" s="5"/>
      <c r="E805" s="5"/>
      <c r="F805" s="5"/>
      <c r="G805" s="5"/>
      <c r="J805" s="497"/>
      <c r="K805" s="497"/>
      <c r="L805" s="497"/>
      <c r="M805" s="497"/>
      <c r="N805" s="497"/>
    </row>
    <row r="806" spans="3:14">
      <c r="C806" s="5"/>
      <c r="D806" s="5"/>
      <c r="E806" s="5"/>
      <c r="F806" s="5"/>
      <c r="G806" s="5"/>
      <c r="J806" s="497"/>
      <c r="K806" s="497"/>
      <c r="L806" s="497"/>
      <c r="M806" s="497"/>
      <c r="N806" s="497"/>
    </row>
    <row r="807" spans="3:14">
      <c r="C807" s="5"/>
      <c r="D807" s="5"/>
      <c r="E807" s="5"/>
      <c r="F807" s="5"/>
      <c r="G807" s="5"/>
      <c r="J807" s="497"/>
      <c r="K807" s="497"/>
      <c r="L807" s="497"/>
      <c r="M807" s="497"/>
      <c r="N807" s="497"/>
    </row>
    <row r="808" spans="3:14">
      <c r="C808" s="5"/>
      <c r="D808" s="5"/>
      <c r="E808" s="5"/>
      <c r="F808" s="5"/>
      <c r="G808" s="5"/>
      <c r="J808" s="497"/>
      <c r="K808" s="497"/>
      <c r="L808" s="497"/>
      <c r="M808" s="497"/>
      <c r="N808" s="497"/>
    </row>
    <row r="809" spans="3:14">
      <c r="C809" s="5"/>
      <c r="D809" s="5"/>
      <c r="E809" s="5"/>
      <c r="F809" s="5"/>
      <c r="G809" s="5"/>
      <c r="J809" s="497"/>
      <c r="K809" s="497"/>
      <c r="L809" s="497"/>
      <c r="M809" s="497"/>
      <c r="N809" s="497"/>
    </row>
    <row r="810" spans="3:14">
      <c r="C810" s="5"/>
      <c r="D810" s="5"/>
      <c r="E810" s="5"/>
      <c r="F810" s="5"/>
      <c r="G810" s="5"/>
      <c r="J810" s="497"/>
      <c r="K810" s="497"/>
      <c r="L810" s="497"/>
      <c r="M810" s="497"/>
      <c r="N810" s="497"/>
    </row>
    <row r="811" spans="3:14">
      <c r="C811" s="5"/>
      <c r="D811" s="5"/>
      <c r="E811" s="5"/>
      <c r="F811" s="5"/>
      <c r="G811" s="5"/>
      <c r="J811" s="497"/>
      <c r="K811" s="497"/>
      <c r="L811" s="497"/>
      <c r="M811" s="497"/>
      <c r="N811" s="497"/>
    </row>
    <row r="812" spans="3:14">
      <c r="C812" s="5"/>
      <c r="D812" s="5"/>
      <c r="E812" s="5"/>
      <c r="F812" s="5"/>
      <c r="G812" s="5"/>
      <c r="J812" s="497"/>
      <c r="K812" s="497"/>
      <c r="L812" s="497"/>
      <c r="M812" s="497"/>
      <c r="N812" s="497"/>
    </row>
    <row r="813" spans="3:14">
      <c r="C813" s="5"/>
      <c r="D813" s="5"/>
      <c r="E813" s="5"/>
      <c r="F813" s="5"/>
      <c r="G813" s="5"/>
      <c r="J813" s="497"/>
      <c r="K813" s="497"/>
      <c r="L813" s="497"/>
      <c r="M813" s="497"/>
      <c r="N813" s="497"/>
    </row>
    <row r="814" spans="3:14">
      <c r="C814" s="5"/>
      <c r="D814" s="5"/>
      <c r="E814" s="5"/>
      <c r="F814" s="5"/>
      <c r="G814" s="5"/>
      <c r="J814" s="497"/>
      <c r="K814" s="497"/>
      <c r="L814" s="497"/>
      <c r="M814" s="497"/>
      <c r="N814" s="497"/>
    </row>
    <row r="815" spans="3:14">
      <c r="C815" s="5"/>
      <c r="D815" s="5"/>
      <c r="E815" s="5"/>
      <c r="F815" s="5"/>
      <c r="G815" s="5"/>
      <c r="J815" s="497"/>
      <c r="K815" s="497"/>
      <c r="L815" s="497"/>
      <c r="M815" s="497"/>
      <c r="N815" s="497"/>
    </row>
    <row r="816" spans="3:14">
      <c r="C816" s="5"/>
      <c r="D816" s="5"/>
      <c r="E816" s="5"/>
      <c r="F816" s="5"/>
      <c r="G816" s="5"/>
      <c r="J816" s="497"/>
      <c r="K816" s="497"/>
      <c r="L816" s="497"/>
      <c r="M816" s="497"/>
      <c r="N816" s="497"/>
    </row>
    <row r="817" spans="3:14">
      <c r="C817" s="5"/>
      <c r="D817" s="5"/>
      <c r="E817" s="5"/>
      <c r="F817" s="5"/>
      <c r="G817" s="5"/>
      <c r="J817" s="497"/>
      <c r="K817" s="497"/>
      <c r="L817" s="497"/>
      <c r="M817" s="497"/>
      <c r="N817" s="497"/>
    </row>
    <row r="818" spans="3:14">
      <c r="C818" s="5"/>
      <c r="D818" s="5"/>
      <c r="E818" s="5"/>
      <c r="F818" s="5"/>
      <c r="G818" s="5"/>
      <c r="J818" s="497"/>
      <c r="K818" s="497"/>
      <c r="L818" s="497"/>
      <c r="M818" s="497"/>
      <c r="N818" s="497"/>
    </row>
    <row r="819" spans="3:14">
      <c r="C819" s="5"/>
      <c r="D819" s="5"/>
      <c r="E819" s="5"/>
      <c r="F819" s="5"/>
      <c r="G819" s="5"/>
      <c r="J819" s="497"/>
      <c r="K819" s="497"/>
      <c r="L819" s="497"/>
      <c r="M819" s="497"/>
      <c r="N819" s="497"/>
    </row>
    <row r="820" spans="3:14">
      <c r="C820" s="5"/>
      <c r="D820" s="5"/>
      <c r="E820" s="5"/>
      <c r="F820" s="5"/>
      <c r="G820" s="5"/>
      <c r="J820" s="497"/>
      <c r="K820" s="497"/>
      <c r="L820" s="497"/>
      <c r="M820" s="497"/>
      <c r="N820" s="497"/>
    </row>
    <row r="821" spans="3:14">
      <c r="C821" s="5"/>
      <c r="D821" s="5"/>
      <c r="E821" s="5"/>
      <c r="F821" s="5"/>
      <c r="G821" s="5"/>
      <c r="J821" s="497"/>
      <c r="K821" s="497"/>
      <c r="L821" s="497"/>
      <c r="M821" s="497"/>
      <c r="N821" s="497"/>
    </row>
    <row r="822" spans="3:14">
      <c r="C822" s="5"/>
      <c r="D822" s="5"/>
      <c r="E822" s="5"/>
      <c r="F822" s="5"/>
      <c r="G822" s="5"/>
      <c r="J822" s="497"/>
      <c r="K822" s="497"/>
      <c r="L822" s="497"/>
      <c r="M822" s="497"/>
      <c r="N822" s="497"/>
    </row>
    <row r="823" spans="3:14">
      <c r="C823" s="5"/>
      <c r="D823" s="5"/>
      <c r="E823" s="5"/>
      <c r="F823" s="5"/>
      <c r="G823" s="5"/>
      <c r="J823" s="497"/>
      <c r="K823" s="497"/>
      <c r="L823" s="497"/>
      <c r="M823" s="497"/>
      <c r="N823" s="497"/>
    </row>
    <row r="824" spans="3:14">
      <c r="C824" s="5"/>
      <c r="D824" s="5"/>
      <c r="E824" s="5"/>
      <c r="F824" s="5"/>
      <c r="G824" s="5"/>
      <c r="J824" s="497"/>
      <c r="K824" s="497"/>
      <c r="L824" s="497"/>
      <c r="M824" s="497"/>
      <c r="N824" s="497"/>
    </row>
    <row r="825" spans="3:14">
      <c r="C825" s="5"/>
      <c r="D825" s="5"/>
      <c r="E825" s="5"/>
      <c r="F825" s="5"/>
      <c r="G825" s="5"/>
      <c r="J825" s="497"/>
      <c r="K825" s="497"/>
      <c r="L825" s="497"/>
      <c r="M825" s="497"/>
      <c r="N825" s="497"/>
    </row>
    <row r="826" spans="3:14">
      <c r="C826" s="5"/>
      <c r="D826" s="5"/>
      <c r="E826" s="5"/>
      <c r="F826" s="5"/>
      <c r="G826" s="5"/>
      <c r="J826" s="497"/>
      <c r="K826" s="497"/>
      <c r="L826" s="497"/>
      <c r="M826" s="497"/>
      <c r="N826" s="497"/>
    </row>
    <row r="827" spans="3:14">
      <c r="C827" s="5"/>
      <c r="D827" s="5"/>
      <c r="E827" s="5"/>
      <c r="F827" s="5"/>
      <c r="G827" s="5"/>
      <c r="J827" s="497"/>
      <c r="K827" s="497"/>
      <c r="L827" s="497"/>
      <c r="M827" s="497"/>
      <c r="N827" s="497"/>
    </row>
    <row r="828" spans="3:14">
      <c r="C828" s="5"/>
      <c r="D828" s="5"/>
      <c r="E828" s="5"/>
      <c r="F828" s="5"/>
      <c r="G828" s="5"/>
      <c r="J828" s="497"/>
      <c r="K828" s="497"/>
      <c r="L828" s="497"/>
      <c r="M828" s="497"/>
      <c r="N828" s="497"/>
    </row>
    <row r="829" spans="3:14">
      <c r="C829" s="5"/>
      <c r="D829" s="5"/>
      <c r="E829" s="5"/>
      <c r="F829" s="5"/>
      <c r="G829" s="5"/>
      <c r="J829" s="497"/>
      <c r="K829" s="497"/>
      <c r="L829" s="497"/>
      <c r="M829" s="497"/>
      <c r="N829" s="497"/>
    </row>
    <row r="830" spans="3:14">
      <c r="C830" s="5"/>
      <c r="D830" s="5"/>
      <c r="E830" s="5"/>
      <c r="F830" s="5"/>
      <c r="G830" s="5"/>
      <c r="J830" s="497"/>
      <c r="K830" s="497"/>
      <c r="L830" s="497"/>
      <c r="M830" s="497"/>
      <c r="N830" s="497"/>
    </row>
    <row r="831" spans="3:14">
      <c r="C831" s="5"/>
      <c r="D831" s="5"/>
      <c r="E831" s="5"/>
      <c r="F831" s="5"/>
      <c r="G831" s="5"/>
      <c r="J831" s="497"/>
      <c r="K831" s="497"/>
      <c r="L831" s="497"/>
      <c r="M831" s="497"/>
      <c r="N831" s="497"/>
    </row>
    <row r="832" spans="3:14">
      <c r="C832" s="5"/>
      <c r="D832" s="5"/>
      <c r="E832" s="5"/>
      <c r="F832" s="5"/>
      <c r="G832" s="5"/>
      <c r="J832" s="497"/>
      <c r="K832" s="497"/>
      <c r="L832" s="497"/>
      <c r="M832" s="497"/>
      <c r="N832" s="497"/>
    </row>
    <row r="833" spans="3:14">
      <c r="C833" s="5"/>
      <c r="D833" s="5"/>
      <c r="E833" s="5"/>
      <c r="F833" s="5"/>
      <c r="G833" s="5"/>
      <c r="J833" s="497"/>
      <c r="K833" s="497"/>
      <c r="L833" s="497"/>
      <c r="M833" s="497"/>
      <c r="N833" s="497"/>
    </row>
    <row r="834" spans="3:14">
      <c r="C834" s="5"/>
      <c r="D834" s="5"/>
      <c r="E834" s="5"/>
      <c r="F834" s="5"/>
      <c r="G834" s="5"/>
      <c r="J834" s="497"/>
      <c r="K834" s="497"/>
      <c r="L834" s="497"/>
      <c r="M834" s="497"/>
      <c r="N834" s="497"/>
    </row>
    <row r="835" spans="3:14">
      <c r="C835" s="5"/>
      <c r="D835" s="5"/>
      <c r="E835" s="5"/>
      <c r="F835" s="5"/>
      <c r="G835" s="5"/>
      <c r="J835" s="497"/>
      <c r="K835" s="497"/>
      <c r="L835" s="497"/>
      <c r="M835" s="497"/>
      <c r="N835" s="497"/>
    </row>
    <row r="836" spans="3:14">
      <c r="C836" s="5"/>
      <c r="D836" s="5"/>
      <c r="E836" s="5"/>
      <c r="F836" s="5"/>
      <c r="G836" s="5"/>
      <c r="J836" s="497"/>
      <c r="K836" s="497"/>
      <c r="L836" s="497"/>
      <c r="M836" s="497"/>
      <c r="N836" s="497"/>
    </row>
    <row r="837" spans="3:14">
      <c r="C837" s="5"/>
      <c r="D837" s="5"/>
      <c r="E837" s="5"/>
      <c r="F837" s="5"/>
      <c r="G837" s="5"/>
      <c r="J837" s="497"/>
      <c r="K837" s="497"/>
      <c r="L837" s="497"/>
      <c r="M837" s="497"/>
      <c r="N837" s="497"/>
    </row>
    <row r="838" spans="3:14">
      <c r="C838" s="5"/>
      <c r="D838" s="5"/>
      <c r="E838" s="5"/>
      <c r="F838" s="5"/>
      <c r="G838" s="5"/>
      <c r="J838" s="497"/>
      <c r="K838" s="497"/>
      <c r="L838" s="497"/>
      <c r="M838" s="497"/>
      <c r="N838" s="497"/>
    </row>
    <row r="839" spans="3:14">
      <c r="C839" s="5"/>
      <c r="D839" s="5"/>
      <c r="E839" s="5"/>
      <c r="F839" s="5"/>
      <c r="G839" s="5"/>
      <c r="J839" s="497"/>
      <c r="K839" s="497"/>
      <c r="L839" s="497"/>
      <c r="M839" s="497"/>
      <c r="N839" s="497"/>
    </row>
    <row r="840" spans="3:14">
      <c r="C840" s="5"/>
      <c r="D840" s="5"/>
      <c r="E840" s="5"/>
      <c r="F840" s="5"/>
      <c r="G840" s="5"/>
      <c r="J840" s="497"/>
      <c r="K840" s="497"/>
      <c r="L840" s="497"/>
      <c r="M840" s="497"/>
      <c r="N840" s="497"/>
    </row>
    <row r="841" spans="3:14">
      <c r="C841" s="5"/>
      <c r="D841" s="5"/>
      <c r="E841" s="5"/>
      <c r="F841" s="5"/>
      <c r="G841" s="5"/>
      <c r="J841" s="497"/>
      <c r="K841" s="497"/>
      <c r="L841" s="497"/>
      <c r="M841" s="497"/>
      <c r="N841" s="497"/>
    </row>
    <row r="842" spans="3:14">
      <c r="C842" s="5"/>
      <c r="D842" s="5"/>
      <c r="E842" s="5"/>
      <c r="F842" s="5"/>
      <c r="G842" s="5"/>
      <c r="J842" s="497"/>
      <c r="K842" s="497"/>
      <c r="L842" s="497"/>
      <c r="M842" s="497"/>
      <c r="N842" s="497"/>
    </row>
    <row r="843" spans="3:14">
      <c r="C843" s="5"/>
      <c r="D843" s="5"/>
      <c r="E843" s="5"/>
      <c r="F843" s="5"/>
      <c r="G843" s="5"/>
      <c r="J843" s="497"/>
      <c r="K843" s="497"/>
      <c r="L843" s="497"/>
      <c r="M843" s="497"/>
      <c r="N843" s="497"/>
    </row>
    <row r="844" spans="3:14">
      <c r="C844" s="5"/>
      <c r="D844" s="5"/>
      <c r="E844" s="5"/>
      <c r="F844" s="5"/>
      <c r="G844" s="5"/>
      <c r="J844" s="497"/>
      <c r="K844" s="497"/>
      <c r="L844" s="497"/>
      <c r="M844" s="497"/>
      <c r="N844" s="497"/>
    </row>
    <row r="845" spans="3:14">
      <c r="C845" s="5"/>
      <c r="D845" s="5"/>
      <c r="E845" s="5"/>
      <c r="F845" s="5"/>
      <c r="G845" s="5"/>
      <c r="J845" s="497"/>
      <c r="K845" s="497"/>
      <c r="L845" s="497"/>
      <c r="M845" s="497"/>
      <c r="N845" s="497"/>
    </row>
    <row r="846" spans="3:14">
      <c r="C846" s="5"/>
      <c r="D846" s="5"/>
      <c r="E846" s="5"/>
      <c r="F846" s="5"/>
      <c r="G846" s="5"/>
      <c r="J846" s="497"/>
      <c r="K846" s="497"/>
      <c r="L846" s="497"/>
      <c r="M846" s="497"/>
      <c r="N846" s="497"/>
    </row>
    <row r="847" spans="3:14">
      <c r="C847" s="5"/>
      <c r="D847" s="5"/>
      <c r="E847" s="5"/>
      <c r="F847" s="5"/>
      <c r="G847" s="5"/>
      <c r="J847" s="497"/>
      <c r="K847" s="497"/>
      <c r="L847" s="497"/>
      <c r="M847" s="497"/>
      <c r="N847" s="497"/>
    </row>
    <row r="848" spans="3:14">
      <c r="C848" s="5"/>
      <c r="D848" s="5"/>
      <c r="E848" s="5"/>
      <c r="F848" s="5"/>
      <c r="G848" s="5"/>
      <c r="J848" s="497"/>
      <c r="K848" s="497"/>
      <c r="L848" s="497"/>
      <c r="M848" s="497"/>
      <c r="N848" s="497"/>
    </row>
    <row r="849" spans="3:14">
      <c r="C849" s="5"/>
      <c r="D849" s="5"/>
      <c r="E849" s="5"/>
      <c r="F849" s="5"/>
      <c r="G849" s="5"/>
      <c r="J849" s="497"/>
      <c r="K849" s="497"/>
      <c r="L849" s="497"/>
      <c r="M849" s="497"/>
      <c r="N849" s="497"/>
    </row>
    <row r="850" spans="3:14">
      <c r="C850" s="5"/>
      <c r="D850" s="5"/>
      <c r="E850" s="5"/>
      <c r="F850" s="5"/>
      <c r="G850" s="5"/>
      <c r="J850" s="497"/>
      <c r="K850" s="497"/>
      <c r="L850" s="497"/>
      <c r="M850" s="497"/>
      <c r="N850" s="497"/>
    </row>
    <row r="851" spans="3:14">
      <c r="C851" s="5"/>
      <c r="D851" s="5"/>
      <c r="E851" s="5"/>
      <c r="F851" s="5"/>
      <c r="G851" s="5"/>
      <c r="J851" s="497"/>
      <c r="K851" s="497"/>
      <c r="L851" s="497"/>
      <c r="M851" s="497"/>
      <c r="N851" s="497"/>
    </row>
    <row r="852" spans="3:14">
      <c r="C852" s="5"/>
      <c r="D852" s="5"/>
      <c r="E852" s="5"/>
      <c r="F852" s="5"/>
      <c r="G852" s="5"/>
      <c r="J852" s="497"/>
      <c r="K852" s="497"/>
      <c r="L852" s="497"/>
      <c r="M852" s="497"/>
      <c r="N852" s="497"/>
    </row>
    <row r="853" spans="3:14">
      <c r="C853" s="5"/>
      <c r="D853" s="5"/>
      <c r="E853" s="5"/>
      <c r="F853" s="5"/>
      <c r="G853" s="5"/>
      <c r="J853" s="497"/>
      <c r="K853" s="497"/>
      <c r="L853" s="497"/>
      <c r="M853" s="497"/>
      <c r="N853" s="497"/>
    </row>
    <row r="854" spans="3:14">
      <c r="C854" s="5"/>
      <c r="D854" s="5"/>
      <c r="E854" s="5"/>
      <c r="F854" s="5"/>
      <c r="G854" s="5"/>
      <c r="J854" s="497"/>
      <c r="K854" s="497"/>
      <c r="L854" s="497"/>
      <c r="M854" s="497"/>
      <c r="N854" s="497"/>
    </row>
    <row r="855" spans="3:14">
      <c r="C855" s="5"/>
      <c r="D855" s="5"/>
      <c r="E855" s="5"/>
      <c r="F855" s="5"/>
      <c r="G855" s="5"/>
      <c r="J855" s="497"/>
      <c r="K855" s="497"/>
      <c r="L855" s="497"/>
      <c r="M855" s="497"/>
      <c r="N855" s="497"/>
    </row>
    <row r="856" spans="3:14">
      <c r="C856" s="5"/>
      <c r="D856" s="5"/>
      <c r="E856" s="5"/>
      <c r="F856" s="5"/>
      <c r="G856" s="5"/>
      <c r="J856" s="497"/>
      <c r="K856" s="497"/>
      <c r="L856" s="497"/>
      <c r="M856" s="497"/>
      <c r="N856" s="497"/>
    </row>
    <row r="857" spans="3:14">
      <c r="C857" s="5"/>
      <c r="D857" s="5"/>
      <c r="E857" s="5"/>
      <c r="F857" s="5"/>
      <c r="G857" s="5"/>
      <c r="J857" s="497"/>
      <c r="K857" s="497"/>
      <c r="L857" s="497"/>
      <c r="M857" s="497"/>
      <c r="N857" s="497"/>
    </row>
    <row r="858" spans="3:14">
      <c r="C858" s="5"/>
      <c r="D858" s="5"/>
      <c r="E858" s="5"/>
      <c r="F858" s="5"/>
      <c r="G858" s="5"/>
      <c r="J858" s="497"/>
      <c r="K858" s="497"/>
      <c r="L858" s="497"/>
      <c r="M858" s="497"/>
      <c r="N858" s="497"/>
    </row>
    <row r="859" spans="3:14">
      <c r="C859" s="5"/>
      <c r="D859" s="5"/>
      <c r="E859" s="5"/>
      <c r="F859" s="5"/>
      <c r="G859" s="5"/>
      <c r="J859" s="497"/>
      <c r="K859" s="497"/>
      <c r="L859" s="497"/>
      <c r="M859" s="497"/>
      <c r="N859" s="497"/>
    </row>
    <row r="860" spans="3:14">
      <c r="C860" s="5"/>
      <c r="D860" s="5"/>
      <c r="E860" s="5"/>
      <c r="F860" s="5"/>
      <c r="G860" s="5"/>
      <c r="J860" s="497"/>
      <c r="K860" s="497"/>
      <c r="L860" s="497"/>
      <c r="M860" s="497"/>
      <c r="N860" s="497"/>
    </row>
    <row r="861" spans="3:14">
      <c r="C861" s="5"/>
      <c r="D861" s="5"/>
      <c r="E861" s="5"/>
      <c r="F861" s="5"/>
      <c r="G861" s="5"/>
      <c r="J861" s="497"/>
      <c r="K861" s="497"/>
      <c r="L861" s="497"/>
      <c r="M861" s="497"/>
      <c r="N861" s="497"/>
    </row>
    <row r="862" spans="3:14">
      <c r="C862" s="5"/>
      <c r="D862" s="5"/>
      <c r="E862" s="5"/>
      <c r="F862" s="5"/>
      <c r="G862" s="5"/>
      <c r="J862" s="497"/>
      <c r="K862" s="497"/>
      <c r="L862" s="497"/>
      <c r="M862" s="497"/>
      <c r="N862" s="497"/>
    </row>
    <row r="863" spans="3:14">
      <c r="C863" s="5"/>
      <c r="D863" s="5"/>
      <c r="E863" s="5"/>
      <c r="F863" s="5"/>
      <c r="G863" s="5"/>
      <c r="J863" s="497"/>
      <c r="K863" s="497"/>
      <c r="L863" s="497"/>
      <c r="M863" s="497"/>
      <c r="N863" s="497"/>
    </row>
    <row r="864" spans="3:14">
      <c r="C864" s="5"/>
      <c r="D864" s="5"/>
      <c r="E864" s="5"/>
      <c r="F864" s="5"/>
      <c r="G864" s="5"/>
      <c r="J864" s="497"/>
      <c r="K864" s="497"/>
      <c r="L864" s="497"/>
      <c r="M864" s="497"/>
      <c r="N864" s="497"/>
    </row>
    <row r="865" spans="3:14">
      <c r="C865" s="5"/>
      <c r="D865" s="5"/>
      <c r="E865" s="5"/>
      <c r="F865" s="5"/>
      <c r="G865" s="5"/>
      <c r="J865" s="497"/>
      <c r="K865" s="497"/>
      <c r="L865" s="497"/>
      <c r="M865" s="497"/>
      <c r="N865" s="497"/>
    </row>
    <row r="866" spans="3:14">
      <c r="C866" s="5"/>
      <c r="D866" s="5"/>
      <c r="E866" s="5"/>
      <c r="F866" s="5"/>
      <c r="G866" s="5"/>
      <c r="J866" s="497"/>
      <c r="K866" s="497"/>
      <c r="L866" s="497"/>
      <c r="M866" s="497"/>
      <c r="N866" s="497"/>
    </row>
    <row r="867" spans="3:14">
      <c r="C867" s="5"/>
      <c r="D867" s="5"/>
      <c r="E867" s="5"/>
      <c r="F867" s="5"/>
      <c r="G867" s="5"/>
      <c r="J867" s="497"/>
      <c r="K867" s="497"/>
      <c r="L867" s="497"/>
      <c r="M867" s="497"/>
      <c r="N867" s="497"/>
    </row>
    <row r="868" spans="3:14">
      <c r="C868" s="5"/>
      <c r="D868" s="5"/>
      <c r="E868" s="5"/>
      <c r="F868" s="5"/>
      <c r="G868" s="5"/>
      <c r="J868" s="497"/>
      <c r="K868" s="497"/>
      <c r="L868" s="497"/>
      <c r="M868" s="497"/>
      <c r="N868" s="497"/>
    </row>
    <row r="869" spans="3:14">
      <c r="C869" s="5"/>
      <c r="D869" s="5"/>
      <c r="E869" s="5"/>
      <c r="F869" s="5"/>
      <c r="G869" s="5"/>
      <c r="J869" s="497"/>
      <c r="K869" s="497"/>
      <c r="L869" s="497"/>
      <c r="M869" s="497"/>
      <c r="N869" s="497"/>
    </row>
    <row r="870" spans="3:14">
      <c r="C870" s="5"/>
      <c r="D870" s="5"/>
      <c r="E870" s="5"/>
      <c r="F870" s="5"/>
      <c r="G870" s="5"/>
      <c r="J870" s="497"/>
      <c r="K870" s="497"/>
      <c r="L870" s="497"/>
      <c r="M870" s="497"/>
      <c r="N870" s="497"/>
    </row>
    <row r="871" spans="3:14">
      <c r="C871" s="5"/>
      <c r="D871" s="5"/>
      <c r="E871" s="5"/>
      <c r="F871" s="5"/>
      <c r="G871" s="5"/>
      <c r="J871" s="497"/>
      <c r="K871" s="497"/>
      <c r="L871" s="497"/>
      <c r="M871" s="497"/>
      <c r="N871" s="497"/>
    </row>
    <row r="872" spans="3:14">
      <c r="C872" s="5"/>
      <c r="D872" s="5"/>
      <c r="E872" s="5"/>
      <c r="F872" s="5"/>
      <c r="G872" s="5"/>
      <c r="J872" s="497"/>
      <c r="K872" s="497"/>
      <c r="L872" s="497"/>
      <c r="M872" s="497"/>
      <c r="N872" s="497"/>
    </row>
    <row r="873" spans="3:14">
      <c r="C873" s="5"/>
      <c r="D873" s="5"/>
      <c r="E873" s="5"/>
      <c r="F873" s="5"/>
      <c r="G873" s="5"/>
      <c r="J873" s="497"/>
      <c r="K873" s="497"/>
      <c r="L873" s="497"/>
      <c r="M873" s="497"/>
      <c r="N873" s="497"/>
    </row>
    <row r="874" spans="3:14">
      <c r="C874" s="5"/>
      <c r="D874" s="5"/>
      <c r="E874" s="5"/>
      <c r="F874" s="5"/>
      <c r="G874" s="5"/>
      <c r="J874" s="497"/>
      <c r="K874" s="497"/>
      <c r="L874" s="497"/>
      <c r="M874" s="497"/>
      <c r="N874" s="497"/>
    </row>
    <row r="875" spans="3:14">
      <c r="C875" s="5"/>
      <c r="D875" s="5"/>
      <c r="E875" s="5"/>
      <c r="F875" s="5"/>
      <c r="G875" s="5"/>
      <c r="J875" s="497"/>
      <c r="K875" s="497"/>
      <c r="L875" s="497"/>
      <c r="M875" s="497"/>
      <c r="N875" s="497"/>
    </row>
    <row r="876" spans="3:14">
      <c r="C876" s="5"/>
      <c r="D876" s="5"/>
      <c r="E876" s="5"/>
      <c r="F876" s="5"/>
      <c r="G876" s="5"/>
      <c r="J876" s="497"/>
      <c r="K876" s="497"/>
      <c r="L876" s="497"/>
      <c r="M876" s="497"/>
      <c r="N876" s="497"/>
    </row>
    <row r="877" spans="3:14">
      <c r="C877" s="5"/>
      <c r="D877" s="5"/>
      <c r="E877" s="5"/>
      <c r="F877" s="5"/>
      <c r="G877" s="5"/>
      <c r="J877" s="497"/>
      <c r="K877" s="497"/>
      <c r="L877" s="497"/>
      <c r="M877" s="497"/>
      <c r="N877" s="497"/>
    </row>
    <row r="878" spans="3:14">
      <c r="C878" s="5"/>
      <c r="D878" s="5"/>
      <c r="E878" s="5"/>
      <c r="F878" s="5"/>
      <c r="G878" s="5"/>
      <c r="J878" s="497"/>
      <c r="K878" s="497"/>
      <c r="L878" s="497"/>
      <c r="M878" s="497"/>
      <c r="N878" s="497"/>
    </row>
    <row r="879" spans="3:14">
      <c r="C879" s="5"/>
      <c r="D879" s="5"/>
      <c r="E879" s="5"/>
      <c r="F879" s="5"/>
      <c r="G879" s="5"/>
      <c r="J879" s="497"/>
      <c r="K879" s="497"/>
      <c r="L879" s="497"/>
      <c r="M879" s="497"/>
      <c r="N879" s="497"/>
    </row>
    <row r="880" spans="3:14">
      <c r="C880" s="5"/>
      <c r="D880" s="5"/>
      <c r="E880" s="5"/>
      <c r="F880" s="5"/>
      <c r="G880" s="5"/>
      <c r="J880" s="497"/>
      <c r="K880" s="497"/>
      <c r="L880" s="497"/>
      <c r="M880" s="497"/>
      <c r="N880" s="497"/>
    </row>
    <row r="881" spans="3:14">
      <c r="C881" s="5"/>
      <c r="D881" s="5"/>
      <c r="E881" s="5"/>
      <c r="F881" s="5"/>
      <c r="G881" s="5"/>
      <c r="J881" s="497"/>
      <c r="K881" s="497"/>
      <c r="L881" s="497"/>
      <c r="M881" s="497"/>
      <c r="N881" s="497"/>
    </row>
    <row r="882" spans="3:14">
      <c r="C882" s="5"/>
      <c r="D882" s="5"/>
      <c r="E882" s="5"/>
      <c r="F882" s="5"/>
      <c r="G882" s="5"/>
      <c r="J882" s="497"/>
      <c r="K882" s="497"/>
      <c r="L882" s="497"/>
      <c r="M882" s="497"/>
      <c r="N882" s="497"/>
    </row>
    <row r="883" spans="3:14">
      <c r="C883" s="5"/>
      <c r="D883" s="5"/>
      <c r="E883" s="5"/>
      <c r="F883" s="5"/>
      <c r="G883" s="5"/>
      <c r="J883" s="497"/>
      <c r="K883" s="497"/>
      <c r="L883" s="497"/>
      <c r="M883" s="497"/>
      <c r="N883" s="497"/>
    </row>
    <row r="884" spans="3:14">
      <c r="C884" s="5"/>
      <c r="D884" s="5"/>
      <c r="E884" s="5"/>
      <c r="F884" s="5"/>
      <c r="G884" s="5"/>
      <c r="J884" s="497"/>
      <c r="K884" s="497"/>
      <c r="L884" s="497"/>
      <c r="M884" s="497"/>
      <c r="N884" s="497"/>
    </row>
    <row r="885" spans="3:14">
      <c r="C885" s="5"/>
      <c r="D885" s="5"/>
      <c r="E885" s="5"/>
      <c r="F885" s="5"/>
      <c r="G885" s="5"/>
      <c r="J885" s="497"/>
      <c r="K885" s="497"/>
      <c r="L885" s="497"/>
      <c r="M885" s="497"/>
      <c r="N885" s="497"/>
    </row>
    <row r="886" spans="3:14">
      <c r="C886" s="5"/>
      <c r="D886" s="5"/>
      <c r="E886" s="5"/>
      <c r="F886" s="5"/>
      <c r="G886" s="5"/>
      <c r="J886" s="497"/>
      <c r="K886" s="497"/>
      <c r="L886" s="497"/>
      <c r="M886" s="497"/>
      <c r="N886" s="497"/>
    </row>
    <row r="887" spans="3:14">
      <c r="C887" s="5"/>
      <c r="D887" s="5"/>
      <c r="E887" s="5"/>
      <c r="F887" s="5"/>
      <c r="G887" s="5"/>
      <c r="J887" s="497"/>
      <c r="K887" s="497"/>
      <c r="L887" s="497"/>
      <c r="M887" s="497"/>
      <c r="N887" s="497"/>
    </row>
    <row r="888" spans="3:14">
      <c r="C888" s="5"/>
      <c r="D888" s="5"/>
      <c r="E888" s="5"/>
      <c r="F888" s="5"/>
      <c r="G888" s="5"/>
      <c r="J888" s="497"/>
      <c r="K888" s="497"/>
      <c r="L888" s="497"/>
      <c r="M888" s="497"/>
      <c r="N888" s="497"/>
    </row>
    <row r="889" spans="3:14">
      <c r="C889" s="5"/>
      <c r="D889" s="5"/>
      <c r="E889" s="5"/>
      <c r="F889" s="5"/>
      <c r="G889" s="5"/>
      <c r="J889" s="497"/>
      <c r="K889" s="497"/>
      <c r="L889" s="497"/>
      <c r="M889" s="497"/>
      <c r="N889" s="497"/>
    </row>
    <row r="890" spans="3:14">
      <c r="C890" s="5"/>
      <c r="D890" s="5"/>
      <c r="E890" s="5"/>
      <c r="F890" s="5"/>
      <c r="G890" s="5"/>
      <c r="J890" s="497"/>
      <c r="K890" s="497"/>
      <c r="L890" s="497"/>
      <c r="M890" s="497"/>
      <c r="N890" s="497"/>
    </row>
    <row r="891" spans="3:14">
      <c r="C891" s="5"/>
      <c r="D891" s="5"/>
      <c r="E891" s="5"/>
      <c r="F891" s="5"/>
      <c r="G891" s="5"/>
      <c r="J891" s="497"/>
      <c r="K891" s="497"/>
      <c r="L891" s="497"/>
      <c r="M891" s="497"/>
      <c r="N891" s="497"/>
    </row>
    <row r="892" spans="3:14">
      <c r="C892" s="5"/>
      <c r="D892" s="5"/>
      <c r="E892" s="5"/>
      <c r="F892" s="5"/>
      <c r="G892" s="5"/>
      <c r="J892" s="497"/>
      <c r="K892" s="497"/>
      <c r="L892" s="497"/>
      <c r="M892" s="497"/>
      <c r="N892" s="497"/>
    </row>
    <row r="893" spans="3:14">
      <c r="C893" s="5"/>
      <c r="D893" s="5"/>
      <c r="E893" s="5"/>
      <c r="F893" s="5"/>
      <c r="G893" s="5"/>
      <c r="J893" s="497"/>
      <c r="K893" s="497"/>
      <c r="L893" s="497"/>
      <c r="M893" s="497"/>
      <c r="N893" s="497"/>
    </row>
    <row r="894" spans="3:14">
      <c r="C894" s="5"/>
      <c r="D894" s="5"/>
      <c r="E894" s="5"/>
      <c r="F894" s="5"/>
      <c r="G894" s="5"/>
      <c r="J894" s="497"/>
      <c r="K894" s="497"/>
      <c r="L894" s="497"/>
      <c r="M894" s="497"/>
      <c r="N894" s="497"/>
    </row>
    <row r="895" spans="3:14">
      <c r="C895" s="5"/>
      <c r="D895" s="5"/>
      <c r="E895" s="5"/>
      <c r="F895" s="5"/>
      <c r="G895" s="5"/>
      <c r="J895" s="497"/>
      <c r="K895" s="497"/>
      <c r="L895" s="497"/>
      <c r="M895" s="497"/>
      <c r="N895" s="497"/>
    </row>
    <row r="896" spans="3:14">
      <c r="C896" s="5"/>
      <c r="D896" s="5"/>
      <c r="E896" s="5"/>
      <c r="F896" s="5"/>
      <c r="G896" s="5"/>
      <c r="J896" s="497"/>
      <c r="K896" s="497"/>
      <c r="L896" s="497"/>
      <c r="M896" s="497"/>
      <c r="N896" s="497"/>
    </row>
    <row r="897" spans="3:14">
      <c r="C897" s="5"/>
      <c r="D897" s="5"/>
      <c r="E897" s="5"/>
      <c r="F897" s="5"/>
      <c r="G897" s="5"/>
      <c r="J897" s="497"/>
      <c r="K897" s="497"/>
      <c r="L897" s="497"/>
      <c r="M897" s="497"/>
      <c r="N897" s="497"/>
    </row>
    <row r="898" spans="3:14">
      <c r="C898" s="5"/>
      <c r="D898" s="5"/>
      <c r="E898" s="5"/>
      <c r="F898" s="5"/>
      <c r="G898" s="5"/>
      <c r="J898" s="497"/>
      <c r="K898" s="497"/>
      <c r="L898" s="497"/>
      <c r="M898" s="497"/>
      <c r="N898" s="497"/>
    </row>
    <row r="899" spans="3:14">
      <c r="C899" s="5"/>
      <c r="D899" s="5"/>
      <c r="E899" s="5"/>
      <c r="F899" s="5"/>
      <c r="G899" s="5"/>
      <c r="J899" s="497"/>
      <c r="K899" s="497"/>
      <c r="L899" s="497"/>
      <c r="M899" s="497"/>
      <c r="N899" s="497"/>
    </row>
    <row r="900" spans="3:14">
      <c r="C900" s="5"/>
      <c r="D900" s="5"/>
      <c r="E900" s="5"/>
      <c r="F900" s="5"/>
      <c r="G900" s="5"/>
      <c r="J900" s="497"/>
      <c r="K900" s="497"/>
      <c r="L900" s="497"/>
      <c r="M900" s="497"/>
      <c r="N900" s="497"/>
    </row>
    <row r="901" spans="3:14">
      <c r="C901" s="5"/>
      <c r="D901" s="5"/>
      <c r="E901" s="5"/>
      <c r="F901" s="5"/>
      <c r="G901" s="5"/>
      <c r="J901" s="497"/>
      <c r="K901" s="497"/>
      <c r="L901" s="497"/>
      <c r="M901" s="497"/>
      <c r="N901" s="497"/>
    </row>
    <row r="902" spans="3:14">
      <c r="C902" s="5"/>
      <c r="D902" s="5"/>
      <c r="E902" s="5"/>
      <c r="F902" s="5"/>
      <c r="G902" s="5"/>
      <c r="J902" s="497"/>
      <c r="K902" s="497"/>
      <c r="L902" s="497"/>
      <c r="M902" s="497"/>
      <c r="N902" s="497"/>
    </row>
    <row r="903" spans="3:14">
      <c r="C903" s="5"/>
      <c r="D903" s="5"/>
      <c r="E903" s="5"/>
      <c r="F903" s="5"/>
      <c r="G903" s="5"/>
      <c r="J903" s="497"/>
      <c r="K903" s="497"/>
      <c r="L903" s="497"/>
      <c r="M903" s="497"/>
      <c r="N903" s="497"/>
    </row>
    <row r="904" spans="3:14">
      <c r="C904" s="5"/>
      <c r="D904" s="5"/>
      <c r="E904" s="5"/>
      <c r="F904" s="5"/>
      <c r="G904" s="5"/>
      <c r="J904" s="497"/>
      <c r="K904" s="497"/>
      <c r="L904" s="497"/>
      <c r="M904" s="497"/>
      <c r="N904" s="497"/>
    </row>
    <row r="905" spans="3:14">
      <c r="C905" s="5"/>
      <c r="D905" s="5"/>
      <c r="E905" s="5"/>
      <c r="F905" s="5"/>
      <c r="G905" s="5"/>
      <c r="J905" s="497"/>
      <c r="K905" s="497"/>
      <c r="L905" s="497"/>
      <c r="M905" s="497"/>
      <c r="N905" s="497"/>
    </row>
    <row r="906" spans="3:14">
      <c r="C906" s="5"/>
      <c r="D906" s="5"/>
      <c r="E906" s="5"/>
      <c r="F906" s="5"/>
      <c r="G906" s="5"/>
      <c r="J906" s="497"/>
      <c r="K906" s="497"/>
      <c r="L906" s="497"/>
      <c r="M906" s="497"/>
      <c r="N906" s="497"/>
    </row>
    <row r="907" spans="3:14">
      <c r="C907" s="5"/>
      <c r="D907" s="5"/>
      <c r="E907" s="5"/>
      <c r="F907" s="5"/>
      <c r="G907" s="5"/>
      <c r="J907" s="497"/>
      <c r="K907" s="497"/>
      <c r="L907" s="497"/>
      <c r="M907" s="497"/>
      <c r="N907" s="497"/>
    </row>
    <row r="908" spans="3:14">
      <c r="C908" s="5"/>
      <c r="D908" s="5"/>
      <c r="E908" s="5"/>
      <c r="F908" s="5"/>
      <c r="G908" s="5"/>
      <c r="J908" s="497"/>
      <c r="K908" s="497"/>
      <c r="L908" s="497"/>
      <c r="M908" s="497"/>
      <c r="N908" s="497"/>
    </row>
    <row r="909" spans="3:14">
      <c r="C909" s="5"/>
      <c r="D909" s="5"/>
      <c r="E909" s="5"/>
      <c r="F909" s="5"/>
      <c r="G909" s="5"/>
      <c r="J909" s="497"/>
      <c r="K909" s="497"/>
      <c r="L909" s="497"/>
      <c r="M909" s="497"/>
      <c r="N909" s="497"/>
    </row>
    <row r="910" spans="3:14">
      <c r="C910" s="5"/>
      <c r="D910" s="5"/>
      <c r="E910" s="5"/>
      <c r="F910" s="5"/>
      <c r="G910" s="5"/>
      <c r="J910" s="497"/>
      <c r="K910" s="497"/>
      <c r="L910" s="497"/>
      <c r="M910" s="497"/>
      <c r="N910" s="497"/>
    </row>
    <row r="911" spans="3:14">
      <c r="C911" s="5"/>
      <c r="D911" s="5"/>
      <c r="E911" s="5"/>
      <c r="F911" s="5"/>
      <c r="G911" s="5"/>
      <c r="J911" s="497"/>
      <c r="K911" s="497"/>
      <c r="L911" s="497"/>
      <c r="M911" s="497"/>
      <c r="N911" s="497"/>
    </row>
    <row r="912" spans="3:14">
      <c r="C912" s="5"/>
      <c r="D912" s="5"/>
      <c r="E912" s="5"/>
      <c r="F912" s="5"/>
      <c r="G912" s="5"/>
      <c r="J912" s="497"/>
      <c r="K912" s="497"/>
      <c r="L912" s="497"/>
      <c r="M912" s="497"/>
      <c r="N912" s="497"/>
    </row>
    <row r="913" spans="3:14">
      <c r="C913" s="5"/>
      <c r="D913" s="5"/>
      <c r="E913" s="5"/>
      <c r="F913" s="5"/>
      <c r="G913" s="5"/>
      <c r="J913" s="497"/>
      <c r="K913" s="497"/>
      <c r="L913" s="497"/>
      <c r="M913" s="497"/>
      <c r="N913" s="497"/>
    </row>
    <row r="914" spans="3:14">
      <c r="C914" s="5"/>
      <c r="D914" s="5"/>
      <c r="E914" s="5"/>
      <c r="F914" s="5"/>
      <c r="G914" s="5"/>
      <c r="J914" s="497"/>
      <c r="K914" s="497"/>
      <c r="L914" s="497"/>
      <c r="M914" s="497"/>
      <c r="N914" s="497"/>
    </row>
    <row r="915" spans="3:14">
      <c r="C915" s="5"/>
      <c r="D915" s="5"/>
      <c r="E915" s="5"/>
      <c r="F915" s="5"/>
      <c r="G915" s="5"/>
      <c r="J915" s="497"/>
      <c r="K915" s="497"/>
      <c r="L915" s="497"/>
      <c r="M915" s="497"/>
      <c r="N915" s="497"/>
    </row>
    <row r="916" spans="3:14">
      <c r="C916" s="5"/>
      <c r="D916" s="5"/>
      <c r="E916" s="5"/>
      <c r="F916" s="5"/>
      <c r="G916" s="5"/>
      <c r="J916" s="497"/>
      <c r="K916" s="497"/>
      <c r="L916" s="497"/>
      <c r="M916" s="497"/>
      <c r="N916" s="497"/>
    </row>
    <row r="917" spans="3:14">
      <c r="C917" s="5"/>
      <c r="D917" s="5"/>
      <c r="E917" s="5"/>
      <c r="F917" s="5"/>
      <c r="G917" s="5"/>
      <c r="J917" s="497"/>
      <c r="K917" s="497"/>
      <c r="L917" s="497"/>
      <c r="M917" s="497"/>
      <c r="N917" s="497"/>
    </row>
    <row r="918" spans="3:14">
      <c r="C918" s="5"/>
      <c r="D918" s="5"/>
      <c r="E918" s="5"/>
      <c r="F918" s="5"/>
      <c r="G918" s="5"/>
      <c r="J918" s="497"/>
      <c r="K918" s="497"/>
      <c r="L918" s="497"/>
      <c r="M918" s="497"/>
      <c r="N918" s="497"/>
    </row>
    <row r="919" spans="3:14">
      <c r="C919" s="5"/>
      <c r="D919" s="5"/>
      <c r="E919" s="5"/>
      <c r="F919" s="5"/>
      <c r="G919" s="5"/>
      <c r="J919" s="497"/>
      <c r="K919" s="497"/>
      <c r="L919" s="497"/>
      <c r="M919" s="497"/>
      <c r="N919" s="497"/>
    </row>
    <row r="920" spans="3:14">
      <c r="C920" s="5"/>
      <c r="D920" s="5"/>
      <c r="E920" s="5"/>
      <c r="F920" s="5"/>
      <c r="G920" s="5"/>
      <c r="J920" s="497"/>
      <c r="K920" s="497"/>
      <c r="L920" s="497"/>
      <c r="M920" s="497"/>
      <c r="N920" s="497"/>
    </row>
    <row r="921" spans="3:14">
      <c r="C921" s="5"/>
      <c r="D921" s="5"/>
      <c r="E921" s="5"/>
      <c r="F921" s="5"/>
      <c r="G921" s="5"/>
      <c r="J921" s="497"/>
      <c r="K921" s="497"/>
      <c r="L921" s="497"/>
      <c r="M921" s="497"/>
      <c r="N921" s="497"/>
    </row>
    <row r="922" spans="3:14">
      <c r="C922" s="5"/>
      <c r="D922" s="5"/>
      <c r="E922" s="5"/>
      <c r="F922" s="5"/>
      <c r="G922" s="5"/>
      <c r="J922" s="497"/>
      <c r="K922" s="497"/>
      <c r="L922" s="497"/>
      <c r="M922" s="497"/>
      <c r="N922" s="497"/>
    </row>
    <row r="923" spans="3:14">
      <c r="C923" s="5"/>
      <c r="D923" s="5"/>
      <c r="E923" s="5"/>
      <c r="F923" s="5"/>
      <c r="G923" s="5"/>
      <c r="J923" s="497"/>
      <c r="K923" s="497"/>
      <c r="L923" s="497"/>
      <c r="M923" s="497"/>
      <c r="N923" s="497"/>
    </row>
    <row r="924" spans="3:14">
      <c r="C924" s="5"/>
      <c r="D924" s="5"/>
      <c r="E924" s="5"/>
      <c r="F924" s="5"/>
      <c r="G924" s="5"/>
      <c r="J924" s="497"/>
      <c r="K924" s="497"/>
      <c r="L924" s="497"/>
      <c r="M924" s="497"/>
      <c r="N924" s="497"/>
    </row>
    <row r="925" spans="3:14">
      <c r="C925" s="5"/>
      <c r="D925" s="5"/>
      <c r="E925" s="5"/>
      <c r="F925" s="5"/>
      <c r="G925" s="5"/>
      <c r="J925" s="497"/>
      <c r="K925" s="497"/>
      <c r="L925" s="497"/>
      <c r="M925" s="497"/>
      <c r="N925" s="497"/>
    </row>
    <row r="926" spans="3:14">
      <c r="C926" s="5"/>
      <c r="D926" s="5"/>
      <c r="E926" s="5"/>
      <c r="F926" s="5"/>
      <c r="G926" s="5"/>
      <c r="J926" s="497"/>
      <c r="K926" s="497"/>
      <c r="L926" s="497"/>
      <c r="M926" s="497"/>
      <c r="N926" s="497"/>
    </row>
    <row r="927" spans="3:14">
      <c r="C927" s="5"/>
      <c r="D927" s="5"/>
      <c r="E927" s="5"/>
      <c r="F927" s="5"/>
      <c r="G927" s="5"/>
      <c r="J927" s="497"/>
      <c r="K927" s="497"/>
      <c r="L927" s="497"/>
      <c r="M927" s="497"/>
      <c r="N927" s="497"/>
    </row>
    <row r="928" spans="3:14">
      <c r="C928" s="5"/>
      <c r="D928" s="5"/>
      <c r="E928" s="5"/>
      <c r="F928" s="5"/>
      <c r="G928" s="5"/>
      <c r="J928" s="497"/>
      <c r="K928" s="497"/>
      <c r="L928" s="497"/>
      <c r="M928" s="497"/>
      <c r="N928" s="497"/>
    </row>
    <row r="929" spans="3:14">
      <c r="C929" s="5"/>
      <c r="D929" s="5"/>
      <c r="E929" s="5"/>
      <c r="F929" s="5"/>
      <c r="G929" s="5"/>
      <c r="J929" s="497"/>
      <c r="K929" s="497"/>
      <c r="L929" s="497"/>
      <c r="M929" s="497"/>
      <c r="N929" s="497"/>
    </row>
    <row r="930" spans="3:14">
      <c r="C930" s="5"/>
      <c r="D930" s="5"/>
      <c r="E930" s="5"/>
      <c r="F930" s="5"/>
      <c r="G930" s="5"/>
      <c r="J930" s="497"/>
      <c r="K930" s="497"/>
      <c r="L930" s="497"/>
      <c r="M930" s="497"/>
      <c r="N930" s="497"/>
    </row>
    <row r="931" spans="3:14">
      <c r="C931" s="5"/>
      <c r="D931" s="5"/>
      <c r="E931" s="5"/>
      <c r="F931" s="5"/>
      <c r="G931" s="5"/>
      <c r="J931" s="497"/>
      <c r="K931" s="497"/>
      <c r="L931" s="497"/>
      <c r="M931" s="497"/>
      <c r="N931" s="497"/>
    </row>
    <row r="932" spans="3:14">
      <c r="C932" s="5"/>
      <c r="D932" s="5"/>
      <c r="E932" s="5"/>
      <c r="F932" s="5"/>
      <c r="G932" s="5"/>
      <c r="J932" s="497"/>
      <c r="K932" s="497"/>
      <c r="L932" s="497"/>
      <c r="M932" s="497"/>
      <c r="N932" s="497"/>
    </row>
    <row r="933" spans="3:14">
      <c r="C933" s="5"/>
      <c r="D933" s="5"/>
      <c r="E933" s="5"/>
      <c r="F933" s="5"/>
      <c r="G933" s="5"/>
      <c r="J933" s="497"/>
      <c r="K933" s="497"/>
      <c r="L933" s="497"/>
      <c r="M933" s="497"/>
      <c r="N933" s="497"/>
    </row>
    <row r="934" spans="3:14">
      <c r="C934" s="5"/>
      <c r="D934" s="5"/>
      <c r="E934" s="5"/>
      <c r="F934" s="5"/>
      <c r="G934" s="5"/>
      <c r="J934" s="497"/>
      <c r="K934" s="497"/>
      <c r="L934" s="497"/>
      <c r="M934" s="497"/>
      <c r="N934" s="497"/>
    </row>
    <row r="935" spans="3:14">
      <c r="C935" s="5"/>
      <c r="D935" s="5"/>
      <c r="E935" s="5"/>
      <c r="F935" s="5"/>
      <c r="G935" s="5"/>
      <c r="J935" s="497"/>
      <c r="K935" s="497"/>
      <c r="L935" s="497"/>
      <c r="M935" s="497"/>
      <c r="N935" s="497"/>
    </row>
    <row r="936" spans="3:14">
      <c r="C936" s="5"/>
      <c r="D936" s="5"/>
      <c r="E936" s="5"/>
      <c r="F936" s="5"/>
      <c r="G936" s="5"/>
      <c r="J936" s="497"/>
      <c r="K936" s="497"/>
      <c r="L936" s="497"/>
      <c r="M936" s="497"/>
      <c r="N936" s="497"/>
    </row>
    <row r="937" spans="3:14">
      <c r="C937" s="5"/>
      <c r="D937" s="5"/>
      <c r="E937" s="5"/>
      <c r="F937" s="5"/>
      <c r="G937" s="5"/>
      <c r="J937" s="497"/>
      <c r="K937" s="497"/>
      <c r="L937" s="497"/>
      <c r="M937" s="497"/>
      <c r="N937" s="497"/>
    </row>
    <row r="938" spans="3:14">
      <c r="C938" s="5"/>
      <c r="D938" s="5"/>
      <c r="E938" s="5"/>
      <c r="F938" s="5"/>
      <c r="G938" s="5"/>
      <c r="J938" s="497"/>
      <c r="K938" s="497"/>
      <c r="L938" s="497"/>
      <c r="M938" s="497"/>
      <c r="N938" s="497"/>
    </row>
    <row r="939" spans="3:14">
      <c r="C939" s="5"/>
      <c r="D939" s="5"/>
      <c r="E939" s="5"/>
      <c r="F939" s="5"/>
      <c r="G939" s="5"/>
      <c r="J939" s="497"/>
      <c r="K939" s="497"/>
      <c r="L939" s="497"/>
      <c r="M939" s="497"/>
      <c r="N939" s="497"/>
    </row>
    <row r="940" spans="3:14">
      <c r="C940" s="5"/>
      <c r="D940" s="5"/>
      <c r="E940" s="5"/>
      <c r="F940" s="5"/>
      <c r="G940" s="5"/>
      <c r="J940" s="497"/>
      <c r="K940" s="497"/>
      <c r="L940" s="497"/>
      <c r="M940" s="497"/>
      <c r="N940" s="497"/>
    </row>
    <row r="941" spans="3:14">
      <c r="C941" s="5"/>
      <c r="D941" s="5"/>
      <c r="E941" s="5"/>
      <c r="F941" s="5"/>
      <c r="G941" s="5"/>
      <c r="J941" s="497"/>
      <c r="K941" s="497"/>
      <c r="L941" s="497"/>
      <c r="M941" s="497"/>
      <c r="N941" s="497"/>
    </row>
    <row r="942" spans="3:14">
      <c r="C942" s="5"/>
      <c r="D942" s="5"/>
      <c r="E942" s="5"/>
      <c r="F942" s="5"/>
      <c r="G942" s="5"/>
      <c r="J942" s="497"/>
      <c r="K942" s="497"/>
      <c r="L942" s="497"/>
      <c r="M942" s="497"/>
      <c r="N942" s="497"/>
    </row>
    <row r="943" spans="3:14">
      <c r="C943" s="5"/>
      <c r="D943" s="5"/>
      <c r="E943" s="5"/>
      <c r="F943" s="5"/>
      <c r="G943" s="5"/>
      <c r="J943" s="497"/>
      <c r="K943" s="497"/>
      <c r="L943" s="497"/>
      <c r="M943" s="497"/>
      <c r="N943" s="497"/>
    </row>
    <row r="944" spans="3:14">
      <c r="C944" s="5"/>
      <c r="D944" s="5"/>
      <c r="E944" s="5"/>
      <c r="F944" s="5"/>
      <c r="G944" s="5"/>
      <c r="J944" s="497"/>
      <c r="K944" s="497"/>
      <c r="L944" s="497"/>
      <c r="M944" s="497"/>
      <c r="N944" s="497"/>
    </row>
    <row r="945" spans="3:14">
      <c r="C945" s="5"/>
      <c r="D945" s="5"/>
      <c r="E945" s="5"/>
      <c r="F945" s="5"/>
      <c r="G945" s="5"/>
      <c r="J945" s="497"/>
      <c r="K945" s="497"/>
      <c r="L945" s="497"/>
      <c r="M945" s="497"/>
      <c r="N945" s="497"/>
    </row>
    <row r="946" spans="3:14">
      <c r="C946" s="5"/>
      <c r="D946" s="5"/>
      <c r="E946" s="5"/>
      <c r="F946" s="5"/>
      <c r="G946" s="5"/>
      <c r="J946" s="497"/>
      <c r="K946" s="497"/>
      <c r="L946" s="497"/>
      <c r="M946" s="497"/>
      <c r="N946" s="497"/>
    </row>
    <row r="947" spans="3:14">
      <c r="C947" s="5"/>
      <c r="D947" s="5"/>
      <c r="E947" s="5"/>
      <c r="F947" s="5"/>
      <c r="G947" s="5"/>
      <c r="J947" s="497"/>
      <c r="K947" s="497"/>
      <c r="L947" s="497"/>
      <c r="M947" s="497"/>
      <c r="N947" s="497"/>
    </row>
    <row r="948" spans="3:14">
      <c r="C948" s="5"/>
      <c r="D948" s="5"/>
      <c r="E948" s="5"/>
      <c r="F948" s="5"/>
      <c r="G948" s="5"/>
      <c r="J948" s="497"/>
      <c r="K948" s="497"/>
      <c r="L948" s="497"/>
      <c r="M948" s="497"/>
      <c r="N948" s="497"/>
    </row>
    <row r="949" spans="3:14">
      <c r="C949" s="5"/>
      <c r="D949" s="5"/>
      <c r="E949" s="5"/>
      <c r="F949" s="5"/>
      <c r="G949" s="5"/>
      <c r="J949" s="497"/>
      <c r="K949" s="497"/>
      <c r="L949" s="497"/>
      <c r="M949" s="497"/>
      <c r="N949" s="497"/>
    </row>
    <row r="950" spans="3:14">
      <c r="C950" s="5"/>
      <c r="D950" s="5"/>
      <c r="E950" s="5"/>
      <c r="F950" s="5"/>
      <c r="G950" s="5"/>
      <c r="J950" s="497"/>
      <c r="K950" s="497"/>
      <c r="L950" s="497"/>
      <c r="M950" s="497"/>
      <c r="N950" s="497"/>
    </row>
    <row r="951" spans="3:14">
      <c r="C951" s="5"/>
      <c r="D951" s="5"/>
      <c r="E951" s="5"/>
      <c r="F951" s="5"/>
      <c r="G951" s="5"/>
      <c r="J951" s="497"/>
      <c r="K951" s="497"/>
      <c r="L951" s="497"/>
      <c r="M951" s="497"/>
      <c r="N951" s="497"/>
    </row>
    <row r="952" spans="3:14">
      <c r="C952" s="5"/>
      <c r="D952" s="5"/>
      <c r="E952" s="5"/>
      <c r="F952" s="5"/>
      <c r="G952" s="5"/>
      <c r="J952" s="497"/>
      <c r="K952" s="497"/>
      <c r="L952" s="497"/>
      <c r="M952" s="497"/>
      <c r="N952" s="497"/>
    </row>
    <row r="953" spans="3:14">
      <c r="C953" s="5"/>
      <c r="D953" s="5"/>
      <c r="E953" s="5"/>
      <c r="F953" s="5"/>
      <c r="G953" s="5"/>
      <c r="J953" s="497"/>
      <c r="K953" s="497"/>
      <c r="L953" s="497"/>
      <c r="M953" s="497"/>
      <c r="N953" s="497"/>
    </row>
    <row r="954" spans="3:14">
      <c r="C954" s="5"/>
      <c r="D954" s="5"/>
      <c r="E954" s="5"/>
      <c r="F954" s="5"/>
      <c r="G954" s="5"/>
      <c r="J954" s="497"/>
      <c r="K954" s="497"/>
      <c r="L954" s="497"/>
      <c r="M954" s="497"/>
      <c r="N954" s="497"/>
    </row>
    <row r="955" spans="3:14">
      <c r="C955" s="5"/>
      <c r="D955" s="5"/>
      <c r="E955" s="5"/>
      <c r="F955" s="5"/>
      <c r="G955" s="5"/>
      <c r="J955" s="497"/>
      <c r="K955" s="497"/>
      <c r="L955" s="497"/>
      <c r="M955" s="497"/>
      <c r="N955" s="497"/>
    </row>
    <row r="956" spans="3:14">
      <c r="C956" s="5"/>
      <c r="D956" s="5"/>
      <c r="E956" s="5"/>
      <c r="F956" s="5"/>
      <c r="G956" s="5"/>
      <c r="J956" s="497"/>
      <c r="K956" s="497"/>
      <c r="L956" s="497"/>
      <c r="M956" s="497"/>
      <c r="N956" s="497"/>
    </row>
    <row r="957" spans="3:14">
      <c r="C957" s="5"/>
      <c r="D957" s="5"/>
      <c r="E957" s="5"/>
      <c r="F957" s="5"/>
      <c r="G957" s="5"/>
      <c r="J957" s="497"/>
      <c r="K957" s="497"/>
      <c r="L957" s="497"/>
      <c r="M957" s="497"/>
      <c r="N957" s="497"/>
    </row>
    <row r="958" spans="3:14">
      <c r="C958" s="5"/>
      <c r="D958" s="5"/>
      <c r="E958" s="5"/>
      <c r="F958" s="5"/>
      <c r="G958" s="5"/>
      <c r="J958" s="497"/>
      <c r="K958" s="497"/>
      <c r="L958" s="497"/>
      <c r="M958" s="497"/>
      <c r="N958" s="497"/>
    </row>
    <row r="959" spans="3:14">
      <c r="C959" s="5"/>
      <c r="D959" s="5"/>
      <c r="E959" s="5"/>
      <c r="F959" s="5"/>
      <c r="G959" s="5"/>
      <c r="J959" s="497"/>
      <c r="K959" s="497"/>
      <c r="L959" s="497"/>
      <c r="M959" s="497"/>
      <c r="N959" s="497"/>
    </row>
    <row r="960" spans="3:14">
      <c r="C960" s="5"/>
      <c r="D960" s="5"/>
      <c r="E960" s="5"/>
      <c r="F960" s="5"/>
      <c r="G960" s="5"/>
      <c r="J960" s="497"/>
      <c r="K960" s="497"/>
      <c r="L960" s="497"/>
      <c r="M960" s="497"/>
      <c r="N960" s="497"/>
    </row>
    <row r="961" spans="3:14">
      <c r="C961" s="5"/>
      <c r="D961" s="5"/>
      <c r="E961" s="5"/>
      <c r="F961" s="5"/>
      <c r="G961" s="5"/>
      <c r="J961" s="497"/>
      <c r="K961" s="497"/>
      <c r="L961" s="497"/>
      <c r="M961" s="497"/>
      <c r="N961" s="497"/>
    </row>
    <row r="962" spans="3:14">
      <c r="C962" s="5"/>
      <c r="D962" s="5"/>
      <c r="E962" s="5"/>
      <c r="F962" s="5"/>
      <c r="G962" s="5"/>
      <c r="J962" s="497"/>
      <c r="K962" s="497"/>
      <c r="L962" s="497"/>
      <c r="M962" s="497"/>
      <c r="N962" s="497"/>
    </row>
    <row r="963" spans="3:14">
      <c r="C963" s="5"/>
      <c r="D963" s="5"/>
      <c r="E963" s="5"/>
      <c r="F963" s="5"/>
      <c r="G963" s="5"/>
      <c r="J963" s="497"/>
      <c r="K963" s="497"/>
      <c r="L963" s="497"/>
      <c r="M963" s="497"/>
      <c r="N963" s="497"/>
    </row>
    <row r="964" spans="3:14">
      <c r="C964" s="5"/>
      <c r="D964" s="5"/>
      <c r="E964" s="5"/>
      <c r="F964" s="5"/>
      <c r="G964" s="5"/>
      <c r="J964" s="497"/>
      <c r="K964" s="497"/>
      <c r="L964" s="497"/>
      <c r="M964" s="497"/>
      <c r="N964" s="497"/>
    </row>
    <row r="965" spans="3:14">
      <c r="C965" s="5"/>
      <c r="D965" s="5"/>
      <c r="E965" s="5"/>
      <c r="F965" s="5"/>
      <c r="G965" s="5"/>
      <c r="J965" s="497"/>
      <c r="K965" s="497"/>
      <c r="L965" s="497"/>
      <c r="M965" s="497"/>
      <c r="N965" s="497"/>
    </row>
    <row r="966" spans="3:14">
      <c r="C966" s="5"/>
      <c r="D966" s="5"/>
      <c r="E966" s="5"/>
      <c r="F966" s="5"/>
      <c r="G966" s="5"/>
      <c r="J966" s="497"/>
      <c r="K966" s="497"/>
      <c r="L966" s="497"/>
      <c r="M966" s="497"/>
      <c r="N966" s="497"/>
    </row>
    <row r="967" spans="3:14">
      <c r="C967" s="5"/>
      <c r="D967" s="5"/>
      <c r="E967" s="5"/>
      <c r="F967" s="5"/>
      <c r="G967" s="5"/>
      <c r="J967" s="497"/>
      <c r="K967" s="497"/>
      <c r="L967" s="497"/>
      <c r="M967" s="497"/>
      <c r="N967" s="497"/>
    </row>
    <row r="968" spans="3:14">
      <c r="C968" s="5"/>
      <c r="D968" s="5"/>
      <c r="E968" s="5"/>
      <c r="F968" s="5"/>
      <c r="G968" s="5"/>
      <c r="J968" s="497"/>
      <c r="K968" s="497"/>
      <c r="L968" s="497"/>
      <c r="M968" s="497"/>
      <c r="N968" s="497"/>
    </row>
    <row r="969" spans="3:14">
      <c r="C969" s="5"/>
      <c r="D969" s="5"/>
      <c r="E969" s="5"/>
      <c r="F969" s="5"/>
      <c r="G969" s="5"/>
      <c r="J969" s="497"/>
      <c r="K969" s="497"/>
      <c r="L969" s="497"/>
      <c r="M969" s="497"/>
      <c r="N969" s="497"/>
    </row>
    <row r="970" spans="3:14">
      <c r="C970" s="5"/>
      <c r="D970" s="5"/>
      <c r="E970" s="5"/>
      <c r="F970" s="5"/>
      <c r="G970" s="5"/>
      <c r="J970" s="497"/>
      <c r="K970" s="497"/>
      <c r="L970" s="497"/>
      <c r="M970" s="497"/>
      <c r="N970" s="497"/>
    </row>
    <row r="971" spans="3:14">
      <c r="C971" s="5"/>
      <c r="D971" s="5"/>
      <c r="E971" s="5"/>
      <c r="F971" s="5"/>
      <c r="G971" s="5"/>
      <c r="J971" s="497"/>
      <c r="K971" s="497"/>
      <c r="L971" s="497"/>
      <c r="M971" s="497"/>
      <c r="N971" s="497"/>
    </row>
    <row r="972" spans="3:14">
      <c r="C972" s="5"/>
      <c r="D972" s="5"/>
      <c r="E972" s="5"/>
      <c r="F972" s="5"/>
      <c r="G972" s="5"/>
      <c r="J972" s="497"/>
      <c r="K972" s="497"/>
      <c r="L972" s="497"/>
      <c r="M972" s="497"/>
      <c r="N972" s="497"/>
    </row>
    <row r="973" spans="3:14">
      <c r="C973" s="5"/>
      <c r="D973" s="5"/>
      <c r="E973" s="5"/>
      <c r="F973" s="5"/>
      <c r="G973" s="5"/>
      <c r="J973" s="497"/>
      <c r="K973" s="497"/>
      <c r="L973" s="497"/>
      <c r="M973" s="497"/>
      <c r="N973" s="497"/>
    </row>
    <row r="974" spans="3:14">
      <c r="C974" s="5"/>
      <c r="D974" s="5"/>
      <c r="E974" s="5"/>
      <c r="F974" s="5"/>
      <c r="G974" s="5"/>
      <c r="J974" s="497"/>
      <c r="K974" s="497"/>
      <c r="L974" s="497"/>
      <c r="M974" s="497"/>
      <c r="N974" s="497"/>
    </row>
    <row r="975" spans="3:14">
      <c r="C975" s="5"/>
      <c r="D975" s="5"/>
      <c r="E975" s="5"/>
      <c r="F975" s="5"/>
      <c r="G975" s="5"/>
      <c r="J975" s="497"/>
      <c r="K975" s="497"/>
      <c r="L975" s="497"/>
      <c r="M975" s="497"/>
      <c r="N975" s="497"/>
    </row>
    <row r="976" spans="3:14">
      <c r="C976" s="5"/>
      <c r="D976" s="5"/>
      <c r="E976" s="5"/>
      <c r="F976" s="5"/>
      <c r="G976" s="5"/>
      <c r="J976" s="497"/>
      <c r="K976" s="497"/>
      <c r="L976" s="497"/>
      <c r="M976" s="497"/>
      <c r="N976" s="497"/>
    </row>
    <row r="977" spans="3:14">
      <c r="C977" s="5"/>
      <c r="D977" s="5"/>
      <c r="E977" s="5"/>
      <c r="F977" s="5"/>
      <c r="G977" s="5"/>
      <c r="J977" s="497"/>
      <c r="K977" s="497"/>
      <c r="L977" s="497"/>
      <c r="M977" s="497"/>
      <c r="N977" s="497"/>
    </row>
    <row r="978" spans="3:14">
      <c r="C978" s="5"/>
      <c r="D978" s="5"/>
      <c r="E978" s="5"/>
      <c r="F978" s="5"/>
      <c r="G978" s="5"/>
      <c r="J978" s="497"/>
      <c r="K978" s="497"/>
      <c r="L978" s="497"/>
      <c r="M978" s="497"/>
      <c r="N978" s="497"/>
    </row>
    <row r="979" spans="3:14">
      <c r="C979" s="5"/>
      <c r="D979" s="5"/>
      <c r="E979" s="5"/>
      <c r="F979" s="5"/>
      <c r="G979" s="5"/>
      <c r="J979" s="497"/>
      <c r="K979" s="497"/>
      <c r="L979" s="497"/>
      <c r="M979" s="497"/>
      <c r="N979" s="497"/>
    </row>
    <row r="980" spans="3:14">
      <c r="C980" s="5"/>
      <c r="D980" s="5"/>
      <c r="E980" s="5"/>
      <c r="F980" s="5"/>
      <c r="G980" s="5"/>
      <c r="J980" s="497"/>
      <c r="K980" s="497"/>
      <c r="L980" s="497"/>
      <c r="M980" s="497"/>
      <c r="N980" s="497"/>
    </row>
    <row r="981" spans="3:14">
      <c r="C981" s="5"/>
      <c r="D981" s="5"/>
      <c r="E981" s="5"/>
      <c r="F981" s="5"/>
      <c r="G981" s="5"/>
      <c r="J981" s="497"/>
      <c r="K981" s="497"/>
      <c r="L981" s="497"/>
      <c r="M981" s="497"/>
      <c r="N981" s="497"/>
    </row>
    <row r="982" spans="3:14">
      <c r="C982" s="5"/>
      <c r="D982" s="5"/>
      <c r="E982" s="5"/>
      <c r="F982" s="5"/>
      <c r="G982" s="5"/>
      <c r="J982" s="497"/>
      <c r="K982" s="497"/>
      <c r="L982" s="497"/>
      <c r="M982" s="497"/>
      <c r="N982" s="497"/>
    </row>
    <row r="983" spans="3:14">
      <c r="C983" s="5"/>
      <c r="D983" s="5"/>
      <c r="E983" s="5"/>
      <c r="F983" s="5"/>
      <c r="G983" s="5"/>
      <c r="J983" s="497"/>
      <c r="K983" s="497"/>
      <c r="L983" s="497"/>
      <c r="M983" s="497"/>
      <c r="N983" s="497"/>
    </row>
    <row r="984" spans="3:14">
      <c r="C984" s="5"/>
      <c r="D984" s="5"/>
      <c r="E984" s="5"/>
      <c r="F984" s="5"/>
      <c r="G984" s="5"/>
      <c r="J984" s="497"/>
      <c r="K984" s="497"/>
      <c r="L984" s="497"/>
      <c r="M984" s="497"/>
      <c r="N984" s="497"/>
    </row>
    <row r="985" spans="3:14">
      <c r="C985" s="5"/>
      <c r="D985" s="5"/>
      <c r="E985" s="5"/>
      <c r="F985" s="5"/>
      <c r="G985" s="5"/>
      <c r="J985" s="497"/>
      <c r="K985" s="497"/>
      <c r="L985" s="497"/>
      <c r="M985" s="497"/>
      <c r="N985" s="497"/>
    </row>
    <row r="986" spans="3:14">
      <c r="C986" s="5"/>
      <c r="D986" s="5"/>
      <c r="E986" s="5"/>
      <c r="F986" s="5"/>
      <c r="G986" s="5"/>
      <c r="J986" s="497"/>
      <c r="K986" s="497"/>
      <c r="L986" s="497"/>
      <c r="M986" s="497"/>
      <c r="N986" s="497"/>
    </row>
    <row r="987" spans="3:14">
      <c r="C987" s="5"/>
      <c r="D987" s="5"/>
      <c r="E987" s="5"/>
      <c r="F987" s="5"/>
      <c r="G987" s="5"/>
      <c r="J987" s="497"/>
      <c r="K987" s="497"/>
      <c r="L987" s="497"/>
      <c r="M987" s="497"/>
      <c r="N987" s="497"/>
    </row>
    <row r="988" spans="3:14">
      <c r="C988" s="5"/>
      <c r="D988" s="5"/>
      <c r="E988" s="5"/>
      <c r="F988" s="5"/>
      <c r="G988" s="5"/>
      <c r="J988" s="497"/>
      <c r="K988" s="497"/>
      <c r="L988" s="497"/>
      <c r="M988" s="497"/>
      <c r="N988" s="497"/>
    </row>
    <row r="989" spans="3:14">
      <c r="C989" s="5"/>
      <c r="D989" s="5"/>
      <c r="E989" s="5"/>
      <c r="F989" s="5"/>
      <c r="G989" s="5"/>
      <c r="J989" s="497"/>
      <c r="K989" s="497"/>
      <c r="L989" s="497"/>
      <c r="M989" s="497"/>
      <c r="N989" s="497"/>
    </row>
    <row r="990" spans="3:14">
      <c r="C990" s="5"/>
      <c r="D990" s="5"/>
      <c r="E990" s="5"/>
      <c r="F990" s="5"/>
      <c r="G990" s="5"/>
      <c r="J990" s="497"/>
      <c r="K990" s="497"/>
      <c r="L990" s="497"/>
      <c r="M990" s="497"/>
      <c r="N990" s="497"/>
    </row>
    <row r="991" spans="3:14">
      <c r="C991" s="5"/>
      <c r="D991" s="5"/>
      <c r="E991" s="5"/>
      <c r="F991" s="5"/>
      <c r="G991" s="5"/>
      <c r="J991" s="497"/>
      <c r="K991" s="497"/>
      <c r="L991" s="497"/>
      <c r="M991" s="497"/>
      <c r="N991" s="497"/>
    </row>
    <row r="992" spans="3:14">
      <c r="C992" s="5"/>
      <c r="D992" s="5"/>
      <c r="E992" s="5"/>
      <c r="F992" s="5"/>
      <c r="G992" s="5"/>
      <c r="J992" s="497"/>
      <c r="K992" s="497"/>
      <c r="L992" s="497"/>
      <c r="M992" s="497"/>
      <c r="N992" s="497"/>
    </row>
    <row r="993" spans="3:14">
      <c r="C993" s="5"/>
      <c r="D993" s="5"/>
      <c r="E993" s="5"/>
      <c r="F993" s="5"/>
      <c r="G993" s="5"/>
      <c r="J993" s="497"/>
      <c r="K993" s="497"/>
      <c r="L993" s="497"/>
      <c r="M993" s="497"/>
      <c r="N993" s="497"/>
    </row>
    <row r="994" spans="3:14">
      <c r="C994" s="5"/>
      <c r="D994" s="5"/>
      <c r="E994" s="5"/>
      <c r="F994" s="5"/>
      <c r="G994" s="5"/>
      <c r="J994" s="497"/>
      <c r="K994" s="497"/>
      <c r="L994" s="497"/>
      <c r="M994" s="497"/>
      <c r="N994" s="497"/>
    </row>
    <row r="995" spans="3:14">
      <c r="C995" s="5"/>
      <c r="D995" s="5"/>
      <c r="E995" s="5"/>
      <c r="F995" s="5"/>
      <c r="G995" s="5"/>
      <c r="J995" s="497"/>
      <c r="K995" s="497"/>
      <c r="L995" s="497"/>
      <c r="M995" s="497"/>
      <c r="N995" s="497"/>
    </row>
    <row r="996" spans="3:14">
      <c r="C996" s="5"/>
      <c r="D996" s="5"/>
      <c r="E996" s="5"/>
      <c r="F996" s="5"/>
      <c r="G996" s="5"/>
      <c r="J996" s="497"/>
      <c r="K996" s="497"/>
      <c r="L996" s="497"/>
      <c r="M996" s="497"/>
      <c r="N996" s="497"/>
    </row>
    <row r="997" spans="3:14">
      <c r="C997" s="5"/>
      <c r="D997" s="5"/>
      <c r="E997" s="5"/>
      <c r="F997" s="5"/>
      <c r="G997" s="5"/>
      <c r="J997" s="497"/>
      <c r="K997" s="497"/>
      <c r="L997" s="497"/>
      <c r="M997" s="497"/>
      <c r="N997" s="497"/>
    </row>
    <row r="998" spans="3:14">
      <c r="C998" s="5"/>
      <c r="D998" s="5"/>
      <c r="E998" s="5"/>
      <c r="F998" s="5"/>
      <c r="G998" s="5"/>
      <c r="J998" s="497"/>
      <c r="K998" s="497"/>
      <c r="L998" s="497"/>
      <c r="M998" s="497"/>
      <c r="N998" s="497"/>
    </row>
    <row r="999" spans="3:14">
      <c r="C999" s="5"/>
      <c r="D999" s="5"/>
      <c r="E999" s="5"/>
      <c r="F999" s="5"/>
      <c r="G999" s="5"/>
      <c r="J999" s="497"/>
      <c r="K999" s="497"/>
      <c r="L999" s="497"/>
      <c r="M999" s="497"/>
      <c r="N999" s="497"/>
    </row>
    <row r="1000" spans="3:14">
      <c r="C1000" s="5"/>
      <c r="D1000" s="5"/>
      <c r="E1000" s="5"/>
      <c r="F1000" s="5"/>
      <c r="G1000" s="5"/>
      <c r="J1000" s="497"/>
      <c r="K1000" s="497"/>
      <c r="L1000" s="497"/>
      <c r="M1000" s="497"/>
      <c r="N1000" s="497"/>
    </row>
    <row r="1001" spans="3:14">
      <c r="C1001" s="5"/>
      <c r="D1001" s="5"/>
      <c r="E1001" s="5"/>
      <c r="F1001" s="5"/>
      <c r="G1001" s="5"/>
      <c r="J1001" s="497"/>
      <c r="K1001" s="497"/>
      <c r="L1001" s="497"/>
      <c r="M1001" s="497"/>
      <c r="N1001" s="497"/>
    </row>
    <row r="1002" spans="3:14">
      <c r="C1002" s="5"/>
      <c r="D1002" s="5"/>
      <c r="E1002" s="5"/>
      <c r="F1002" s="5"/>
      <c r="G1002" s="5"/>
      <c r="J1002" s="497"/>
      <c r="K1002" s="497"/>
      <c r="L1002" s="497"/>
      <c r="M1002" s="497"/>
      <c r="N1002" s="497"/>
    </row>
    <row r="1003" spans="3:14">
      <c r="C1003" s="5"/>
      <c r="D1003" s="5"/>
      <c r="E1003" s="5"/>
      <c r="F1003" s="5"/>
      <c r="G1003" s="5"/>
      <c r="J1003" s="497"/>
      <c r="K1003" s="497"/>
      <c r="L1003" s="497"/>
      <c r="M1003" s="497"/>
      <c r="N1003" s="497"/>
    </row>
    <row r="1004" spans="3:14">
      <c r="C1004" s="5"/>
      <c r="D1004" s="5"/>
      <c r="E1004" s="5"/>
      <c r="F1004" s="5"/>
      <c r="G1004" s="5"/>
      <c r="J1004" s="497"/>
      <c r="K1004" s="497"/>
      <c r="L1004" s="497"/>
      <c r="M1004" s="497"/>
      <c r="N1004" s="497"/>
    </row>
    <row r="1005" spans="3:14">
      <c r="C1005" s="5"/>
      <c r="D1005" s="5"/>
      <c r="E1005" s="5"/>
      <c r="F1005" s="5"/>
      <c r="G1005" s="5"/>
      <c r="J1005" s="497"/>
      <c r="K1005" s="497"/>
      <c r="L1005" s="497"/>
      <c r="M1005" s="497"/>
      <c r="N1005" s="497"/>
    </row>
    <row r="1006" spans="3:14">
      <c r="C1006" s="5"/>
      <c r="D1006" s="5"/>
      <c r="E1006" s="5"/>
      <c r="F1006" s="5"/>
      <c r="G1006" s="5"/>
      <c r="J1006" s="497"/>
      <c r="K1006" s="497"/>
      <c r="L1006" s="497"/>
      <c r="M1006" s="497"/>
      <c r="N1006" s="497"/>
    </row>
    <row r="1007" spans="3:14">
      <c r="C1007" s="5"/>
      <c r="D1007" s="5"/>
      <c r="E1007" s="5"/>
      <c r="F1007" s="5"/>
      <c r="G1007" s="5"/>
      <c r="J1007" s="497"/>
      <c r="K1007" s="497"/>
      <c r="L1007" s="497"/>
      <c r="M1007" s="497"/>
      <c r="N1007" s="497"/>
    </row>
    <row r="1008" spans="3:14">
      <c r="C1008" s="5"/>
      <c r="D1008" s="5"/>
      <c r="E1008" s="5"/>
      <c r="F1008" s="5"/>
      <c r="G1008" s="5"/>
      <c r="J1008" s="497"/>
      <c r="K1008" s="497"/>
      <c r="L1008" s="497"/>
      <c r="M1008" s="497"/>
      <c r="N1008" s="497"/>
    </row>
    <row r="1009" spans="3:14">
      <c r="C1009" s="5"/>
      <c r="D1009" s="5"/>
      <c r="E1009" s="5"/>
      <c r="F1009" s="5"/>
      <c r="G1009" s="5"/>
      <c r="J1009" s="497"/>
      <c r="K1009" s="497"/>
      <c r="L1009" s="497"/>
      <c r="M1009" s="497"/>
      <c r="N1009" s="497"/>
    </row>
    <row r="1010" spans="3:14">
      <c r="C1010" s="5"/>
      <c r="D1010" s="5"/>
      <c r="E1010" s="5"/>
      <c r="F1010" s="5"/>
      <c r="G1010" s="5"/>
      <c r="J1010" s="497"/>
      <c r="K1010" s="497"/>
      <c r="L1010" s="497"/>
      <c r="M1010" s="497"/>
      <c r="N1010" s="497"/>
    </row>
    <row r="1011" spans="3:14">
      <c r="C1011" s="5"/>
      <c r="D1011" s="5"/>
      <c r="E1011" s="5"/>
      <c r="F1011" s="5"/>
      <c r="G1011" s="5"/>
      <c r="J1011" s="497"/>
      <c r="K1011" s="497"/>
      <c r="L1011" s="497"/>
      <c r="M1011" s="497"/>
      <c r="N1011" s="497"/>
    </row>
    <row r="1012" spans="3:14">
      <c r="C1012" s="5"/>
      <c r="D1012" s="5"/>
      <c r="E1012" s="5"/>
      <c r="F1012" s="5"/>
      <c r="G1012" s="5"/>
      <c r="J1012" s="497"/>
      <c r="K1012" s="497"/>
      <c r="L1012" s="497"/>
      <c r="M1012" s="497"/>
      <c r="N1012" s="497"/>
    </row>
    <row r="1013" spans="3:14">
      <c r="C1013" s="5"/>
      <c r="D1013" s="5"/>
      <c r="E1013" s="5"/>
      <c r="F1013" s="5"/>
      <c r="G1013" s="5"/>
      <c r="J1013" s="497"/>
      <c r="K1013" s="497"/>
      <c r="L1013" s="497"/>
      <c r="M1013" s="497"/>
      <c r="N1013" s="497"/>
    </row>
    <row r="1014" spans="3:14">
      <c r="C1014" s="5"/>
      <c r="D1014" s="5"/>
      <c r="E1014" s="5"/>
      <c r="F1014" s="5"/>
      <c r="G1014" s="5"/>
      <c r="J1014" s="497"/>
      <c r="K1014" s="497"/>
      <c r="L1014" s="497"/>
      <c r="M1014" s="497"/>
      <c r="N1014" s="497"/>
    </row>
    <row r="1015" spans="3:14">
      <c r="C1015" s="5"/>
      <c r="D1015" s="5"/>
      <c r="E1015" s="5"/>
      <c r="F1015" s="5"/>
      <c r="G1015" s="5"/>
      <c r="J1015" s="497"/>
      <c r="K1015" s="497"/>
      <c r="L1015" s="497"/>
      <c r="M1015" s="497"/>
      <c r="N1015" s="497"/>
    </row>
    <row r="1016" spans="3:14">
      <c r="C1016" s="5"/>
      <c r="D1016" s="5"/>
      <c r="E1016" s="5"/>
      <c r="F1016" s="5"/>
      <c r="G1016" s="5"/>
      <c r="J1016" s="497"/>
      <c r="K1016" s="497"/>
      <c r="L1016" s="497"/>
      <c r="M1016" s="497"/>
      <c r="N1016" s="497"/>
    </row>
    <row r="1017" spans="3:14">
      <c r="C1017" s="5"/>
      <c r="D1017" s="5"/>
      <c r="E1017" s="5"/>
      <c r="F1017" s="5"/>
      <c r="G1017" s="5"/>
      <c r="J1017" s="497"/>
      <c r="K1017" s="497"/>
      <c r="L1017" s="497"/>
      <c r="M1017" s="497"/>
      <c r="N1017" s="497"/>
    </row>
    <row r="1018" spans="3:14">
      <c r="C1018" s="5"/>
      <c r="D1018" s="5"/>
      <c r="E1018" s="5"/>
      <c r="F1018" s="5"/>
      <c r="G1018" s="5"/>
      <c r="J1018" s="497"/>
      <c r="K1018" s="497"/>
      <c r="L1018" s="497"/>
      <c r="M1018" s="497"/>
      <c r="N1018" s="497"/>
    </row>
    <row r="1019" spans="3:14">
      <c r="C1019" s="5"/>
      <c r="D1019" s="5"/>
      <c r="E1019" s="5"/>
      <c r="F1019" s="5"/>
      <c r="G1019" s="5"/>
      <c r="J1019" s="497"/>
      <c r="K1019" s="497"/>
      <c r="L1019" s="497"/>
      <c r="M1019" s="497"/>
      <c r="N1019" s="497"/>
    </row>
    <row r="1020" spans="3:14">
      <c r="C1020" s="5"/>
      <c r="D1020" s="5"/>
      <c r="E1020" s="5"/>
      <c r="F1020" s="5"/>
      <c r="G1020" s="5"/>
      <c r="J1020" s="497"/>
      <c r="K1020" s="497"/>
      <c r="L1020" s="497"/>
      <c r="M1020" s="497"/>
      <c r="N1020" s="497"/>
    </row>
    <row r="1021" spans="3:14">
      <c r="C1021" s="5"/>
      <c r="D1021" s="5"/>
      <c r="E1021" s="5"/>
      <c r="F1021" s="5"/>
      <c r="G1021" s="5"/>
      <c r="J1021" s="497"/>
      <c r="K1021" s="497"/>
      <c r="L1021" s="497"/>
      <c r="M1021" s="497"/>
      <c r="N1021" s="497"/>
    </row>
    <row r="1022" spans="3:14">
      <c r="C1022" s="5"/>
      <c r="D1022" s="5"/>
      <c r="E1022" s="5"/>
      <c r="F1022" s="5"/>
      <c r="G1022" s="5"/>
      <c r="J1022" s="497"/>
      <c r="K1022" s="497"/>
      <c r="L1022" s="497"/>
      <c r="M1022" s="497"/>
      <c r="N1022" s="497"/>
    </row>
    <row r="1023" spans="3:14">
      <c r="C1023" s="5"/>
      <c r="D1023" s="5"/>
      <c r="E1023" s="5"/>
      <c r="F1023" s="5"/>
      <c r="G1023" s="5"/>
      <c r="J1023" s="497"/>
      <c r="K1023" s="497"/>
      <c r="L1023" s="497"/>
      <c r="M1023" s="497"/>
      <c r="N1023" s="497"/>
    </row>
    <row r="1024" spans="3:14">
      <c r="C1024" s="5"/>
      <c r="D1024" s="5"/>
      <c r="E1024" s="5"/>
      <c r="F1024" s="5"/>
      <c r="G1024" s="5"/>
      <c r="J1024" s="497"/>
      <c r="K1024" s="497"/>
      <c r="L1024" s="497"/>
      <c r="M1024" s="497"/>
      <c r="N1024" s="497"/>
    </row>
    <row r="1025" spans="3:14">
      <c r="C1025" s="5"/>
      <c r="D1025" s="5"/>
      <c r="E1025" s="5"/>
      <c r="F1025" s="5"/>
      <c r="G1025" s="5"/>
      <c r="J1025" s="497"/>
      <c r="K1025" s="497"/>
      <c r="L1025" s="497"/>
      <c r="M1025" s="497"/>
      <c r="N1025" s="497"/>
    </row>
    <row r="1026" spans="3:14">
      <c r="C1026" s="5"/>
      <c r="D1026" s="5"/>
      <c r="E1026" s="5"/>
      <c r="F1026" s="5"/>
      <c r="G1026" s="5"/>
      <c r="J1026" s="497"/>
      <c r="K1026" s="497"/>
      <c r="L1026" s="497"/>
      <c r="M1026" s="497"/>
      <c r="N1026" s="497"/>
    </row>
    <row r="1027" spans="3:14">
      <c r="C1027" s="5"/>
      <c r="D1027" s="5"/>
      <c r="E1027" s="5"/>
      <c r="F1027" s="5"/>
      <c r="G1027" s="5"/>
      <c r="J1027" s="497"/>
      <c r="K1027" s="497"/>
      <c r="L1027" s="497"/>
      <c r="M1027" s="497"/>
      <c r="N1027" s="497"/>
    </row>
    <row r="1028" spans="3:14">
      <c r="C1028" s="5"/>
      <c r="D1028" s="5"/>
      <c r="E1028" s="5"/>
      <c r="F1028" s="5"/>
      <c r="G1028" s="5"/>
      <c r="J1028" s="497"/>
      <c r="K1028" s="497"/>
      <c r="L1028" s="497"/>
      <c r="M1028" s="497"/>
      <c r="N1028" s="497"/>
    </row>
    <row r="1029" spans="3:14">
      <c r="J1029" s="497"/>
      <c r="K1029" s="497"/>
      <c r="L1029" s="497"/>
      <c r="M1029" s="497"/>
      <c r="N1029" s="497"/>
    </row>
    <row r="1030" spans="3:14">
      <c r="J1030" s="497"/>
      <c r="K1030" s="497"/>
      <c r="L1030" s="497"/>
      <c r="M1030" s="497"/>
      <c r="N1030" s="497"/>
    </row>
    <row r="1031" spans="3:14">
      <c r="J1031" s="497"/>
      <c r="K1031" s="497"/>
      <c r="L1031" s="497"/>
      <c r="M1031" s="497"/>
      <c r="N1031" s="497"/>
    </row>
    <row r="1032" spans="3:14">
      <c r="J1032" s="497"/>
      <c r="K1032" s="497"/>
      <c r="L1032" s="497"/>
      <c r="M1032" s="497"/>
      <c r="N1032" s="497"/>
    </row>
    <row r="1033" spans="3:14">
      <c r="J1033" s="497"/>
      <c r="K1033" s="497"/>
      <c r="L1033" s="497"/>
      <c r="M1033" s="497"/>
      <c r="N1033" s="497"/>
    </row>
    <row r="1034" spans="3:14">
      <c r="J1034" s="497"/>
      <c r="K1034" s="497"/>
      <c r="L1034" s="497"/>
      <c r="M1034" s="497"/>
      <c r="N1034" s="497"/>
    </row>
    <row r="1035" spans="3:14">
      <c r="J1035" s="497"/>
      <c r="K1035" s="497"/>
      <c r="L1035" s="497"/>
      <c r="M1035" s="497"/>
      <c r="N1035" s="497"/>
    </row>
    <row r="1036" spans="3:14">
      <c r="J1036" s="497"/>
      <c r="K1036" s="497"/>
      <c r="L1036" s="497"/>
      <c r="M1036" s="497"/>
      <c r="N1036" s="497"/>
    </row>
    <row r="1037" spans="3:14">
      <c r="J1037" s="497"/>
      <c r="K1037" s="497"/>
      <c r="L1037" s="497"/>
      <c r="M1037" s="497"/>
      <c r="N1037" s="497"/>
    </row>
    <row r="1038" spans="3:14">
      <c r="J1038" s="497"/>
      <c r="K1038" s="497"/>
      <c r="L1038" s="497"/>
      <c r="M1038" s="497"/>
      <c r="N1038" s="497"/>
    </row>
    <row r="1039" spans="3:14">
      <c r="J1039" s="497"/>
      <c r="K1039" s="497"/>
      <c r="L1039" s="497"/>
      <c r="M1039" s="497"/>
      <c r="N1039" s="497"/>
    </row>
    <row r="1040" spans="3:14">
      <c r="J1040" s="497"/>
      <c r="K1040" s="497"/>
      <c r="L1040" s="497"/>
      <c r="M1040" s="497"/>
      <c r="N1040" s="497"/>
    </row>
  </sheetData>
  <pageMargins left="0.75" right="0.75" top="1" bottom="1" header="0.5" footer="0.5"/>
  <pageSetup orientation="portrait" horizontalDpi="1200" verticalDpi="1200"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79">
    <tabColor theme="2" tint="-9.9978637043366805E-2"/>
  </sheetPr>
  <dimension ref="A1:I71"/>
  <sheetViews>
    <sheetView zoomScale="75" zoomScaleNormal="75" workbookViewId="0"/>
  </sheetViews>
  <sheetFormatPr defaultColWidth="8.5546875" defaultRowHeight="13.2"/>
  <cols>
    <col min="1" max="1" width="19.33203125" style="3" customWidth="1"/>
    <col min="2" max="2" width="13.5546875" style="3" customWidth="1"/>
    <col min="3" max="3" width="13.33203125" style="3" customWidth="1"/>
    <col min="4" max="4" width="12" style="3" bestFit="1" customWidth="1"/>
    <col min="5" max="5" width="8.5546875" style="3"/>
    <col min="6" max="6" width="9.5546875" style="5" customWidth="1"/>
    <col min="7" max="7" width="7" style="5" customWidth="1"/>
    <col min="8" max="16384" width="8.5546875" style="3"/>
  </cols>
  <sheetData>
    <row r="1" spans="1:1" ht="14.4">
      <c r="A1" s="100" t="s">
        <v>808</v>
      </c>
    </row>
    <row r="22" spans="1:9">
      <c r="A22" s="174" t="s">
        <v>468</v>
      </c>
    </row>
    <row r="24" spans="1:9">
      <c r="A24" s="34"/>
      <c r="B24" s="831" t="s">
        <v>809</v>
      </c>
      <c r="C24" s="831" t="s">
        <v>809</v>
      </c>
      <c r="D24" s="70" t="s">
        <v>809</v>
      </c>
    </row>
    <row r="25" spans="1:9">
      <c r="A25" s="130" t="s">
        <v>337</v>
      </c>
      <c r="B25" s="5" t="s">
        <v>338</v>
      </c>
      <c r="C25" s="5" t="s">
        <v>338</v>
      </c>
      <c r="D25" s="44" t="s">
        <v>469</v>
      </c>
      <c r="F25" s="224" t="s">
        <v>478</v>
      </c>
      <c r="G25" s="70"/>
    </row>
    <row r="26" spans="1:9">
      <c r="A26" s="131" t="s">
        <v>479</v>
      </c>
      <c r="B26" s="31" t="s">
        <v>341</v>
      </c>
      <c r="C26" s="31" t="s">
        <v>470</v>
      </c>
      <c r="D26" s="13" t="s">
        <v>806</v>
      </c>
      <c r="F26" s="453" t="s">
        <v>806</v>
      </c>
      <c r="G26" s="39" t="s">
        <v>477</v>
      </c>
      <c r="I26" s="447"/>
    </row>
    <row r="27" spans="1:9">
      <c r="A27" s="107" t="s">
        <v>471</v>
      </c>
      <c r="B27" s="452" t="e">
        <v>#N/A</v>
      </c>
      <c r="C27" s="449">
        <v>0</v>
      </c>
      <c r="D27" s="450" t="e">
        <v>#N/A</v>
      </c>
      <c r="F27" s="496">
        <v>3347.5177304964541</v>
      </c>
      <c r="G27" s="44">
        <v>2</v>
      </c>
      <c r="I27" s="447"/>
    </row>
    <row r="28" spans="1:9">
      <c r="A28" s="107" t="s">
        <v>472</v>
      </c>
      <c r="B28" s="452">
        <v>2</v>
      </c>
      <c r="C28" s="449">
        <v>25.64</v>
      </c>
      <c r="D28" s="450">
        <v>2692.5315321699563</v>
      </c>
      <c r="F28" s="496">
        <v>2507.8254242418848</v>
      </c>
      <c r="G28" s="44">
        <v>2</v>
      </c>
    </row>
    <row r="29" spans="1:9">
      <c r="A29" s="107" t="s">
        <v>473</v>
      </c>
      <c r="B29" s="452">
        <v>1</v>
      </c>
      <c r="C29" s="449">
        <v>21.76</v>
      </c>
      <c r="D29" s="450">
        <v>1655.2784926470588</v>
      </c>
      <c r="F29" s="496">
        <v>1655.2784926470588</v>
      </c>
      <c r="G29" s="44">
        <v>3</v>
      </c>
    </row>
    <row r="30" spans="1:9">
      <c r="A30" s="107" t="s">
        <v>474</v>
      </c>
      <c r="B30" s="451">
        <v>4</v>
      </c>
      <c r="C30" s="449">
        <v>357.18500000000006</v>
      </c>
      <c r="D30" s="450">
        <v>1707.4950635259006</v>
      </c>
      <c r="F30" s="496">
        <v>2143.1013802622488</v>
      </c>
      <c r="G30" s="44">
        <v>4</v>
      </c>
    </row>
    <row r="31" spans="1:9">
      <c r="A31" s="107" t="s">
        <v>475</v>
      </c>
      <c r="B31" s="451">
        <v>14</v>
      </c>
      <c r="C31" s="449">
        <v>2176.9799999999996</v>
      </c>
      <c r="D31" s="450">
        <v>1605.424931825622</v>
      </c>
      <c r="F31" s="496">
        <v>1765.588123974936</v>
      </c>
      <c r="G31" s="44">
        <v>4</v>
      </c>
    </row>
    <row r="32" spans="1:9">
      <c r="A32" s="107" t="s">
        <v>476</v>
      </c>
      <c r="B32" s="451">
        <v>24</v>
      </c>
      <c r="C32" s="449">
        <v>7345.7800000000007</v>
      </c>
      <c r="D32" s="450">
        <v>1488.0126568733085</v>
      </c>
      <c r="F32" s="496">
        <v>1608.296706116721</v>
      </c>
      <c r="G32" s="44">
        <v>4</v>
      </c>
    </row>
    <row r="33" spans="1:7">
      <c r="A33" s="28"/>
      <c r="B33" s="448"/>
      <c r="C33" s="449"/>
      <c r="D33" s="450"/>
      <c r="F33" s="496">
        <v>1412.9010849299877</v>
      </c>
      <c r="G33" s="44">
        <v>4</v>
      </c>
    </row>
    <row r="34" spans="1:7">
      <c r="A34" s="131" t="s">
        <v>98</v>
      </c>
      <c r="B34" s="838">
        <v>45</v>
      </c>
      <c r="C34" s="839">
        <v>9927.3450000000012</v>
      </c>
      <c r="D34" s="340"/>
      <c r="F34" s="496">
        <v>1857.3069875580497</v>
      </c>
      <c r="G34" s="44">
        <v>5</v>
      </c>
    </row>
    <row r="35" spans="1:7">
      <c r="F35" s="496">
        <v>1782.2686347708095</v>
      </c>
      <c r="G35" s="44">
        <v>5</v>
      </c>
    </row>
    <row r="36" spans="1:7">
      <c r="F36" s="496">
        <v>1716.2310258697305</v>
      </c>
      <c r="G36" s="229">
        <v>5</v>
      </c>
    </row>
    <row r="37" spans="1:7">
      <c r="F37" s="496">
        <v>1702.6578073089711</v>
      </c>
      <c r="G37" s="44">
        <v>5</v>
      </c>
    </row>
    <row r="38" spans="1:7">
      <c r="F38" s="496">
        <v>1684.6724239878638</v>
      </c>
      <c r="G38" s="44">
        <v>5</v>
      </c>
    </row>
    <row r="39" spans="1:7">
      <c r="F39" s="496">
        <v>1637.0624587529724</v>
      </c>
      <c r="G39" s="44">
        <v>5</v>
      </c>
    </row>
    <row r="40" spans="1:7">
      <c r="F40" s="496">
        <v>1636.9072391256157</v>
      </c>
      <c r="G40" s="44">
        <v>5</v>
      </c>
    </row>
    <row r="41" spans="1:7">
      <c r="F41" s="496">
        <v>1630.6513830395843</v>
      </c>
      <c r="G41" s="44">
        <v>5</v>
      </c>
    </row>
    <row r="42" spans="1:7">
      <c r="F42" s="496">
        <v>1578.4896454708953</v>
      </c>
      <c r="G42" s="44">
        <v>5</v>
      </c>
    </row>
    <row r="43" spans="1:7">
      <c r="F43" s="496">
        <v>1578.1000698948947</v>
      </c>
      <c r="G43" s="44">
        <v>5</v>
      </c>
    </row>
    <row r="44" spans="1:7">
      <c r="F44" s="496">
        <v>1497.4508340100176</v>
      </c>
      <c r="G44" s="44">
        <v>5</v>
      </c>
    </row>
    <row r="45" spans="1:7">
      <c r="F45" s="496">
        <v>1474.8860378567997</v>
      </c>
      <c r="G45" s="44">
        <v>5</v>
      </c>
    </row>
    <row r="46" spans="1:7">
      <c r="F46" s="496">
        <v>1448.9188580080629</v>
      </c>
      <c r="G46" s="44">
        <v>5</v>
      </c>
    </row>
    <row r="47" spans="1:7">
      <c r="F47" s="496">
        <v>1304.4716304577094</v>
      </c>
      <c r="G47" s="44">
        <v>5</v>
      </c>
    </row>
    <row r="48" spans="1:7">
      <c r="F48" s="496">
        <v>1924.8692789528654</v>
      </c>
      <c r="G48" s="44">
        <v>6</v>
      </c>
    </row>
    <row r="49" spans="6:7">
      <c r="F49" s="496">
        <v>1899.2301115229779</v>
      </c>
      <c r="G49" s="44">
        <v>6</v>
      </c>
    </row>
    <row r="50" spans="6:7">
      <c r="F50" s="496">
        <v>1886.5807219442336</v>
      </c>
      <c r="G50" s="44">
        <v>6</v>
      </c>
    </row>
    <row r="51" spans="6:7">
      <c r="F51" s="496">
        <v>1811.0229313980526</v>
      </c>
      <c r="G51" s="44">
        <v>6</v>
      </c>
    </row>
    <row r="52" spans="6:7">
      <c r="F52" s="496">
        <v>1770.4583984360575</v>
      </c>
      <c r="G52" s="44">
        <v>6</v>
      </c>
    </row>
    <row r="53" spans="6:7">
      <c r="F53" s="496">
        <v>1747.2260788819874</v>
      </c>
      <c r="G53" s="44">
        <v>6</v>
      </c>
    </row>
    <row r="54" spans="6:7">
      <c r="F54" s="496">
        <v>1705.8922847500332</v>
      </c>
      <c r="G54" s="44">
        <v>6</v>
      </c>
    </row>
    <row r="55" spans="6:7">
      <c r="F55" s="496">
        <v>1685.0467758533275</v>
      </c>
      <c r="G55" s="44">
        <v>6</v>
      </c>
    </row>
    <row r="56" spans="6:7">
      <c r="F56" s="496">
        <v>1674.11823149528</v>
      </c>
      <c r="G56" s="44">
        <v>6</v>
      </c>
    </row>
    <row r="57" spans="6:7">
      <c r="F57" s="496">
        <v>1530.4063135317076</v>
      </c>
      <c r="G57" s="44">
        <v>6</v>
      </c>
    </row>
    <row r="58" spans="6:7">
      <c r="F58" s="496">
        <v>1514.1188567812701</v>
      </c>
      <c r="G58" s="44">
        <v>6</v>
      </c>
    </row>
    <row r="59" spans="6:7">
      <c r="F59" s="496">
        <v>1504.5659521472032</v>
      </c>
      <c r="G59" s="44">
        <v>6</v>
      </c>
    </row>
    <row r="60" spans="6:7">
      <c r="F60" s="496">
        <v>1497.7681662963555</v>
      </c>
      <c r="G60" s="44">
        <v>6</v>
      </c>
    </row>
    <row r="61" spans="6:7">
      <c r="F61" s="496">
        <v>1429.8738938101985</v>
      </c>
      <c r="G61" s="44">
        <v>6</v>
      </c>
    </row>
    <row r="62" spans="6:7">
      <c r="F62" s="496">
        <v>1414.12791733476</v>
      </c>
      <c r="G62" s="44">
        <v>6</v>
      </c>
    </row>
    <row r="63" spans="6:7">
      <c r="F63" s="496">
        <v>1406.7831308857646</v>
      </c>
      <c r="G63" s="44">
        <v>6</v>
      </c>
    </row>
    <row r="64" spans="6:7">
      <c r="F64" s="496">
        <v>1378.1200789473669</v>
      </c>
      <c r="G64" s="44">
        <v>6</v>
      </c>
    </row>
    <row r="65" spans="6:7">
      <c r="F65" s="496">
        <v>1350.373250848013</v>
      </c>
      <c r="G65" s="44">
        <v>6</v>
      </c>
    </row>
    <row r="66" spans="6:7">
      <c r="F66" s="496">
        <v>1321.3210104584848</v>
      </c>
      <c r="G66" s="44">
        <v>6</v>
      </c>
    </row>
    <row r="67" spans="6:7">
      <c r="F67" s="496">
        <v>1294.1186810096306</v>
      </c>
      <c r="G67" s="44">
        <v>6</v>
      </c>
    </row>
    <row r="68" spans="6:7">
      <c r="F68" s="496">
        <v>1283.3968484937914</v>
      </c>
      <c r="G68" s="44">
        <v>6</v>
      </c>
    </row>
    <row r="69" spans="6:7">
      <c r="F69" s="496">
        <v>1249.4127629383904</v>
      </c>
      <c r="G69" s="44">
        <v>6</v>
      </c>
    </row>
    <row r="70" spans="6:7">
      <c r="F70" s="496">
        <v>1236.8618203425231</v>
      </c>
      <c r="G70" s="44">
        <v>6</v>
      </c>
    </row>
    <row r="71" spans="6:7">
      <c r="F71" s="499">
        <v>1204.3356081894822</v>
      </c>
      <c r="G71" s="13">
        <v>6</v>
      </c>
    </row>
  </sheetData>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2" tint="-9.9978637043366805E-2"/>
  </sheetPr>
  <dimension ref="A1:G226"/>
  <sheetViews>
    <sheetView zoomScale="75" zoomScaleNormal="75" workbookViewId="0"/>
  </sheetViews>
  <sheetFormatPr defaultColWidth="8.77734375" defaultRowHeight="13.2"/>
  <cols>
    <col min="1" max="1" width="12.109375" style="3" customWidth="1"/>
    <col min="2" max="2" width="11.77734375" style="3" bestFit="1" customWidth="1"/>
    <col min="3" max="3" width="11.77734375" style="3" customWidth="1"/>
    <col min="4" max="4" width="12" style="3" bestFit="1" customWidth="1"/>
    <col min="5" max="5" width="8.77734375" style="3"/>
    <col min="6" max="6" width="9.77734375" style="5" customWidth="1"/>
    <col min="7" max="7" width="7" style="5" customWidth="1"/>
    <col min="8" max="16384" width="8.77734375" style="3"/>
  </cols>
  <sheetData>
    <row r="1" spans="1:1" ht="14.4">
      <c r="A1" s="100" t="s">
        <v>851</v>
      </c>
    </row>
    <row r="22" spans="1:7">
      <c r="A22" s="174" t="s">
        <v>483</v>
      </c>
    </row>
    <row r="23" spans="1:7">
      <c r="F23" s="3"/>
      <c r="G23" s="3"/>
    </row>
    <row r="24" spans="1:7">
      <c r="A24" s="137"/>
      <c r="B24" s="132" t="s">
        <v>0</v>
      </c>
      <c r="C24" s="132" t="s">
        <v>0</v>
      </c>
      <c r="F24" s="3"/>
      <c r="G24" s="3"/>
    </row>
    <row r="25" spans="1:7">
      <c r="A25" s="130"/>
      <c r="B25" s="134" t="s">
        <v>531</v>
      </c>
      <c r="C25" s="134" t="s">
        <v>531</v>
      </c>
      <c r="F25" s="3"/>
      <c r="G25" s="3"/>
    </row>
    <row r="26" spans="1:7">
      <c r="A26" s="130" t="s">
        <v>480</v>
      </c>
      <c r="B26" s="134" t="s">
        <v>532</v>
      </c>
      <c r="C26" s="134" t="s">
        <v>532</v>
      </c>
      <c r="F26" s="3"/>
      <c r="G26" s="3"/>
    </row>
    <row r="27" spans="1:7">
      <c r="A27" s="130" t="s">
        <v>481</v>
      </c>
      <c r="B27" s="134" t="s">
        <v>852</v>
      </c>
      <c r="C27" s="134" t="s">
        <v>853</v>
      </c>
      <c r="F27" s="3"/>
      <c r="G27" s="3"/>
    </row>
    <row r="28" spans="1:7">
      <c r="A28" s="131" t="s">
        <v>482</v>
      </c>
      <c r="B28" s="135" t="s">
        <v>533</v>
      </c>
      <c r="C28" s="135" t="s">
        <v>533</v>
      </c>
      <c r="F28" s="3"/>
      <c r="G28" s="3"/>
    </row>
    <row r="29" spans="1:7">
      <c r="A29" s="132">
        <v>2021</v>
      </c>
      <c r="B29" s="530">
        <v>14.510568448500653</v>
      </c>
      <c r="C29" s="530" t="s">
        <v>534</v>
      </c>
      <c r="F29" s="3"/>
      <c r="G29" s="3"/>
    </row>
    <row r="30" spans="1:7">
      <c r="A30" s="134">
        <v>2021</v>
      </c>
      <c r="B30" s="531">
        <v>24.701634615384616</v>
      </c>
      <c r="C30" s="531" t="s">
        <v>534</v>
      </c>
      <c r="F30" s="3"/>
      <c r="G30" s="3"/>
    </row>
    <row r="31" spans="1:7">
      <c r="A31" s="134">
        <v>2021</v>
      </c>
      <c r="B31" s="531">
        <v>27.581572457334516</v>
      </c>
      <c r="C31" s="531" t="s">
        <v>534</v>
      </c>
      <c r="F31" s="3"/>
      <c r="G31" s="3"/>
    </row>
    <row r="32" spans="1:7">
      <c r="A32" s="134">
        <v>2021</v>
      </c>
      <c r="B32" s="531">
        <v>29.283353211009175</v>
      </c>
      <c r="C32" s="531" t="s">
        <v>534</v>
      </c>
      <c r="F32" s="3"/>
      <c r="G32" s="3"/>
    </row>
    <row r="33" spans="1:7">
      <c r="A33" s="134">
        <v>2021</v>
      </c>
      <c r="B33" s="531">
        <v>28.238198542902282</v>
      </c>
      <c r="C33" s="531" t="s">
        <v>534</v>
      </c>
      <c r="F33" s="3"/>
      <c r="G33" s="3"/>
    </row>
    <row r="34" spans="1:7">
      <c r="A34" s="134">
        <v>2021</v>
      </c>
      <c r="B34" s="531">
        <v>28.238198542902282</v>
      </c>
      <c r="C34" s="531" t="s">
        <v>534</v>
      </c>
      <c r="F34" s="3"/>
      <c r="G34" s="3"/>
    </row>
    <row r="35" spans="1:7">
      <c r="A35" s="134">
        <v>2021</v>
      </c>
      <c r="B35" s="531">
        <v>10.769572</v>
      </c>
      <c r="C35" s="531" t="s">
        <v>534</v>
      </c>
      <c r="F35" s="3"/>
      <c r="G35" s="3"/>
    </row>
    <row r="36" spans="1:7">
      <c r="A36" s="134">
        <v>2020</v>
      </c>
      <c r="B36" s="531">
        <v>25.810796183812009</v>
      </c>
      <c r="C36" s="531" t="s">
        <v>534</v>
      </c>
      <c r="F36" s="3"/>
      <c r="G36" s="3"/>
    </row>
    <row r="37" spans="1:7">
      <c r="A37" s="134">
        <v>2020</v>
      </c>
      <c r="B37" s="531">
        <v>32.954783201417079</v>
      </c>
      <c r="C37" s="531" t="s">
        <v>534</v>
      </c>
      <c r="F37" s="3"/>
      <c r="G37" s="3"/>
    </row>
    <row r="38" spans="1:7">
      <c r="A38" s="134">
        <v>2020</v>
      </c>
      <c r="B38" s="531">
        <v>20.736710644199334</v>
      </c>
      <c r="C38" s="531" t="s">
        <v>534</v>
      </c>
      <c r="F38" s="3"/>
      <c r="G38" s="3"/>
    </row>
    <row r="39" spans="1:7">
      <c r="A39" s="134">
        <v>2020</v>
      </c>
      <c r="B39" s="531">
        <v>40.144047410004063</v>
      </c>
      <c r="C39" s="531" t="s">
        <v>534</v>
      </c>
      <c r="F39" s="3"/>
      <c r="G39" s="3"/>
    </row>
    <row r="40" spans="1:7">
      <c r="A40" s="134">
        <v>2020</v>
      </c>
      <c r="B40" s="531">
        <v>27.477245342789551</v>
      </c>
      <c r="C40" s="531" t="s">
        <v>534</v>
      </c>
      <c r="F40" s="3"/>
      <c r="G40" s="3"/>
    </row>
    <row r="41" spans="1:7">
      <c r="A41" s="134">
        <v>2020</v>
      </c>
      <c r="B41" s="531">
        <v>18.033524306791598</v>
      </c>
      <c r="C41" s="531" t="s">
        <v>534</v>
      </c>
      <c r="F41" s="3"/>
      <c r="G41" s="3"/>
    </row>
    <row r="42" spans="1:7">
      <c r="A42" s="134">
        <v>2020</v>
      </c>
      <c r="B42" s="531">
        <v>24.945694588678613</v>
      </c>
      <c r="C42" s="531" t="s">
        <v>534</v>
      </c>
      <c r="F42" s="3"/>
      <c r="G42" s="3"/>
    </row>
    <row r="43" spans="1:7">
      <c r="A43" s="134">
        <v>2020</v>
      </c>
      <c r="B43" s="531">
        <v>26.903871727618295</v>
      </c>
      <c r="C43" s="531" t="s">
        <v>534</v>
      </c>
      <c r="F43" s="3"/>
      <c r="G43" s="3"/>
    </row>
    <row r="44" spans="1:7">
      <c r="A44" s="134">
        <v>2020</v>
      </c>
      <c r="B44" s="531">
        <v>32.998469923283963</v>
      </c>
      <c r="C44" s="531" t="s">
        <v>534</v>
      </c>
      <c r="F44" s="3"/>
      <c r="G44" s="3"/>
    </row>
    <row r="45" spans="1:7">
      <c r="A45" s="134">
        <v>2020</v>
      </c>
      <c r="B45" s="531">
        <v>19.434898857410012</v>
      </c>
      <c r="C45" s="531" t="s">
        <v>534</v>
      </c>
      <c r="F45" s="3"/>
      <c r="G45" s="3"/>
    </row>
    <row r="46" spans="1:7">
      <c r="A46" s="134">
        <v>2020</v>
      </c>
      <c r="B46" s="531">
        <v>33.702716679869297</v>
      </c>
      <c r="C46" s="531" t="s">
        <v>534</v>
      </c>
      <c r="F46" s="3"/>
      <c r="G46" s="3"/>
    </row>
    <row r="47" spans="1:7">
      <c r="A47" s="134">
        <v>2020</v>
      </c>
      <c r="B47" s="531">
        <v>31.443770209701729</v>
      </c>
      <c r="C47" s="531" t="s">
        <v>534</v>
      </c>
      <c r="F47" s="3"/>
      <c r="G47" s="3"/>
    </row>
    <row r="48" spans="1:7">
      <c r="A48" s="134">
        <v>2020</v>
      </c>
      <c r="B48" s="531">
        <v>24.560633949480064</v>
      </c>
      <c r="C48" s="531" t="s">
        <v>534</v>
      </c>
      <c r="F48" s="3"/>
      <c r="G48" s="3"/>
    </row>
    <row r="49" spans="1:7">
      <c r="A49" s="134">
        <v>2020</v>
      </c>
      <c r="B49" s="531">
        <v>12.051663681078512</v>
      </c>
      <c r="C49" s="531" t="s">
        <v>534</v>
      </c>
      <c r="F49" s="3"/>
      <c r="G49" s="3"/>
    </row>
    <row r="50" spans="1:7">
      <c r="A50" s="134">
        <v>2020</v>
      </c>
      <c r="B50" s="531">
        <v>13.912384830613405</v>
      </c>
      <c r="C50" s="531" t="s">
        <v>534</v>
      </c>
      <c r="F50" s="3"/>
      <c r="G50" s="3"/>
    </row>
    <row r="51" spans="1:7">
      <c r="A51" s="134">
        <v>2020</v>
      </c>
      <c r="B51" s="531">
        <v>9.6058776787270261</v>
      </c>
      <c r="C51" s="531" t="s">
        <v>534</v>
      </c>
      <c r="F51" s="3"/>
      <c r="G51" s="3"/>
    </row>
    <row r="52" spans="1:7">
      <c r="A52" s="134">
        <v>2020</v>
      </c>
      <c r="B52" s="531">
        <v>19.842609885957319</v>
      </c>
      <c r="C52" s="531" t="s">
        <v>534</v>
      </c>
      <c r="F52" s="3"/>
      <c r="G52" s="3"/>
    </row>
    <row r="53" spans="1:7">
      <c r="A53" s="134">
        <v>2012</v>
      </c>
      <c r="B53" s="531">
        <v>60.378184635304784</v>
      </c>
      <c r="C53" s="531" t="s">
        <v>534</v>
      </c>
      <c r="F53" s="3"/>
      <c r="G53" s="3"/>
    </row>
    <row r="54" spans="1:7">
      <c r="A54" s="134">
        <v>2014</v>
      </c>
      <c r="B54" s="531">
        <v>57.369355430044344</v>
      </c>
      <c r="C54" s="531" t="s">
        <v>534</v>
      </c>
      <c r="F54" s="3"/>
      <c r="G54" s="3"/>
    </row>
    <row r="55" spans="1:7">
      <c r="A55" s="134">
        <v>2008</v>
      </c>
      <c r="B55" s="531">
        <v>54.672235535736192</v>
      </c>
      <c r="C55" s="531" t="s">
        <v>534</v>
      </c>
      <c r="F55" s="3"/>
      <c r="G55" s="3"/>
    </row>
    <row r="56" spans="1:7">
      <c r="A56" s="134">
        <v>2011</v>
      </c>
      <c r="B56" s="531">
        <v>29.481276437701265</v>
      </c>
      <c r="C56" s="531" t="s">
        <v>534</v>
      </c>
      <c r="F56" s="3"/>
      <c r="G56" s="3"/>
    </row>
    <row r="57" spans="1:7">
      <c r="A57" s="134">
        <v>2005</v>
      </c>
      <c r="B57" s="531">
        <v>45.794977608660488</v>
      </c>
      <c r="C57" s="531" t="s">
        <v>534</v>
      </c>
      <c r="F57" s="3"/>
      <c r="G57" s="3"/>
    </row>
    <row r="58" spans="1:7">
      <c r="A58" s="134">
        <v>2012</v>
      </c>
      <c r="B58" s="531">
        <v>63.692353884838823</v>
      </c>
      <c r="C58" s="531" t="s">
        <v>534</v>
      </c>
      <c r="F58" s="3"/>
      <c r="G58" s="3"/>
    </row>
    <row r="59" spans="1:7">
      <c r="A59" s="134">
        <v>2012</v>
      </c>
      <c r="B59" s="531">
        <v>50.344755946471842</v>
      </c>
      <c r="C59" s="531" t="s">
        <v>534</v>
      </c>
      <c r="F59" s="3"/>
      <c r="G59" s="3"/>
    </row>
    <row r="60" spans="1:7">
      <c r="A60" s="134">
        <v>2014</v>
      </c>
      <c r="B60" s="531">
        <v>41.175465090285869</v>
      </c>
      <c r="C60" s="531" t="s">
        <v>534</v>
      </c>
      <c r="F60" s="3"/>
      <c r="G60" s="3"/>
    </row>
    <row r="61" spans="1:7">
      <c r="A61" s="134">
        <v>2015</v>
      </c>
      <c r="B61" s="531">
        <v>47.492321348372393</v>
      </c>
      <c r="C61" s="531" t="s">
        <v>534</v>
      </c>
      <c r="F61" s="3"/>
      <c r="G61" s="3"/>
    </row>
    <row r="62" spans="1:7">
      <c r="A62" s="134">
        <v>2014</v>
      </c>
      <c r="B62" s="531">
        <v>41.056389294770099</v>
      </c>
      <c r="C62" s="531" t="s">
        <v>534</v>
      </c>
      <c r="F62" s="3"/>
      <c r="G62" s="3"/>
    </row>
    <row r="63" spans="1:7">
      <c r="A63" s="134">
        <v>2001</v>
      </c>
      <c r="B63" s="531">
        <v>50.725171357036189</v>
      </c>
      <c r="C63" s="531" t="s">
        <v>534</v>
      </c>
      <c r="F63" s="3"/>
      <c r="G63" s="3"/>
    </row>
    <row r="64" spans="1:7">
      <c r="A64" s="134">
        <v>2012</v>
      </c>
      <c r="B64" s="531">
        <v>41.76814606191364</v>
      </c>
      <c r="C64" s="531" t="s">
        <v>534</v>
      </c>
      <c r="F64" s="3"/>
      <c r="G64" s="3"/>
    </row>
    <row r="65" spans="1:7">
      <c r="A65" s="134">
        <v>2012</v>
      </c>
      <c r="B65" s="531">
        <v>42.729007188493966</v>
      </c>
      <c r="C65" s="531" t="s">
        <v>534</v>
      </c>
      <c r="F65" s="3"/>
      <c r="G65" s="3"/>
    </row>
    <row r="66" spans="1:7">
      <c r="A66" s="134">
        <v>2016</v>
      </c>
      <c r="B66" s="531">
        <v>29.181711198726607</v>
      </c>
      <c r="C66" s="531" t="s">
        <v>534</v>
      </c>
      <c r="F66" s="526"/>
      <c r="G66" s="177"/>
    </row>
    <row r="67" spans="1:7">
      <c r="A67" s="134">
        <v>2005</v>
      </c>
      <c r="B67" s="531">
        <v>32.152079568203135</v>
      </c>
      <c r="C67" s="531" t="s">
        <v>534</v>
      </c>
      <c r="F67" s="526"/>
      <c r="G67" s="177"/>
    </row>
    <row r="68" spans="1:7">
      <c r="A68" s="134">
        <v>2006</v>
      </c>
      <c r="B68" s="531">
        <v>48.388277511384928</v>
      </c>
      <c r="C68" s="531" t="s">
        <v>534</v>
      </c>
      <c r="F68" s="526"/>
      <c r="G68" s="177"/>
    </row>
    <row r="69" spans="1:7">
      <c r="A69" s="134">
        <v>2011</v>
      </c>
      <c r="B69" s="531">
        <v>38.622682698909799</v>
      </c>
      <c r="C69" s="531" t="s">
        <v>534</v>
      </c>
      <c r="F69" s="526"/>
      <c r="G69" s="177"/>
    </row>
    <row r="70" spans="1:7">
      <c r="A70" s="134">
        <v>2004</v>
      </c>
      <c r="B70" s="531">
        <v>29.421086742268667</v>
      </c>
      <c r="C70" s="531" t="s">
        <v>534</v>
      </c>
    </row>
    <row r="71" spans="1:7">
      <c r="A71" s="134">
        <v>2012</v>
      </c>
      <c r="B71" s="531">
        <v>33.627665385223807</v>
      </c>
      <c r="C71" s="531" t="s">
        <v>534</v>
      </c>
    </row>
    <row r="72" spans="1:7">
      <c r="A72" s="134">
        <v>2008</v>
      </c>
      <c r="B72" s="531">
        <v>31.570235890796493</v>
      </c>
      <c r="C72" s="531" t="s">
        <v>534</v>
      </c>
    </row>
    <row r="73" spans="1:7">
      <c r="A73" s="134">
        <v>2014</v>
      </c>
      <c r="B73" s="531">
        <v>31.403171788240797</v>
      </c>
      <c r="C73" s="531" t="s">
        <v>534</v>
      </c>
    </row>
    <row r="74" spans="1:7">
      <c r="A74" s="134">
        <v>2018</v>
      </c>
      <c r="B74" s="531">
        <v>27.998188431818662</v>
      </c>
      <c r="C74" s="531" t="s">
        <v>534</v>
      </c>
    </row>
    <row r="75" spans="1:7">
      <c r="A75" s="134">
        <v>2014</v>
      </c>
      <c r="B75" s="531">
        <v>43.798126855632098</v>
      </c>
      <c r="C75" s="531" t="s">
        <v>534</v>
      </c>
    </row>
    <row r="76" spans="1:7">
      <c r="A76" s="134">
        <v>2012</v>
      </c>
      <c r="B76" s="531">
        <v>28.476396432936347</v>
      </c>
      <c r="C76" s="531" t="s">
        <v>534</v>
      </c>
    </row>
    <row r="77" spans="1:7">
      <c r="A77" s="134">
        <v>2012</v>
      </c>
      <c r="B77" s="531">
        <v>32.153313553256183</v>
      </c>
      <c r="C77" s="531" t="s">
        <v>534</v>
      </c>
    </row>
    <row r="78" spans="1:7">
      <c r="A78" s="134">
        <v>2018</v>
      </c>
      <c r="B78" s="531">
        <v>26.896734023881692</v>
      </c>
      <c r="C78" s="531" t="s">
        <v>534</v>
      </c>
    </row>
    <row r="79" spans="1:7">
      <c r="A79" s="134">
        <v>2014</v>
      </c>
      <c r="B79" s="531">
        <v>30.989518684375195</v>
      </c>
      <c r="C79" s="531" t="s">
        <v>534</v>
      </c>
    </row>
    <row r="80" spans="1:7">
      <c r="A80" s="134">
        <v>2014</v>
      </c>
      <c r="B80" s="531">
        <v>30.838421799542079</v>
      </c>
      <c r="C80" s="531" t="s">
        <v>534</v>
      </c>
    </row>
    <row r="81" spans="1:3">
      <c r="A81" s="134">
        <v>2012</v>
      </c>
      <c r="B81" s="531">
        <v>23.918864720581652</v>
      </c>
      <c r="C81" s="531" t="s">
        <v>534</v>
      </c>
    </row>
    <row r="82" spans="1:3">
      <c r="A82" s="134">
        <v>2006</v>
      </c>
      <c r="B82" s="531">
        <v>29.567053731144661</v>
      </c>
      <c r="C82" s="531" t="s">
        <v>534</v>
      </c>
    </row>
    <row r="83" spans="1:3">
      <c r="A83" s="134">
        <v>2011</v>
      </c>
      <c r="B83" s="531">
        <v>25.723428311042174</v>
      </c>
      <c r="C83" s="531" t="s">
        <v>534</v>
      </c>
    </row>
    <row r="84" spans="1:3">
      <c r="A84" s="134">
        <v>2008</v>
      </c>
      <c r="B84" s="531">
        <v>28.326809612762933</v>
      </c>
      <c r="C84" s="531" t="s">
        <v>534</v>
      </c>
    </row>
    <row r="85" spans="1:3">
      <c r="A85" s="134">
        <v>2007</v>
      </c>
      <c r="B85" s="531">
        <v>24.969537962737327</v>
      </c>
      <c r="C85" s="531" t="s">
        <v>534</v>
      </c>
    </row>
    <row r="86" spans="1:3">
      <c r="A86" s="134">
        <v>2015</v>
      </c>
      <c r="B86" s="531">
        <v>30.869235293966909</v>
      </c>
      <c r="C86" s="531" t="s">
        <v>534</v>
      </c>
    </row>
    <row r="87" spans="1:3">
      <c r="A87" s="134">
        <v>2017</v>
      </c>
      <c r="B87" s="531">
        <v>27.313708823562628</v>
      </c>
      <c r="C87" s="531" t="s">
        <v>534</v>
      </c>
    </row>
    <row r="88" spans="1:3">
      <c r="A88" s="134">
        <v>2012</v>
      </c>
      <c r="B88" s="531">
        <v>24.408173477453865</v>
      </c>
      <c r="C88" s="531" t="s">
        <v>534</v>
      </c>
    </row>
    <row r="89" spans="1:3">
      <c r="A89" s="134">
        <v>2008</v>
      </c>
      <c r="B89" s="531">
        <v>26.786473593426344</v>
      </c>
      <c r="C89" s="531" t="s">
        <v>534</v>
      </c>
    </row>
    <row r="90" spans="1:3">
      <c r="A90" s="134">
        <v>2008</v>
      </c>
      <c r="B90" s="531">
        <v>37.720772064188431</v>
      </c>
      <c r="C90" s="531" t="s">
        <v>534</v>
      </c>
    </row>
    <row r="91" spans="1:3">
      <c r="A91" s="134">
        <v>2016</v>
      </c>
      <c r="B91" s="531">
        <v>27.111686000310229</v>
      </c>
      <c r="C91" s="531" t="s">
        <v>534</v>
      </c>
    </row>
    <row r="92" spans="1:3">
      <c r="A92" s="134">
        <v>2016</v>
      </c>
      <c r="B92" s="531">
        <v>27.767935844543633</v>
      </c>
      <c r="C92" s="531" t="s">
        <v>534</v>
      </c>
    </row>
    <row r="93" spans="1:3">
      <c r="A93" s="134">
        <v>2019</v>
      </c>
      <c r="B93" s="531">
        <v>22.640606901676012</v>
      </c>
      <c r="C93" s="531" t="s">
        <v>534</v>
      </c>
    </row>
    <row r="94" spans="1:3">
      <c r="A94" s="134">
        <v>2010</v>
      </c>
      <c r="B94" s="531">
        <v>25.300218402011311</v>
      </c>
      <c r="C94" s="531" t="s">
        <v>534</v>
      </c>
    </row>
    <row r="95" spans="1:3">
      <c r="A95" s="134">
        <v>2019</v>
      </c>
      <c r="B95" s="531">
        <v>23.09020631864971</v>
      </c>
      <c r="C95" s="531" t="s">
        <v>534</v>
      </c>
    </row>
    <row r="96" spans="1:3">
      <c r="A96" s="134">
        <v>2018</v>
      </c>
      <c r="B96" s="531">
        <v>25.701194244694225</v>
      </c>
      <c r="C96" s="531" t="s">
        <v>534</v>
      </c>
    </row>
    <row r="97" spans="1:3">
      <c r="A97" s="134">
        <v>2016</v>
      </c>
      <c r="B97" s="531">
        <v>31.207472890849321</v>
      </c>
      <c r="C97" s="531" t="s">
        <v>534</v>
      </c>
    </row>
    <row r="98" spans="1:3">
      <c r="A98" s="134">
        <v>2014</v>
      </c>
      <c r="B98" s="531">
        <v>41.70104656694307</v>
      </c>
      <c r="C98" s="531" t="s">
        <v>534</v>
      </c>
    </row>
    <row r="99" spans="1:3">
      <c r="A99" s="134">
        <v>2009</v>
      </c>
      <c r="B99" s="531">
        <v>31.506953001079545</v>
      </c>
      <c r="C99" s="531" t="s">
        <v>534</v>
      </c>
    </row>
    <row r="100" spans="1:3">
      <c r="A100" s="134">
        <v>2008</v>
      </c>
      <c r="B100" s="531">
        <v>23.416734809400079</v>
      </c>
      <c r="C100" s="531" t="s">
        <v>534</v>
      </c>
    </row>
    <row r="101" spans="1:3">
      <c r="A101" s="134">
        <v>2015</v>
      </c>
      <c r="B101" s="531">
        <v>33.958003636253167</v>
      </c>
      <c r="C101" s="531" t="s">
        <v>534</v>
      </c>
    </row>
    <row r="102" spans="1:3">
      <c r="A102" s="134">
        <v>2017</v>
      </c>
      <c r="B102" s="531">
        <v>28.399730588215363</v>
      </c>
      <c r="C102" s="531" t="s">
        <v>534</v>
      </c>
    </row>
    <row r="103" spans="1:3">
      <c r="A103" s="134">
        <v>2019</v>
      </c>
      <c r="B103" s="531">
        <v>15.194314102183748</v>
      </c>
      <c r="C103" s="531" t="s">
        <v>534</v>
      </c>
    </row>
    <row r="104" spans="1:3">
      <c r="A104" s="134">
        <v>2018</v>
      </c>
      <c r="B104" s="531">
        <v>22.038573303261572</v>
      </c>
      <c r="C104" s="531" t="s">
        <v>534</v>
      </c>
    </row>
    <row r="105" spans="1:3">
      <c r="A105" s="134">
        <v>2007</v>
      </c>
      <c r="B105" s="531">
        <v>21.612639749866073</v>
      </c>
      <c r="C105" s="531" t="s">
        <v>534</v>
      </c>
    </row>
    <row r="106" spans="1:3">
      <c r="A106" s="134">
        <v>2010</v>
      </c>
      <c r="B106" s="531">
        <v>23.804315233840725</v>
      </c>
      <c r="C106" s="531" t="s">
        <v>534</v>
      </c>
    </row>
    <row r="107" spans="1:3">
      <c r="A107" s="134">
        <v>2015</v>
      </c>
      <c r="B107" s="531">
        <v>27.919957908869065</v>
      </c>
      <c r="C107" s="531" t="s">
        <v>534</v>
      </c>
    </row>
    <row r="108" spans="1:3">
      <c r="A108" s="134">
        <v>2007</v>
      </c>
      <c r="B108" s="531">
        <v>26.756031390255913</v>
      </c>
      <c r="C108" s="531" t="s">
        <v>534</v>
      </c>
    </row>
    <row r="109" spans="1:3">
      <c r="A109" s="134">
        <v>2015</v>
      </c>
      <c r="B109" s="531">
        <v>27.143073084786856</v>
      </c>
      <c r="C109" s="531" t="s">
        <v>534</v>
      </c>
    </row>
    <row r="110" spans="1:3">
      <c r="A110" s="134">
        <v>2008</v>
      </c>
      <c r="B110" s="531">
        <v>26.817981421917167</v>
      </c>
      <c r="C110" s="531" t="s">
        <v>534</v>
      </c>
    </row>
    <row r="111" spans="1:3">
      <c r="A111" s="134">
        <v>2019</v>
      </c>
      <c r="B111" s="531">
        <v>21.605571903086489</v>
      </c>
      <c r="C111" s="531" t="s">
        <v>534</v>
      </c>
    </row>
    <row r="112" spans="1:3">
      <c r="A112" s="134">
        <v>2011</v>
      </c>
      <c r="B112" s="531">
        <v>29.733343630649657</v>
      </c>
      <c r="C112" s="531" t="s">
        <v>534</v>
      </c>
    </row>
    <row r="113" spans="1:3">
      <c r="A113" s="134">
        <v>2006</v>
      </c>
      <c r="B113" s="531">
        <v>33.087384341995431</v>
      </c>
      <c r="C113" s="531" t="s">
        <v>534</v>
      </c>
    </row>
    <row r="114" spans="1:3">
      <c r="A114" s="134">
        <v>2019</v>
      </c>
      <c r="B114" s="531">
        <v>18.008216280053045</v>
      </c>
      <c r="C114" s="531" t="s">
        <v>534</v>
      </c>
    </row>
    <row r="115" spans="1:3">
      <c r="A115" s="134">
        <v>2009</v>
      </c>
      <c r="B115" s="531">
        <v>31.207734600311962</v>
      </c>
      <c r="C115" s="531" t="s">
        <v>534</v>
      </c>
    </row>
    <row r="116" spans="1:3">
      <c r="A116" s="134">
        <v>2009</v>
      </c>
      <c r="B116" s="531">
        <v>31.11990395386853</v>
      </c>
      <c r="C116" s="531" t="s">
        <v>534</v>
      </c>
    </row>
    <row r="117" spans="1:3">
      <c r="A117" s="134">
        <v>2016</v>
      </c>
      <c r="B117" s="531">
        <v>25.042330792127945</v>
      </c>
      <c r="C117" s="531" t="s">
        <v>534</v>
      </c>
    </row>
    <row r="118" spans="1:3">
      <c r="A118" s="134">
        <v>2018</v>
      </c>
      <c r="B118" s="531">
        <v>20.396506147101739</v>
      </c>
      <c r="C118" s="531" t="s">
        <v>534</v>
      </c>
    </row>
    <row r="119" spans="1:3">
      <c r="A119" s="134">
        <v>2010</v>
      </c>
      <c r="B119" s="531">
        <v>34.815593671605484</v>
      </c>
      <c r="C119" s="531" t="s">
        <v>534</v>
      </c>
    </row>
    <row r="120" spans="1:3">
      <c r="A120" s="134">
        <v>2009</v>
      </c>
      <c r="B120" s="531">
        <v>32.695178996800344</v>
      </c>
      <c r="C120" s="531" t="s">
        <v>534</v>
      </c>
    </row>
    <row r="121" spans="1:3">
      <c r="A121" s="134">
        <v>2019</v>
      </c>
      <c r="B121" s="531">
        <v>15.703155983725297</v>
      </c>
      <c r="C121" s="531" t="s">
        <v>534</v>
      </c>
    </row>
    <row r="122" spans="1:3">
      <c r="A122" s="134">
        <v>2008</v>
      </c>
      <c r="B122" s="531">
        <v>22.885026802753323</v>
      </c>
      <c r="C122" s="531" t="s">
        <v>534</v>
      </c>
    </row>
    <row r="123" spans="1:3">
      <c r="A123" s="134">
        <v>2009</v>
      </c>
      <c r="B123" s="531">
        <v>23.094313853546886</v>
      </c>
      <c r="C123" s="531" t="s">
        <v>534</v>
      </c>
    </row>
    <row r="124" spans="1:3">
      <c r="A124" s="134">
        <v>2019</v>
      </c>
      <c r="B124" s="531">
        <v>23.127182211293047</v>
      </c>
      <c r="C124" s="531" t="s">
        <v>534</v>
      </c>
    </row>
    <row r="125" spans="1:3">
      <c r="A125" s="134">
        <v>2019</v>
      </c>
      <c r="B125" s="531">
        <v>13.072457611650412</v>
      </c>
      <c r="C125" s="531" t="s">
        <v>534</v>
      </c>
    </row>
    <row r="126" spans="1:3">
      <c r="A126" s="134">
        <v>2012</v>
      </c>
      <c r="B126" s="531">
        <v>18.327842806556809</v>
      </c>
      <c r="C126" s="531" t="s">
        <v>534</v>
      </c>
    </row>
    <row r="127" spans="1:3">
      <c r="A127" s="134">
        <v>2008</v>
      </c>
      <c r="B127" s="531">
        <v>24.899137982056878</v>
      </c>
      <c r="C127" s="531" t="s">
        <v>534</v>
      </c>
    </row>
    <row r="128" spans="1:3">
      <c r="A128" s="134">
        <v>2007</v>
      </c>
      <c r="B128" s="531">
        <v>22.686821102721403</v>
      </c>
      <c r="C128" s="531" t="s">
        <v>534</v>
      </c>
    </row>
    <row r="129" spans="1:3">
      <c r="A129" s="134">
        <v>2008</v>
      </c>
      <c r="B129" s="531">
        <v>26.591348527919187</v>
      </c>
      <c r="C129" s="531" t="s">
        <v>534</v>
      </c>
    </row>
    <row r="130" spans="1:3">
      <c r="A130" s="134">
        <v>2012</v>
      </c>
      <c r="B130" s="531">
        <v>16.420740199449305</v>
      </c>
      <c r="C130" s="531" t="s">
        <v>534</v>
      </c>
    </row>
    <row r="131" spans="1:3">
      <c r="A131" s="134">
        <v>2009</v>
      </c>
      <c r="B131" s="531">
        <v>17.27712864109159</v>
      </c>
      <c r="C131" s="531" t="s">
        <v>534</v>
      </c>
    </row>
    <row r="132" spans="1:3">
      <c r="A132" s="134">
        <v>2009</v>
      </c>
      <c r="B132" s="531">
        <v>9.0305847234675287</v>
      </c>
      <c r="C132" s="531" t="s">
        <v>534</v>
      </c>
    </row>
    <row r="133" spans="1:3">
      <c r="A133" s="134">
        <v>2010</v>
      </c>
      <c r="B133" s="531">
        <v>18.876940390652024</v>
      </c>
      <c r="C133" s="531" t="s">
        <v>534</v>
      </c>
    </row>
    <row r="134" spans="1:3">
      <c r="A134" s="134">
        <v>2018</v>
      </c>
      <c r="B134" s="531">
        <v>22.191044368211649</v>
      </c>
      <c r="C134" s="531" t="s">
        <v>534</v>
      </c>
    </row>
    <row r="135" spans="1:3">
      <c r="A135" s="134">
        <v>2019</v>
      </c>
      <c r="B135" s="531">
        <v>17.254762792115002</v>
      </c>
      <c r="C135" s="531" t="s">
        <v>534</v>
      </c>
    </row>
    <row r="136" spans="1:3">
      <c r="A136" s="134">
        <v>2008</v>
      </c>
      <c r="B136" s="531">
        <v>20.581091379346667</v>
      </c>
      <c r="C136" s="531" t="s">
        <v>534</v>
      </c>
    </row>
    <row r="137" spans="1:3">
      <c r="A137" s="134">
        <v>2008</v>
      </c>
      <c r="B137" s="531">
        <v>20.619611202728354</v>
      </c>
      <c r="C137" s="531"/>
    </row>
    <row r="138" spans="1:3">
      <c r="A138" s="134">
        <v>2019</v>
      </c>
      <c r="B138" s="531">
        <v>19.700141036196626</v>
      </c>
      <c r="C138" s="531"/>
    </row>
    <row r="139" spans="1:3">
      <c r="A139" s="134">
        <v>2017</v>
      </c>
      <c r="B139" s="531">
        <v>37.174177225514562</v>
      </c>
      <c r="C139" s="531"/>
    </row>
    <row r="140" spans="1:3">
      <c r="A140" s="134">
        <v>2010</v>
      </c>
      <c r="B140" s="531">
        <v>45.174169325449924</v>
      </c>
      <c r="C140" s="531"/>
    </row>
    <row r="141" spans="1:3">
      <c r="A141" s="134">
        <v>2009</v>
      </c>
      <c r="B141" s="531">
        <v>47.615729827422378</v>
      </c>
      <c r="C141" s="531"/>
    </row>
    <row r="142" spans="1:3">
      <c r="A142" s="134">
        <v>2009</v>
      </c>
      <c r="B142" s="531">
        <v>51.609170091424339</v>
      </c>
      <c r="C142" s="531"/>
    </row>
    <row r="143" spans="1:3">
      <c r="A143" s="134">
        <v>2008</v>
      </c>
      <c r="B143" s="531">
        <v>24.521842341812441</v>
      </c>
      <c r="C143" s="531"/>
    </row>
    <row r="144" spans="1:3">
      <c r="A144" s="134">
        <v>2006</v>
      </c>
      <c r="B144" s="531">
        <v>28.739766431263131</v>
      </c>
      <c r="C144" s="531"/>
    </row>
    <row r="145" spans="1:3">
      <c r="A145" s="134">
        <v>1999</v>
      </c>
      <c r="B145" s="531">
        <v>66.205848530686382</v>
      </c>
      <c r="C145" s="531"/>
    </row>
    <row r="146" spans="1:3">
      <c r="A146" s="134">
        <v>2012</v>
      </c>
      <c r="B146" s="531" t="s">
        <v>534</v>
      </c>
      <c r="C146" s="531">
        <v>72.84392047852424</v>
      </c>
    </row>
    <row r="147" spans="1:3">
      <c r="A147" s="134">
        <v>2008</v>
      </c>
      <c r="B147" s="531" t="s">
        <v>534</v>
      </c>
      <c r="C147" s="531">
        <v>34.593753798258319</v>
      </c>
    </row>
    <row r="148" spans="1:3">
      <c r="A148" s="134">
        <v>2007</v>
      </c>
      <c r="B148" s="531" t="s">
        <v>534</v>
      </c>
      <c r="C148" s="531">
        <v>36.174883084844772</v>
      </c>
    </row>
    <row r="149" spans="1:3">
      <c r="A149" s="134">
        <v>1999</v>
      </c>
      <c r="B149" s="531" t="s">
        <v>534</v>
      </c>
      <c r="C149" s="531">
        <v>65.683003421557416</v>
      </c>
    </row>
    <row r="150" spans="1:3">
      <c r="A150" s="134">
        <v>2004</v>
      </c>
      <c r="B150" s="531" t="s">
        <v>534</v>
      </c>
      <c r="C150" s="531">
        <v>62.761309742470466</v>
      </c>
    </row>
    <row r="151" spans="1:3">
      <c r="A151" s="134">
        <v>1999</v>
      </c>
      <c r="B151" s="531" t="s">
        <v>534</v>
      </c>
      <c r="C151" s="531">
        <v>50.258770052458068</v>
      </c>
    </row>
    <row r="152" spans="1:3">
      <c r="A152" s="134">
        <v>1999</v>
      </c>
      <c r="B152" s="531" t="s">
        <v>534</v>
      </c>
      <c r="C152" s="531">
        <v>157.12302276635927</v>
      </c>
    </row>
    <row r="153" spans="1:3">
      <c r="A153" s="134">
        <v>1999</v>
      </c>
      <c r="B153" s="531" t="s">
        <v>534</v>
      </c>
      <c r="C153" s="531">
        <v>77.287143283291002</v>
      </c>
    </row>
    <row r="154" spans="1:3">
      <c r="A154" s="134">
        <v>1998</v>
      </c>
      <c r="B154" s="531" t="s">
        <v>534</v>
      </c>
      <c r="C154" s="531">
        <v>64.858978391447693</v>
      </c>
    </row>
    <row r="155" spans="1:3">
      <c r="A155" s="134">
        <v>1999</v>
      </c>
      <c r="B155" s="531" t="s">
        <v>534</v>
      </c>
      <c r="C155" s="531">
        <v>48.198918341769996</v>
      </c>
    </row>
    <row r="156" spans="1:3">
      <c r="A156" s="134">
        <v>2006</v>
      </c>
      <c r="B156" s="531" t="s">
        <v>534</v>
      </c>
      <c r="C156" s="531">
        <v>141.11681809603166</v>
      </c>
    </row>
    <row r="157" spans="1:3">
      <c r="A157" s="134">
        <v>2007</v>
      </c>
      <c r="B157" s="531" t="s">
        <v>534</v>
      </c>
      <c r="C157" s="531">
        <v>107.92415094053743</v>
      </c>
    </row>
    <row r="158" spans="1:3">
      <c r="A158" s="134">
        <v>2000</v>
      </c>
      <c r="B158" s="531" t="s">
        <v>534</v>
      </c>
      <c r="C158" s="531">
        <v>59.001101566423088</v>
      </c>
    </row>
    <row r="159" spans="1:3">
      <c r="A159" s="134">
        <v>2002</v>
      </c>
      <c r="B159" s="531" t="s">
        <v>534</v>
      </c>
      <c r="C159" s="531">
        <v>8.8013600854128491</v>
      </c>
    </row>
    <row r="160" spans="1:3">
      <c r="A160" s="134">
        <v>1994</v>
      </c>
      <c r="B160" s="531" t="s">
        <v>534</v>
      </c>
      <c r="C160" s="531">
        <v>42.294325852367933</v>
      </c>
    </row>
    <row r="161" spans="1:3">
      <c r="A161" s="134">
        <v>1984</v>
      </c>
      <c r="B161" s="531" t="s">
        <v>534</v>
      </c>
      <c r="C161" s="531">
        <v>174.57573326786147</v>
      </c>
    </row>
    <row r="162" spans="1:3">
      <c r="A162" s="134">
        <v>1984</v>
      </c>
      <c r="B162" s="531" t="s">
        <v>534</v>
      </c>
      <c r="C162" s="531">
        <v>96.78918634976651</v>
      </c>
    </row>
    <row r="163" spans="1:3">
      <c r="A163" s="134">
        <v>1984</v>
      </c>
      <c r="B163" s="531" t="s">
        <v>534</v>
      </c>
      <c r="C163" s="531">
        <v>95.875461125488343</v>
      </c>
    </row>
    <row r="164" spans="1:3">
      <c r="A164" s="134">
        <v>1984</v>
      </c>
      <c r="B164" s="531" t="s">
        <v>534</v>
      </c>
      <c r="C164" s="531">
        <v>78.182992654349277</v>
      </c>
    </row>
    <row r="165" spans="1:3">
      <c r="A165" s="134">
        <v>1985</v>
      </c>
      <c r="B165" s="531" t="s">
        <v>534</v>
      </c>
      <c r="C165" s="531">
        <v>68.567400459211214</v>
      </c>
    </row>
    <row r="166" spans="1:3">
      <c r="A166" s="134">
        <v>1985</v>
      </c>
      <c r="B166" s="531" t="s">
        <v>534</v>
      </c>
      <c r="C166" s="531">
        <v>65.489649376094704</v>
      </c>
    </row>
    <row r="167" spans="1:3">
      <c r="A167" s="134">
        <v>1985</v>
      </c>
      <c r="B167" s="531" t="s">
        <v>534</v>
      </c>
      <c r="C167" s="531">
        <v>101.04694000907978</v>
      </c>
    </row>
    <row r="168" spans="1:3">
      <c r="A168" s="134">
        <v>1985</v>
      </c>
      <c r="B168" s="531" t="s">
        <v>534</v>
      </c>
      <c r="C168" s="531">
        <v>132.29225047582059</v>
      </c>
    </row>
    <row r="169" spans="1:3">
      <c r="A169" s="134">
        <v>1985</v>
      </c>
      <c r="B169" s="531" t="s">
        <v>534</v>
      </c>
      <c r="C169" s="531">
        <v>116.55120827540073</v>
      </c>
    </row>
    <row r="170" spans="1:3">
      <c r="A170" s="134">
        <v>1985</v>
      </c>
      <c r="B170" s="531" t="s">
        <v>534</v>
      </c>
      <c r="C170" s="531">
        <v>124.84923007406159</v>
      </c>
    </row>
    <row r="171" spans="1:3">
      <c r="A171" s="134">
        <v>1987</v>
      </c>
      <c r="B171" s="531" t="s">
        <v>534</v>
      </c>
      <c r="C171" s="531">
        <v>78.755110310560141</v>
      </c>
    </row>
    <row r="172" spans="1:3">
      <c r="A172" s="134">
        <v>1987</v>
      </c>
      <c r="B172" s="531" t="s">
        <v>534</v>
      </c>
      <c r="C172" s="531">
        <v>89.366220153533774</v>
      </c>
    </row>
    <row r="173" spans="1:3">
      <c r="A173" s="134">
        <v>1987</v>
      </c>
      <c r="B173" s="531" t="s">
        <v>534</v>
      </c>
      <c r="C173" s="531">
        <v>97.80895541455213</v>
      </c>
    </row>
    <row r="174" spans="1:3">
      <c r="A174" s="134">
        <v>1987</v>
      </c>
      <c r="B174" s="531" t="s">
        <v>534</v>
      </c>
      <c r="C174" s="531">
        <v>103.43916321672771</v>
      </c>
    </row>
    <row r="175" spans="1:3">
      <c r="A175" s="134">
        <v>1987</v>
      </c>
      <c r="B175" s="531" t="s">
        <v>534</v>
      </c>
      <c r="C175" s="531">
        <v>109.67201425607232</v>
      </c>
    </row>
    <row r="176" spans="1:3">
      <c r="A176" s="134">
        <v>1987</v>
      </c>
      <c r="B176" s="531" t="s">
        <v>534</v>
      </c>
      <c r="C176" s="531">
        <v>60.248593854730117</v>
      </c>
    </row>
    <row r="177" spans="1:3">
      <c r="A177" s="134">
        <v>1989</v>
      </c>
      <c r="B177" s="531" t="s">
        <v>534</v>
      </c>
      <c r="C177" s="531">
        <v>58.783780193812497</v>
      </c>
    </row>
    <row r="178" spans="1:3">
      <c r="A178" s="134">
        <v>1989</v>
      </c>
      <c r="B178" s="531" t="s">
        <v>534</v>
      </c>
      <c r="C178" s="531">
        <v>57.333502697302286</v>
      </c>
    </row>
    <row r="179" spans="1:3">
      <c r="A179" s="134">
        <v>1989</v>
      </c>
      <c r="B179" s="531" t="s">
        <v>534</v>
      </c>
      <c r="C179" s="531">
        <v>59.037964405288164</v>
      </c>
    </row>
    <row r="180" spans="1:3">
      <c r="A180" s="134">
        <v>1990</v>
      </c>
      <c r="B180" s="531" t="s">
        <v>534</v>
      </c>
      <c r="C180" s="531">
        <v>72.138305500717522</v>
      </c>
    </row>
    <row r="181" spans="1:3">
      <c r="A181" s="134">
        <v>1990</v>
      </c>
      <c r="B181" s="531" t="s">
        <v>534</v>
      </c>
      <c r="C181" s="531">
        <v>73.854326398537992</v>
      </c>
    </row>
    <row r="182" spans="1:3">
      <c r="A182" s="134">
        <v>1990</v>
      </c>
      <c r="B182" s="531" t="s">
        <v>534</v>
      </c>
      <c r="C182" s="531">
        <v>71.037740461667809</v>
      </c>
    </row>
    <row r="183" spans="1:3">
      <c r="A183" s="134">
        <v>1990</v>
      </c>
      <c r="B183" s="531" t="s">
        <v>534</v>
      </c>
      <c r="C183" s="531">
        <v>131.15631428788959</v>
      </c>
    </row>
    <row r="184" spans="1:3">
      <c r="A184" s="134">
        <v>1990</v>
      </c>
      <c r="B184" s="531" t="s">
        <v>534</v>
      </c>
      <c r="C184" s="531">
        <v>73.406606170660638</v>
      </c>
    </row>
    <row r="185" spans="1:3">
      <c r="A185" s="134">
        <v>1994</v>
      </c>
      <c r="B185" s="531" t="s">
        <v>534</v>
      </c>
      <c r="C185" s="531">
        <v>73.987763221864043</v>
      </c>
    </row>
    <row r="186" spans="1:3">
      <c r="A186" s="134">
        <v>1994</v>
      </c>
      <c r="B186" s="531" t="s">
        <v>534</v>
      </c>
      <c r="C186" s="531">
        <v>61.187929192386783</v>
      </c>
    </row>
    <row r="187" spans="1:3">
      <c r="A187" s="134">
        <v>1994</v>
      </c>
      <c r="B187" s="531" t="s">
        <v>534</v>
      </c>
      <c r="C187" s="531">
        <v>125.92803440450712</v>
      </c>
    </row>
    <row r="188" spans="1:3">
      <c r="A188" s="134">
        <v>1994</v>
      </c>
      <c r="B188" s="531" t="s">
        <v>534</v>
      </c>
      <c r="C188" s="531">
        <v>86.489645610324075</v>
      </c>
    </row>
    <row r="189" spans="1:3">
      <c r="A189" s="134">
        <v>1998</v>
      </c>
      <c r="B189" s="531" t="s">
        <v>534</v>
      </c>
      <c r="C189" s="531">
        <v>40.787226729307697</v>
      </c>
    </row>
    <row r="190" spans="1:3">
      <c r="A190" s="134">
        <v>1998</v>
      </c>
      <c r="B190" s="531" t="s">
        <v>534</v>
      </c>
      <c r="C190" s="531">
        <v>66.092723282066046</v>
      </c>
    </row>
    <row r="191" spans="1:3">
      <c r="A191" s="134">
        <v>1998</v>
      </c>
      <c r="B191" s="531" t="s">
        <v>534</v>
      </c>
      <c r="C191" s="531">
        <v>41.743256953474152</v>
      </c>
    </row>
    <row r="192" spans="1:3">
      <c r="A192" s="134">
        <v>1999</v>
      </c>
      <c r="B192" s="531" t="s">
        <v>534</v>
      </c>
      <c r="C192" s="531">
        <v>140.34057713331254</v>
      </c>
    </row>
    <row r="193" spans="1:3">
      <c r="A193" s="134">
        <v>1999</v>
      </c>
      <c r="B193" s="531" t="s">
        <v>534</v>
      </c>
      <c r="C193" s="531">
        <v>31.493696456204461</v>
      </c>
    </row>
    <row r="194" spans="1:3">
      <c r="A194" s="134">
        <v>1999</v>
      </c>
      <c r="B194" s="531" t="s">
        <v>534</v>
      </c>
      <c r="C194" s="531">
        <v>23.1218137929697</v>
      </c>
    </row>
    <row r="195" spans="1:3">
      <c r="A195" s="134">
        <v>1999</v>
      </c>
      <c r="B195" s="531" t="s">
        <v>534</v>
      </c>
      <c r="C195" s="531">
        <v>110.3716046011952</v>
      </c>
    </row>
    <row r="196" spans="1:3">
      <c r="A196" s="134">
        <v>1999</v>
      </c>
      <c r="B196" s="531" t="s">
        <v>534</v>
      </c>
      <c r="C196" s="531">
        <v>45.061469328889658</v>
      </c>
    </row>
    <row r="197" spans="1:3">
      <c r="A197" s="134">
        <v>1999</v>
      </c>
      <c r="B197" s="531" t="s">
        <v>534</v>
      </c>
      <c r="C197" s="531">
        <v>31.503057777664509</v>
      </c>
    </row>
    <row r="198" spans="1:3">
      <c r="A198" s="134">
        <v>1999</v>
      </c>
      <c r="B198" s="531" t="s">
        <v>534</v>
      </c>
      <c r="C198" s="531">
        <v>51.860162367255271</v>
      </c>
    </row>
    <row r="199" spans="1:3">
      <c r="A199" s="134">
        <v>1999</v>
      </c>
      <c r="B199" s="531" t="s">
        <v>534</v>
      </c>
      <c r="C199" s="531">
        <v>40.338362965991358</v>
      </c>
    </row>
    <row r="200" spans="1:3">
      <c r="A200" s="134">
        <v>1999</v>
      </c>
      <c r="B200" s="531" t="s">
        <v>534</v>
      </c>
      <c r="C200" s="531">
        <v>83.380327455127158</v>
      </c>
    </row>
    <row r="201" spans="1:3">
      <c r="A201" s="134">
        <v>1999</v>
      </c>
      <c r="B201" s="531" t="s">
        <v>534</v>
      </c>
      <c r="C201" s="531">
        <v>82.43922529277728</v>
      </c>
    </row>
    <row r="202" spans="1:3">
      <c r="A202" s="134">
        <v>1999</v>
      </c>
      <c r="B202" s="531" t="s">
        <v>534</v>
      </c>
      <c r="C202" s="531">
        <v>70.925185361366673</v>
      </c>
    </row>
    <row r="203" spans="1:3">
      <c r="A203" s="134">
        <v>1999</v>
      </c>
      <c r="B203" s="531" t="s">
        <v>534</v>
      </c>
      <c r="C203" s="531">
        <v>16.284182974200039</v>
      </c>
    </row>
    <row r="204" spans="1:3">
      <c r="A204" s="134">
        <v>1999</v>
      </c>
      <c r="B204" s="531" t="s">
        <v>534</v>
      </c>
      <c r="C204" s="531">
        <v>38.583648601345679</v>
      </c>
    </row>
    <row r="205" spans="1:3">
      <c r="A205" s="134">
        <v>2000</v>
      </c>
      <c r="B205" s="531" t="s">
        <v>534</v>
      </c>
      <c r="C205" s="531">
        <v>38.645618634029283</v>
      </c>
    </row>
    <row r="206" spans="1:3">
      <c r="A206" s="134">
        <v>2000</v>
      </c>
      <c r="B206" s="531" t="s">
        <v>534</v>
      </c>
      <c r="C206" s="531">
        <v>41.540234726941428</v>
      </c>
    </row>
    <row r="207" spans="1:3">
      <c r="A207" s="134">
        <v>2000</v>
      </c>
      <c r="B207" s="531" t="s">
        <v>534</v>
      </c>
      <c r="C207" s="531">
        <v>33.760424219686506</v>
      </c>
    </row>
    <row r="208" spans="1:3">
      <c r="A208" s="134">
        <v>2000</v>
      </c>
      <c r="B208" s="531" t="s">
        <v>534</v>
      </c>
      <c r="C208" s="531">
        <v>31.368147751707816</v>
      </c>
    </row>
    <row r="209" spans="1:3">
      <c r="A209" s="134">
        <v>2000</v>
      </c>
      <c r="B209" s="531" t="s">
        <v>534</v>
      </c>
      <c r="C209" s="531">
        <v>22.733092833248929</v>
      </c>
    </row>
    <row r="210" spans="1:3">
      <c r="A210" s="134">
        <v>2001</v>
      </c>
      <c r="B210" s="531" t="s">
        <v>534</v>
      </c>
      <c r="C210" s="531">
        <v>8.9642121607663263</v>
      </c>
    </row>
    <row r="211" spans="1:3">
      <c r="A211" s="134">
        <v>2001</v>
      </c>
      <c r="B211" s="531" t="s">
        <v>534</v>
      </c>
      <c r="C211" s="531">
        <v>5.2830626682171111</v>
      </c>
    </row>
    <row r="212" spans="1:3">
      <c r="A212" s="134">
        <v>2001</v>
      </c>
      <c r="B212" s="531" t="s">
        <v>534</v>
      </c>
      <c r="C212" s="531">
        <v>18.204984911409088</v>
      </c>
    </row>
    <row r="213" spans="1:3">
      <c r="A213" s="134">
        <v>2001</v>
      </c>
      <c r="B213" s="531" t="s">
        <v>534</v>
      </c>
      <c r="C213" s="531">
        <v>29.620293016160176</v>
      </c>
    </row>
    <row r="214" spans="1:3">
      <c r="A214" s="134">
        <v>2001</v>
      </c>
      <c r="B214" s="531" t="s">
        <v>534</v>
      </c>
      <c r="C214" s="531">
        <v>44.430439877553347</v>
      </c>
    </row>
    <row r="215" spans="1:3">
      <c r="A215" s="134">
        <v>2001</v>
      </c>
      <c r="B215" s="531" t="s">
        <v>534</v>
      </c>
      <c r="C215" s="531">
        <v>28.892911577414697</v>
      </c>
    </row>
    <row r="216" spans="1:3">
      <c r="A216" s="134">
        <v>2001</v>
      </c>
      <c r="B216" s="531" t="s">
        <v>534</v>
      </c>
      <c r="C216" s="531">
        <v>69.303879547539225</v>
      </c>
    </row>
    <row r="217" spans="1:3">
      <c r="A217" s="134">
        <v>2001</v>
      </c>
      <c r="B217" s="531" t="s">
        <v>534</v>
      </c>
      <c r="C217" s="531">
        <v>43.671110453365309</v>
      </c>
    </row>
    <row r="218" spans="1:3">
      <c r="A218" s="134">
        <v>2001</v>
      </c>
      <c r="B218" s="531" t="s">
        <v>534</v>
      </c>
      <c r="C218" s="531">
        <v>33.843571388495228</v>
      </c>
    </row>
    <row r="219" spans="1:3">
      <c r="A219" s="134">
        <v>2002</v>
      </c>
      <c r="B219" s="531" t="s">
        <v>534</v>
      </c>
      <c r="C219" s="531">
        <v>8.0698288202465065</v>
      </c>
    </row>
    <row r="220" spans="1:3">
      <c r="A220" s="134">
        <v>2002</v>
      </c>
      <c r="B220" s="531" t="s">
        <v>534</v>
      </c>
      <c r="C220" s="531">
        <v>41.195007087628348</v>
      </c>
    </row>
    <row r="221" spans="1:3">
      <c r="A221" s="134">
        <v>2002</v>
      </c>
      <c r="B221" s="531" t="s">
        <v>534</v>
      </c>
      <c r="C221" s="531">
        <v>45.860947287069948</v>
      </c>
    </row>
    <row r="222" spans="1:3">
      <c r="A222" s="134">
        <v>2002</v>
      </c>
      <c r="B222" s="531" t="s">
        <v>534</v>
      </c>
      <c r="C222" s="531">
        <v>40.450201612276032</v>
      </c>
    </row>
    <row r="223" spans="1:3">
      <c r="A223" s="134">
        <v>2002</v>
      </c>
      <c r="B223" s="531" t="s">
        <v>534</v>
      </c>
      <c r="C223" s="531">
        <v>20.486980596387951</v>
      </c>
    </row>
    <row r="224" spans="1:3">
      <c r="A224" s="134">
        <v>2002</v>
      </c>
      <c r="B224" s="531" t="s">
        <v>534</v>
      </c>
      <c r="C224" s="531">
        <v>35.02155208150127</v>
      </c>
    </row>
    <row r="225" spans="1:3">
      <c r="A225" s="134">
        <v>2002</v>
      </c>
      <c r="B225" s="531" t="s">
        <v>534</v>
      </c>
      <c r="C225" s="531">
        <v>25.435233819412343</v>
      </c>
    </row>
    <row r="226" spans="1:3">
      <c r="A226" s="135">
        <v>2002</v>
      </c>
      <c r="B226" s="532" t="s">
        <v>534</v>
      </c>
      <c r="C226" s="532">
        <v>41.889331953398838</v>
      </c>
    </row>
  </sheetData>
  <pageMargins left="0.75" right="0.75" top="1" bottom="1" header="0.5" footer="0.5"/>
  <pageSetup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2" tint="-9.9978637043366805E-2"/>
  </sheetPr>
  <dimension ref="A1:U68"/>
  <sheetViews>
    <sheetView zoomScale="75" zoomScaleNormal="75" workbookViewId="0"/>
  </sheetViews>
  <sheetFormatPr defaultColWidth="8.77734375" defaultRowHeight="13.2"/>
  <cols>
    <col min="1" max="1" width="17.21875" style="3" customWidth="1"/>
    <col min="2" max="2" width="11.77734375" style="3" bestFit="1" customWidth="1"/>
    <col min="3" max="3" width="10.44140625" style="3" bestFit="1" customWidth="1"/>
    <col min="4" max="4" width="12" style="3" bestFit="1" customWidth="1"/>
    <col min="5" max="5" width="8.77734375" style="3"/>
    <col min="6" max="6" width="9.77734375" style="5" customWidth="1"/>
    <col min="7" max="7" width="7" style="5" customWidth="1"/>
    <col min="8" max="16384" width="8.77734375" style="3"/>
  </cols>
  <sheetData>
    <row r="1" spans="1:1" ht="14.4">
      <c r="A1" s="100" t="s">
        <v>484</v>
      </c>
    </row>
    <row r="22" spans="1:21">
      <c r="A22" s="174" t="s">
        <v>489</v>
      </c>
    </row>
    <row r="23" spans="1:21">
      <c r="F23" s="3"/>
      <c r="G23" s="3"/>
    </row>
    <row r="24" spans="1:21">
      <c r="F24" s="3"/>
      <c r="G24" s="3"/>
    </row>
    <row r="25" spans="1:21">
      <c r="A25" s="621" t="s">
        <v>854</v>
      </c>
      <c r="F25" s="3"/>
      <c r="G25" s="3"/>
    </row>
    <row r="26" spans="1:21">
      <c r="A26" s="1236" t="s">
        <v>486</v>
      </c>
      <c r="B26" s="1208" t="s">
        <v>485</v>
      </c>
      <c r="C26" s="1209"/>
      <c r="D26" s="1209"/>
      <c r="E26" s="1209"/>
      <c r="F26" s="1209"/>
      <c r="G26" s="1209"/>
      <c r="H26" s="1209"/>
      <c r="I26" s="1209"/>
      <c r="J26" s="1209"/>
      <c r="K26" s="1209"/>
      <c r="L26" s="1209"/>
      <c r="M26" s="1209"/>
      <c r="N26" s="1209"/>
      <c r="O26" s="1209"/>
      <c r="P26" s="1209"/>
      <c r="Q26" s="1209"/>
      <c r="R26" s="1209"/>
      <c r="S26" s="1209"/>
      <c r="T26" s="1209"/>
      <c r="U26" s="1210"/>
    </row>
    <row r="27" spans="1:21">
      <c r="A27" s="1237"/>
      <c r="B27" s="131">
        <v>1</v>
      </c>
      <c r="C27" s="31">
        <v>2</v>
      </c>
      <c r="D27" s="31">
        <v>3</v>
      </c>
      <c r="E27" s="31">
        <v>4</v>
      </c>
      <c r="F27" s="31">
        <v>5</v>
      </c>
      <c r="G27" s="31">
        <v>6</v>
      </c>
      <c r="H27" s="31">
        <v>7</v>
      </c>
      <c r="I27" s="31">
        <v>8</v>
      </c>
      <c r="J27" s="31">
        <v>9</v>
      </c>
      <c r="K27" s="31">
        <v>10</v>
      </c>
      <c r="L27" s="31">
        <v>11</v>
      </c>
      <c r="M27" s="31">
        <v>12</v>
      </c>
      <c r="N27" s="31">
        <v>13</v>
      </c>
      <c r="O27" s="31">
        <v>14</v>
      </c>
      <c r="P27" s="31">
        <v>15</v>
      </c>
      <c r="Q27" s="31">
        <v>16</v>
      </c>
      <c r="R27" s="31">
        <v>17</v>
      </c>
      <c r="S27" s="31">
        <v>18</v>
      </c>
      <c r="T27" s="31">
        <v>19</v>
      </c>
      <c r="U27" s="13">
        <v>20</v>
      </c>
    </row>
    <row r="28" spans="1:21">
      <c r="A28" s="622" t="s">
        <v>855</v>
      </c>
      <c r="B28" s="623">
        <v>35.02155208150127</v>
      </c>
      <c r="C28" s="526">
        <v>36.771494649336276</v>
      </c>
      <c r="D28" s="526">
        <v>38.194756968386613</v>
      </c>
      <c r="E28" s="526">
        <v>48.223521879923624</v>
      </c>
      <c r="F28" s="526">
        <v>53.482253432245095</v>
      </c>
      <c r="G28" s="526">
        <v>59.829231551360351</v>
      </c>
      <c r="H28" s="526">
        <v>51.81022101817382</v>
      </c>
      <c r="I28" s="526">
        <v>49.068968707895365</v>
      </c>
      <c r="J28" s="526">
        <v>55.524299853511295</v>
      </c>
      <c r="K28" s="526">
        <v>63.97712132415981</v>
      </c>
      <c r="L28" s="526">
        <v>83.777179765134349</v>
      </c>
      <c r="M28" s="526">
        <v>79.868023270544256</v>
      </c>
      <c r="N28" s="526">
        <v>67.008607390357696</v>
      </c>
      <c r="O28" s="526">
        <v>46.656466154162295</v>
      </c>
      <c r="P28" s="526">
        <v>61.60381688106915</v>
      </c>
      <c r="Q28" s="526">
        <v>50.241595056055544</v>
      </c>
      <c r="R28" s="526">
        <v>42.622596800660048</v>
      </c>
      <c r="S28" s="526">
        <v>44.841208354778999</v>
      </c>
      <c r="T28" s="526">
        <v>53.327369209904603</v>
      </c>
      <c r="U28" s="624">
        <v>55.122988764038183</v>
      </c>
    </row>
    <row r="29" spans="1:21">
      <c r="A29" s="622" t="s">
        <v>856</v>
      </c>
      <c r="B29" s="623">
        <v>21.438823555172895</v>
      </c>
      <c r="C29" s="526">
        <v>26.318788133033514</v>
      </c>
      <c r="D29" s="526">
        <v>27.402984905700258</v>
      </c>
      <c r="E29" s="526">
        <v>27.961156132239097</v>
      </c>
      <c r="F29" s="526">
        <v>29.088785816264281</v>
      </c>
      <c r="G29" s="526">
        <v>31.264666960689919</v>
      </c>
      <c r="H29" s="526">
        <v>30.3883201274577</v>
      </c>
      <c r="I29" s="526">
        <v>28.599328776969688</v>
      </c>
      <c r="J29" s="526">
        <v>26.995780373348545</v>
      </c>
      <c r="K29" s="526">
        <v>26.422210017699015</v>
      </c>
      <c r="L29" s="526">
        <v>22.750643878114648</v>
      </c>
      <c r="M29" s="526">
        <v>24.270885368559078</v>
      </c>
      <c r="N29" s="526">
        <v>24.09136385296414</v>
      </c>
      <c r="O29" s="526">
        <v>26.256418577227425</v>
      </c>
      <c r="P29" s="526">
        <v>25.397329140575053</v>
      </c>
      <c r="Q29" s="526">
        <v>24.073789261386821</v>
      </c>
      <c r="R29" s="526" t="s">
        <v>534</v>
      </c>
      <c r="S29" s="526" t="s">
        <v>534</v>
      </c>
      <c r="T29" s="526" t="s">
        <v>534</v>
      </c>
      <c r="U29" s="624" t="s">
        <v>534</v>
      </c>
    </row>
    <row r="30" spans="1:21">
      <c r="A30" s="225" t="s">
        <v>857</v>
      </c>
      <c r="B30" s="625">
        <v>26.117205570884828</v>
      </c>
      <c r="C30" s="626">
        <v>27.952472401680133</v>
      </c>
      <c r="D30" s="626">
        <v>26.099441633550079</v>
      </c>
      <c r="E30" s="626">
        <v>28.527580324740526</v>
      </c>
      <c r="F30" s="626">
        <v>30.847276303805032</v>
      </c>
      <c r="G30" s="626">
        <v>31.274897797742142</v>
      </c>
      <c r="H30" s="626">
        <v>33.283332182034442</v>
      </c>
      <c r="I30" s="626">
        <v>35.527358206842479</v>
      </c>
      <c r="J30" s="626" t="s">
        <v>534</v>
      </c>
      <c r="K30" s="626" t="s">
        <v>534</v>
      </c>
      <c r="L30" s="626" t="s">
        <v>534</v>
      </c>
      <c r="M30" s="626" t="s">
        <v>534</v>
      </c>
      <c r="N30" s="626" t="s">
        <v>534</v>
      </c>
      <c r="O30" s="626" t="s">
        <v>534</v>
      </c>
      <c r="P30" s="626" t="s">
        <v>534</v>
      </c>
      <c r="Q30" s="626" t="s">
        <v>534</v>
      </c>
      <c r="R30" s="626" t="s">
        <v>534</v>
      </c>
      <c r="S30" s="626" t="s">
        <v>534</v>
      </c>
      <c r="T30" s="626" t="s">
        <v>534</v>
      </c>
      <c r="U30" s="627" t="s">
        <v>534</v>
      </c>
    </row>
    <row r="31" spans="1:21">
      <c r="A31" s="458" t="s">
        <v>487</v>
      </c>
      <c r="F31" s="3"/>
      <c r="G31" s="3"/>
    </row>
    <row r="32" spans="1:21">
      <c r="A32" s="478"/>
      <c r="F32" s="3"/>
      <c r="G32" s="3"/>
    </row>
    <row r="33" spans="1:21">
      <c r="A33" s="478"/>
      <c r="F33" s="3"/>
      <c r="G33" s="3"/>
    </row>
    <row r="34" spans="1:21">
      <c r="A34" s="76" t="s">
        <v>488</v>
      </c>
      <c r="F34" s="3"/>
      <c r="G34" s="3"/>
    </row>
    <row r="35" spans="1:21">
      <c r="A35" s="1236" t="s">
        <v>486</v>
      </c>
      <c r="B35" s="1208" t="s">
        <v>485</v>
      </c>
      <c r="C35" s="1209"/>
      <c r="D35" s="1209"/>
      <c r="E35" s="1209"/>
      <c r="F35" s="1209"/>
      <c r="G35" s="1209"/>
      <c r="H35" s="1209"/>
      <c r="I35" s="1209"/>
      <c r="J35" s="1209"/>
      <c r="K35" s="1209"/>
      <c r="L35" s="1209"/>
      <c r="M35" s="1209"/>
      <c r="N35" s="1209"/>
      <c r="O35" s="1209"/>
      <c r="P35" s="1209"/>
      <c r="Q35" s="1209"/>
      <c r="R35" s="1209"/>
      <c r="S35" s="1209"/>
      <c r="T35" s="1209"/>
      <c r="U35" s="1210"/>
    </row>
    <row r="36" spans="1:21">
      <c r="A36" s="1237"/>
      <c r="B36" s="131">
        <v>1</v>
      </c>
      <c r="C36" s="31">
        <v>2</v>
      </c>
      <c r="D36" s="31">
        <v>3</v>
      </c>
      <c r="E36" s="31">
        <v>4</v>
      </c>
      <c r="F36" s="31">
        <v>5</v>
      </c>
      <c r="G36" s="31">
        <v>6</v>
      </c>
      <c r="H36" s="31">
        <v>7</v>
      </c>
      <c r="I36" s="31">
        <v>8</v>
      </c>
      <c r="J36" s="31">
        <v>9</v>
      </c>
      <c r="K36" s="31">
        <v>10</v>
      </c>
      <c r="L36" s="31">
        <v>11</v>
      </c>
      <c r="M36" s="31">
        <v>12</v>
      </c>
      <c r="N36" s="31">
        <v>13</v>
      </c>
      <c r="O36" s="31">
        <v>14</v>
      </c>
      <c r="P36" s="31">
        <v>15</v>
      </c>
      <c r="Q36" s="31">
        <v>16</v>
      </c>
      <c r="R36" s="31">
        <v>17</v>
      </c>
      <c r="S36" s="31">
        <v>18</v>
      </c>
      <c r="T36" s="31">
        <v>19</v>
      </c>
      <c r="U36" s="13">
        <v>20</v>
      </c>
    </row>
    <row r="37" spans="1:21">
      <c r="A37" s="622" t="s">
        <v>855</v>
      </c>
      <c r="B37" s="130">
        <v>19</v>
      </c>
      <c r="C37" s="5">
        <v>32</v>
      </c>
      <c r="D37" s="5">
        <v>25</v>
      </c>
      <c r="E37" s="5">
        <v>23</v>
      </c>
      <c r="F37" s="5">
        <v>11</v>
      </c>
      <c r="G37" s="5">
        <v>8</v>
      </c>
      <c r="H37" s="5">
        <v>6</v>
      </c>
      <c r="I37" s="5">
        <v>8</v>
      </c>
      <c r="J37" s="5">
        <v>7</v>
      </c>
      <c r="K37" s="5">
        <v>9</v>
      </c>
      <c r="L37" s="5">
        <v>8</v>
      </c>
      <c r="M37" s="5">
        <v>9</v>
      </c>
      <c r="N37" s="5">
        <v>9</v>
      </c>
      <c r="O37" s="5">
        <v>9</v>
      </c>
      <c r="P37" s="5">
        <v>9</v>
      </c>
      <c r="Q37" s="5">
        <v>9</v>
      </c>
      <c r="R37" s="5">
        <v>8</v>
      </c>
      <c r="S37" s="5">
        <v>6</v>
      </c>
      <c r="T37" s="5">
        <v>4</v>
      </c>
      <c r="U37" s="44">
        <v>2</v>
      </c>
    </row>
    <row r="38" spans="1:21">
      <c r="A38" s="622" t="s">
        <v>856</v>
      </c>
      <c r="B38" s="130">
        <v>52</v>
      </c>
      <c r="C38" s="5">
        <v>54</v>
      </c>
      <c r="D38" s="5">
        <v>52</v>
      </c>
      <c r="E38" s="5">
        <v>52</v>
      </c>
      <c r="F38" s="5">
        <v>52</v>
      </c>
      <c r="G38" s="5">
        <v>53</v>
      </c>
      <c r="H38" s="5">
        <v>53</v>
      </c>
      <c r="I38" s="5">
        <v>53</v>
      </c>
      <c r="J38" s="5">
        <v>52</v>
      </c>
      <c r="K38" s="5">
        <v>52</v>
      </c>
      <c r="L38" s="5">
        <v>38</v>
      </c>
      <c r="M38" s="5">
        <v>36</v>
      </c>
      <c r="N38" s="5">
        <v>31</v>
      </c>
      <c r="O38" s="5">
        <v>20</v>
      </c>
      <c r="P38" s="5">
        <v>8</v>
      </c>
      <c r="Q38" s="5">
        <v>4</v>
      </c>
      <c r="R38" s="5">
        <v>0</v>
      </c>
      <c r="S38" s="5">
        <v>0</v>
      </c>
      <c r="T38" s="5">
        <v>0</v>
      </c>
      <c r="U38" s="44">
        <v>0</v>
      </c>
    </row>
    <row r="39" spans="1:21">
      <c r="A39" s="225" t="s">
        <v>857</v>
      </c>
      <c r="B39" s="131">
        <v>60</v>
      </c>
      <c r="C39" s="31">
        <v>53</v>
      </c>
      <c r="D39" s="31">
        <v>35</v>
      </c>
      <c r="E39" s="31">
        <v>26</v>
      </c>
      <c r="F39" s="31">
        <v>21</v>
      </c>
      <c r="G39" s="31">
        <v>18</v>
      </c>
      <c r="H39" s="31">
        <v>13</v>
      </c>
      <c r="I39" s="31">
        <v>8</v>
      </c>
      <c r="J39" s="31">
        <v>0</v>
      </c>
      <c r="K39" s="31">
        <v>0</v>
      </c>
      <c r="L39" s="31">
        <v>0</v>
      </c>
      <c r="M39" s="31">
        <v>0</v>
      </c>
      <c r="N39" s="31">
        <v>0</v>
      </c>
      <c r="O39" s="31">
        <v>0</v>
      </c>
      <c r="P39" s="31">
        <v>0</v>
      </c>
      <c r="Q39" s="31">
        <v>0</v>
      </c>
      <c r="R39" s="31">
        <v>0</v>
      </c>
      <c r="S39" s="31">
        <v>0</v>
      </c>
      <c r="T39" s="31">
        <v>0</v>
      </c>
      <c r="U39" s="13">
        <v>0</v>
      </c>
    </row>
    <row r="40" spans="1:21">
      <c r="F40" s="3"/>
      <c r="G40" s="3"/>
    </row>
    <row r="41" spans="1:21">
      <c r="F41" s="3"/>
      <c r="G41" s="3"/>
    </row>
    <row r="42" spans="1:21">
      <c r="F42" s="3"/>
      <c r="G42" s="3"/>
    </row>
    <row r="43" spans="1:21">
      <c r="F43" s="3"/>
      <c r="G43" s="3"/>
    </row>
    <row r="44" spans="1:21">
      <c r="F44" s="3"/>
      <c r="G44" s="3"/>
    </row>
    <row r="45" spans="1:21">
      <c r="F45" s="3"/>
      <c r="G45" s="3"/>
    </row>
    <row r="46" spans="1:21">
      <c r="F46" s="3"/>
      <c r="G46" s="3"/>
    </row>
    <row r="47" spans="1:21">
      <c r="F47" s="3"/>
      <c r="G47" s="3"/>
    </row>
    <row r="48" spans="1:21">
      <c r="F48" s="3"/>
      <c r="G48" s="3"/>
    </row>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pans="6:7">
      <c r="F65" s="526"/>
      <c r="G65" s="177"/>
    </row>
    <row r="66" spans="6:7">
      <c r="F66" s="526"/>
      <c r="G66" s="177"/>
    </row>
    <row r="67" spans="6:7">
      <c r="F67" s="526"/>
      <c r="G67" s="177"/>
    </row>
    <row r="68" spans="6:7">
      <c r="F68" s="526"/>
      <c r="G68" s="177"/>
    </row>
  </sheetData>
  <mergeCells count="4">
    <mergeCell ref="A26:A27"/>
    <mergeCell ref="B26:U26"/>
    <mergeCell ref="A35:A36"/>
    <mergeCell ref="B35:U35"/>
  </mergeCells>
  <pageMargins left="0.75" right="0.75" top="1" bottom="1" header="0.5" footer="0.5"/>
  <pageSetup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67">
    <tabColor theme="5" tint="0.39997558519241921"/>
  </sheetPr>
  <dimension ref="A1:BC573"/>
  <sheetViews>
    <sheetView zoomScale="75" zoomScaleNormal="75" workbookViewId="0"/>
  </sheetViews>
  <sheetFormatPr defaultColWidth="8.5546875" defaultRowHeight="13.2"/>
  <cols>
    <col min="1" max="1" width="17.44140625" style="33" customWidth="1"/>
    <col min="2" max="2" width="13.44140625" style="33" bestFit="1" customWidth="1"/>
    <col min="3" max="3" width="6.5546875" style="460" bestFit="1" customWidth="1"/>
    <col min="4" max="4" width="14.109375" style="460" bestFit="1" customWidth="1"/>
    <col min="5" max="5" width="6.44140625" style="460" bestFit="1" customWidth="1"/>
    <col min="6" max="6" width="5.44140625" style="460" bestFit="1" customWidth="1"/>
    <col min="7" max="7" width="7.33203125" style="460" bestFit="1" customWidth="1"/>
    <col min="8" max="8" width="6.44140625" style="3" bestFit="1" customWidth="1"/>
    <col min="9" max="9" width="6.5546875" style="3" bestFit="1" customWidth="1"/>
    <col min="10" max="10" width="7.109375" style="3" bestFit="1" customWidth="1"/>
    <col min="11" max="11" width="19.109375" style="3" customWidth="1"/>
    <col min="12" max="24" width="8.5546875" style="3"/>
    <col min="25" max="25" width="10.109375" style="3" bestFit="1" customWidth="1"/>
    <col min="26" max="48" width="8.5546875" style="3"/>
    <col min="49" max="50" width="10.109375" style="3" bestFit="1" customWidth="1"/>
    <col min="51" max="53" width="8.5546875" style="3"/>
    <col min="54" max="54" width="10.109375" style="3" bestFit="1" customWidth="1"/>
    <col min="55" max="16384" width="8.5546875" style="3"/>
  </cols>
  <sheetData>
    <row r="1" spans="1:54" ht="14.4">
      <c r="A1" s="459" t="s">
        <v>490</v>
      </c>
      <c r="K1" s="459" t="s">
        <v>491</v>
      </c>
      <c r="T1" s="459" t="s">
        <v>567</v>
      </c>
      <c r="U1" s="33"/>
      <c r="V1" s="460"/>
      <c r="W1" s="460"/>
      <c r="X1" s="460"/>
      <c r="Y1" s="460"/>
      <c r="Z1" s="460"/>
      <c r="AD1" s="459"/>
      <c r="AE1" s="459" t="s">
        <v>568</v>
      </c>
      <c r="AQ1" s="459" t="s">
        <v>801</v>
      </c>
      <c r="BB1" s="459" t="s">
        <v>697</v>
      </c>
    </row>
    <row r="2" spans="1:54">
      <c r="AQ2" s="76" t="s">
        <v>698</v>
      </c>
      <c r="BB2" s="76" t="s">
        <v>698</v>
      </c>
    </row>
    <row r="17" spans="1:55">
      <c r="K17" s="461"/>
      <c r="BC17" s="461"/>
    </row>
    <row r="18" spans="1:55">
      <c r="K18" s="461"/>
    </row>
    <row r="22" spans="1:55">
      <c r="A22" s="802" t="s">
        <v>673</v>
      </c>
      <c r="K22" s="802" t="s">
        <v>673</v>
      </c>
      <c r="T22" s="802" t="s">
        <v>673</v>
      </c>
      <c r="AE22" s="802" t="s">
        <v>673</v>
      </c>
      <c r="AQ22" s="802"/>
      <c r="BB22" s="802"/>
    </row>
    <row r="23" spans="1:55">
      <c r="A23" s="180" t="s">
        <v>571</v>
      </c>
      <c r="K23" s="180" t="s">
        <v>571</v>
      </c>
      <c r="T23" s="180" t="s">
        <v>571</v>
      </c>
      <c r="AE23" s="180" t="s">
        <v>571</v>
      </c>
      <c r="AQ23" s="802" t="s">
        <v>673</v>
      </c>
      <c r="BB23" s="802" t="s">
        <v>673</v>
      </c>
    </row>
    <row r="24" spans="1:55">
      <c r="K24" s="461"/>
      <c r="AQ24" s="180" t="s">
        <v>699</v>
      </c>
      <c r="BB24" s="180" t="s">
        <v>699</v>
      </c>
    </row>
    <row r="25" spans="1:55">
      <c r="A25" s="267" t="s">
        <v>492</v>
      </c>
      <c r="B25" s="153" t="s">
        <v>414</v>
      </c>
      <c r="C25" s="469" t="s">
        <v>11</v>
      </c>
      <c r="D25" s="469" t="s">
        <v>415</v>
      </c>
      <c r="E25" s="469" t="s">
        <v>5</v>
      </c>
      <c r="F25" s="469" t="s">
        <v>3</v>
      </c>
      <c r="G25" s="469" t="s">
        <v>2</v>
      </c>
      <c r="H25" s="469" t="s">
        <v>1</v>
      </c>
      <c r="I25" s="469" t="s">
        <v>6</v>
      </c>
      <c r="J25" s="469" t="s">
        <v>7</v>
      </c>
      <c r="K25" s="470" t="s">
        <v>416</v>
      </c>
      <c r="M25" s="267" t="s">
        <v>100</v>
      </c>
      <c r="N25" s="153" t="s">
        <v>569</v>
      </c>
      <c r="O25" s="836" t="s">
        <v>570</v>
      </c>
      <c r="P25" s="76" t="s">
        <v>572</v>
      </c>
    </row>
    <row r="26" spans="1:55">
      <c r="A26" s="464">
        <v>35314</v>
      </c>
      <c r="B26" s="460">
        <v>107.25</v>
      </c>
      <c r="C26" s="460" t="e">
        <v>#N/A</v>
      </c>
      <c r="D26" s="460" t="e">
        <v>#N/A</v>
      </c>
      <c r="E26" s="460">
        <v>39.88169415806162</v>
      </c>
      <c r="F26" s="460" t="e">
        <v>#N/A</v>
      </c>
      <c r="G26" s="460" t="e">
        <v>#N/A</v>
      </c>
      <c r="H26" s="460" t="e">
        <v>#N/A</v>
      </c>
      <c r="I26" s="460" t="e">
        <v>#N/A</v>
      </c>
      <c r="J26" s="460" t="e">
        <v>#N/A</v>
      </c>
      <c r="K26" s="465" t="e">
        <v>#N/A</v>
      </c>
      <c r="M26" s="139" t="e">
        <v>#N/A</v>
      </c>
      <c r="N26" s="63">
        <v>39.88169415806162</v>
      </c>
      <c r="O26" s="564" t="e">
        <v>#N/A</v>
      </c>
      <c r="P26" s="115"/>
      <c r="Y26" s="461"/>
      <c r="AQ26" s="333"/>
      <c r="AR26" s="834" t="s">
        <v>700</v>
      </c>
      <c r="AS26" s="833" t="s">
        <v>701</v>
      </c>
    </row>
    <row r="27" spans="1:55">
      <c r="A27" s="464">
        <v>35396</v>
      </c>
      <c r="B27" s="460">
        <v>25.08</v>
      </c>
      <c r="C27" s="460" t="e">
        <v>#N/A</v>
      </c>
      <c r="D27" s="460">
        <v>75.370936201699038</v>
      </c>
      <c r="E27" s="460" t="e">
        <v>#N/A</v>
      </c>
      <c r="F27" s="460" t="e">
        <v>#N/A</v>
      </c>
      <c r="G27" s="460" t="e">
        <v>#N/A</v>
      </c>
      <c r="H27" s="460" t="e">
        <v>#N/A</v>
      </c>
      <c r="I27" s="460" t="e">
        <v>#N/A</v>
      </c>
      <c r="J27" s="460" t="e">
        <v>#N/A</v>
      </c>
      <c r="K27" s="465" t="e">
        <v>#N/A</v>
      </c>
      <c r="M27" s="139">
        <v>75.370936201699038</v>
      </c>
      <c r="N27" s="63" t="e">
        <v>#N/A</v>
      </c>
      <c r="O27" s="564" t="e">
        <v>#N/A</v>
      </c>
      <c r="P27" s="115"/>
      <c r="Y27" s="461"/>
      <c r="AQ27" s="333"/>
      <c r="AR27" s="33">
        <v>2022</v>
      </c>
      <c r="AS27" s="835">
        <v>2022</v>
      </c>
    </row>
    <row r="28" spans="1:55">
      <c r="A28" s="464">
        <v>35500</v>
      </c>
      <c r="B28" s="460">
        <v>108.75</v>
      </c>
      <c r="C28" s="460" t="e">
        <v>#N/A</v>
      </c>
      <c r="D28" s="460" t="e">
        <v>#N/A</v>
      </c>
      <c r="E28" s="460">
        <v>59.624924788398701</v>
      </c>
      <c r="F28" s="460" t="e">
        <v>#N/A</v>
      </c>
      <c r="G28" s="460" t="e">
        <v>#N/A</v>
      </c>
      <c r="H28" s="460" t="e">
        <v>#N/A</v>
      </c>
      <c r="I28" s="460" t="e">
        <v>#N/A</v>
      </c>
      <c r="J28" s="460" t="e">
        <v>#N/A</v>
      </c>
      <c r="K28" s="465" t="e">
        <v>#N/A</v>
      </c>
      <c r="M28" s="139" t="e">
        <v>#N/A</v>
      </c>
      <c r="N28" s="63">
        <v>59.624924788398701</v>
      </c>
      <c r="O28" s="564" t="e">
        <v>#N/A</v>
      </c>
      <c r="P28" s="115"/>
      <c r="Y28" s="461"/>
      <c r="AQ28" s="340"/>
      <c r="AR28" s="108" t="s">
        <v>703</v>
      </c>
      <c r="AS28" s="39" t="s">
        <v>703</v>
      </c>
    </row>
    <row r="29" spans="1:55">
      <c r="A29" s="464">
        <v>35564</v>
      </c>
      <c r="B29" s="460">
        <v>9</v>
      </c>
      <c r="C29" s="460" t="e">
        <v>#N/A</v>
      </c>
      <c r="D29" s="460" t="e">
        <v>#N/A</v>
      </c>
      <c r="E29" s="460">
        <v>60.012184060567797</v>
      </c>
      <c r="F29" s="460" t="e">
        <v>#N/A</v>
      </c>
      <c r="G29" s="460" t="e">
        <v>#N/A</v>
      </c>
      <c r="H29" s="460" t="e">
        <v>#N/A</v>
      </c>
      <c r="I29" s="460" t="e">
        <v>#N/A</v>
      </c>
      <c r="J29" s="460" t="e">
        <v>#N/A</v>
      </c>
      <c r="K29" s="465" t="e">
        <v>#N/A</v>
      </c>
      <c r="M29" s="139" t="e">
        <v>#N/A</v>
      </c>
      <c r="N29" s="63">
        <v>60.012184060567797</v>
      </c>
      <c r="O29" s="564" t="e">
        <v>#N/A</v>
      </c>
      <c r="P29" s="115"/>
      <c r="Y29" s="461"/>
      <c r="AQ29" s="28">
        <v>2009</v>
      </c>
      <c r="AR29" s="297">
        <v>79.569798948117722</v>
      </c>
      <c r="AS29" s="632" t="e">
        <f>NA()</f>
        <v>#N/A</v>
      </c>
    </row>
    <row r="30" spans="1:55">
      <c r="A30" s="464">
        <v>35627</v>
      </c>
      <c r="B30" s="460">
        <v>70.5</v>
      </c>
      <c r="C30" s="460" t="e">
        <v>#N/A</v>
      </c>
      <c r="D30" s="460" t="e">
        <v>#N/A</v>
      </c>
      <c r="E30" s="460">
        <v>70.05317041749359</v>
      </c>
      <c r="F30" s="460" t="e">
        <v>#N/A</v>
      </c>
      <c r="G30" s="460" t="e">
        <v>#N/A</v>
      </c>
      <c r="H30" s="460" t="e">
        <v>#N/A</v>
      </c>
      <c r="I30" s="460" t="e">
        <v>#N/A</v>
      </c>
      <c r="J30" s="460" t="e">
        <v>#N/A</v>
      </c>
      <c r="K30" s="465" t="e">
        <v>#N/A</v>
      </c>
      <c r="M30" s="139" t="e">
        <v>#N/A</v>
      </c>
      <c r="N30" s="63">
        <v>70.05317041749359</v>
      </c>
      <c r="O30" s="564" t="e">
        <v>#N/A</v>
      </c>
      <c r="P30" s="115"/>
      <c r="Y30" s="461"/>
      <c r="AQ30" s="28">
        <f>AQ29+1</f>
        <v>2010</v>
      </c>
      <c r="AR30" s="297">
        <v>69.493290919386226</v>
      </c>
      <c r="AS30" s="632" t="e">
        <f>NA()</f>
        <v>#N/A</v>
      </c>
    </row>
    <row r="31" spans="1:55">
      <c r="A31" s="464">
        <v>35853</v>
      </c>
      <c r="B31" s="460">
        <v>41.25</v>
      </c>
      <c r="C31" s="460" t="e">
        <v>#N/A</v>
      </c>
      <c r="D31" s="460" t="e">
        <v>#N/A</v>
      </c>
      <c r="E31" s="460">
        <v>58.057346708610595</v>
      </c>
      <c r="F31" s="460" t="e">
        <v>#N/A</v>
      </c>
      <c r="G31" s="460" t="e">
        <v>#N/A</v>
      </c>
      <c r="H31" s="460" t="e">
        <v>#N/A</v>
      </c>
      <c r="I31" s="460" t="e">
        <v>#N/A</v>
      </c>
      <c r="J31" s="460" t="e">
        <v>#N/A</v>
      </c>
      <c r="K31" s="465" t="e">
        <v>#N/A</v>
      </c>
      <c r="M31" s="139" t="e">
        <v>#N/A</v>
      </c>
      <c r="N31" s="63">
        <v>58.057346708610595</v>
      </c>
      <c r="O31" s="564" t="e">
        <v>#N/A</v>
      </c>
      <c r="P31" s="115"/>
      <c r="Y31" s="461"/>
      <c r="AQ31" s="28">
        <f t="shared" ref="AQ31:AQ41" si="0">AQ30+1</f>
        <v>2011</v>
      </c>
      <c r="AR31" s="297">
        <v>50.539161320513841</v>
      </c>
      <c r="AS31" s="632" t="e">
        <f>NA()</f>
        <v>#N/A</v>
      </c>
    </row>
    <row r="32" spans="1:55">
      <c r="A32" s="464">
        <v>35894</v>
      </c>
      <c r="B32" s="460">
        <v>103.5</v>
      </c>
      <c r="C32" s="460" t="e">
        <v>#N/A</v>
      </c>
      <c r="D32" s="460" t="e">
        <v>#N/A</v>
      </c>
      <c r="E32" s="460">
        <v>41.862018465978387</v>
      </c>
      <c r="F32" s="460" t="e">
        <v>#N/A</v>
      </c>
      <c r="G32" s="460" t="e">
        <v>#N/A</v>
      </c>
      <c r="H32" s="460" t="e">
        <v>#N/A</v>
      </c>
      <c r="I32" s="460" t="e">
        <v>#N/A</v>
      </c>
      <c r="J32" s="460" t="e">
        <v>#N/A</v>
      </c>
      <c r="K32" s="465" t="e">
        <v>#N/A</v>
      </c>
      <c r="M32" s="139" t="e">
        <v>#N/A</v>
      </c>
      <c r="N32" s="63">
        <v>41.862018465978387</v>
      </c>
      <c r="O32" s="564" t="e">
        <v>#N/A</v>
      </c>
      <c r="P32" s="115"/>
      <c r="Y32" s="461"/>
      <c r="AQ32" s="28">
        <f t="shared" si="0"/>
        <v>2012</v>
      </c>
      <c r="AR32" s="297">
        <v>43.021036581954277</v>
      </c>
      <c r="AS32" s="632" t="e">
        <f>NA()</f>
        <v>#N/A</v>
      </c>
    </row>
    <row r="33" spans="1:45">
      <c r="A33" s="464">
        <v>36059</v>
      </c>
      <c r="B33" s="460">
        <v>1.98</v>
      </c>
      <c r="C33" s="460" t="e">
        <v>#N/A</v>
      </c>
      <c r="D33" s="460" t="e">
        <v>#N/A</v>
      </c>
      <c r="E33" s="460">
        <v>50.309737210999295</v>
      </c>
      <c r="F33" s="460" t="e">
        <v>#N/A</v>
      </c>
      <c r="G33" s="460" t="e">
        <v>#N/A</v>
      </c>
      <c r="H33" s="460" t="e">
        <v>#N/A</v>
      </c>
      <c r="I33" s="460" t="e">
        <v>#N/A</v>
      </c>
      <c r="J33" s="460" t="e">
        <v>#N/A</v>
      </c>
      <c r="K33" s="465" t="e">
        <v>#N/A</v>
      </c>
      <c r="M33" s="139" t="e">
        <v>#N/A</v>
      </c>
      <c r="N33" s="63">
        <v>50.309737210999295</v>
      </c>
      <c r="O33" s="564" t="e">
        <v>#N/A</v>
      </c>
      <c r="P33" s="115"/>
      <c r="Y33" s="461"/>
      <c r="AQ33" s="28">
        <f t="shared" si="0"/>
        <v>2013</v>
      </c>
      <c r="AR33" s="297">
        <v>30.313683755132431</v>
      </c>
      <c r="AS33" s="632" t="e">
        <f>NA()</f>
        <v>#N/A</v>
      </c>
    </row>
    <row r="34" spans="1:45">
      <c r="A34" s="464">
        <v>36403</v>
      </c>
      <c r="B34" s="460">
        <v>74.900000000000006</v>
      </c>
      <c r="C34" s="460" t="e">
        <v>#N/A</v>
      </c>
      <c r="D34" s="460" t="e">
        <v>#N/A</v>
      </c>
      <c r="E34" s="460" t="e">
        <v>#N/A</v>
      </c>
      <c r="F34" s="460" t="e">
        <v>#N/A</v>
      </c>
      <c r="G34" s="460">
        <v>39.065384036770439</v>
      </c>
      <c r="H34" s="460" t="e">
        <v>#N/A</v>
      </c>
      <c r="I34" s="460" t="e">
        <v>#N/A</v>
      </c>
      <c r="J34" s="460" t="e">
        <v>#N/A</v>
      </c>
      <c r="K34" s="465" t="e">
        <v>#N/A</v>
      </c>
      <c r="M34" s="139" t="e">
        <v>#N/A</v>
      </c>
      <c r="N34" s="63">
        <v>39.065384036770439</v>
      </c>
      <c r="O34" s="564" t="e">
        <v>#N/A</v>
      </c>
      <c r="P34" s="115"/>
      <c r="Y34" s="461"/>
      <c r="AQ34" s="28">
        <f t="shared" si="0"/>
        <v>2014</v>
      </c>
      <c r="AR34" s="297">
        <v>27.832519514303332</v>
      </c>
      <c r="AS34" s="632" t="e">
        <f>NA()</f>
        <v>#N/A</v>
      </c>
    </row>
    <row r="35" spans="1:45">
      <c r="A35" s="464">
        <v>36476</v>
      </c>
      <c r="B35" s="460">
        <v>10.4</v>
      </c>
      <c r="C35" s="460" t="e">
        <v>#N/A</v>
      </c>
      <c r="D35" s="460" t="e">
        <v>#N/A</v>
      </c>
      <c r="E35" s="460" t="e">
        <v>#N/A</v>
      </c>
      <c r="F35" s="460" t="e">
        <v>#N/A</v>
      </c>
      <c r="G35" s="460" t="e">
        <v>#N/A</v>
      </c>
      <c r="H35" s="460">
        <v>217.11386007195392</v>
      </c>
      <c r="I35" s="460" t="e">
        <v>#N/A</v>
      </c>
      <c r="J35" s="460" t="e">
        <v>#N/A</v>
      </c>
      <c r="K35" s="465" t="e">
        <v>#N/A</v>
      </c>
      <c r="M35" s="139" t="e">
        <v>#N/A</v>
      </c>
      <c r="N35" s="63" t="e">
        <v>#N/A</v>
      </c>
      <c r="O35" s="564">
        <v>217.11386007195392</v>
      </c>
      <c r="P35" s="115"/>
      <c r="Y35" s="461"/>
      <c r="AQ35" s="28">
        <f t="shared" si="0"/>
        <v>2015</v>
      </c>
      <c r="AR35" s="297">
        <v>32.542531681481314</v>
      </c>
      <c r="AS35" s="632" t="e">
        <f>NA()</f>
        <v>#N/A</v>
      </c>
    </row>
    <row r="36" spans="1:45">
      <c r="A36" s="464">
        <v>36656</v>
      </c>
      <c r="B36" s="460">
        <v>16.8</v>
      </c>
      <c r="C36" s="460" t="e">
        <v>#N/A</v>
      </c>
      <c r="D36" s="460">
        <v>51.687116772133322</v>
      </c>
      <c r="E36" s="460" t="e">
        <v>#N/A</v>
      </c>
      <c r="F36" s="460" t="e">
        <v>#N/A</v>
      </c>
      <c r="G36" s="460" t="e">
        <v>#N/A</v>
      </c>
      <c r="H36" s="460" t="e">
        <v>#N/A</v>
      </c>
      <c r="I36" s="460" t="e">
        <v>#N/A</v>
      </c>
      <c r="J36" s="460" t="e">
        <v>#N/A</v>
      </c>
      <c r="K36" s="465" t="e">
        <v>#N/A</v>
      </c>
      <c r="M36" s="139">
        <v>51.687116772133322</v>
      </c>
      <c r="N36" s="63" t="e">
        <v>#N/A</v>
      </c>
      <c r="O36" s="564" t="e">
        <v>#N/A</v>
      </c>
      <c r="P36" s="115"/>
      <c r="Y36" s="461"/>
      <c r="AQ36" s="28">
        <f t="shared" si="0"/>
        <v>2016</v>
      </c>
      <c r="AR36" s="297">
        <v>26.555694677009441</v>
      </c>
      <c r="AS36" s="632" t="e">
        <f>NA()</f>
        <v>#N/A</v>
      </c>
    </row>
    <row r="37" spans="1:45">
      <c r="A37" s="464">
        <v>36790</v>
      </c>
      <c r="B37" s="460">
        <v>29.7</v>
      </c>
      <c r="C37" s="460" t="e">
        <v>#N/A</v>
      </c>
      <c r="D37" s="460">
        <v>56.320820166695697</v>
      </c>
      <c r="E37" s="460" t="e">
        <v>#N/A</v>
      </c>
      <c r="F37" s="460" t="e">
        <v>#N/A</v>
      </c>
      <c r="G37" s="460" t="e">
        <v>#N/A</v>
      </c>
      <c r="H37" s="460" t="e">
        <v>#N/A</v>
      </c>
      <c r="I37" s="460" t="e">
        <v>#N/A</v>
      </c>
      <c r="J37" s="460" t="e">
        <v>#N/A</v>
      </c>
      <c r="K37" s="465" t="e">
        <v>#N/A</v>
      </c>
      <c r="M37" s="139">
        <v>56.320820166695697</v>
      </c>
      <c r="N37" s="63" t="e">
        <v>#N/A</v>
      </c>
      <c r="O37" s="564" t="e">
        <v>#N/A</v>
      </c>
      <c r="P37" s="115"/>
      <c r="Y37" s="461"/>
      <c r="AQ37" s="28">
        <f t="shared" si="0"/>
        <v>2017</v>
      </c>
      <c r="AR37" s="297">
        <v>20.437252785422331</v>
      </c>
      <c r="AS37" s="632" t="e">
        <f>NA()</f>
        <v>#N/A</v>
      </c>
    </row>
    <row r="38" spans="1:45">
      <c r="A38" s="464">
        <v>36830</v>
      </c>
      <c r="B38" s="460">
        <v>150</v>
      </c>
      <c r="C38" s="460" t="e">
        <v>#N/A</v>
      </c>
      <c r="D38" s="460" t="e">
        <v>#N/A</v>
      </c>
      <c r="E38" s="460" t="e">
        <v>#N/A</v>
      </c>
      <c r="F38" s="460" t="e">
        <v>#N/A</v>
      </c>
      <c r="G38" s="460">
        <v>38.781396326872894</v>
      </c>
      <c r="H38" s="460" t="e">
        <v>#N/A</v>
      </c>
      <c r="I38" s="460" t="e">
        <v>#N/A</v>
      </c>
      <c r="J38" s="460" t="e">
        <v>#N/A</v>
      </c>
      <c r="K38" s="465" t="e">
        <v>#N/A</v>
      </c>
      <c r="M38" s="139" t="e">
        <v>#N/A</v>
      </c>
      <c r="N38" s="63">
        <v>38.781396326872894</v>
      </c>
      <c r="O38" s="564" t="e">
        <v>#N/A</v>
      </c>
      <c r="P38" s="115"/>
      <c r="Y38" s="461"/>
      <c r="AQ38" s="28">
        <f t="shared" si="0"/>
        <v>2018</v>
      </c>
      <c r="AR38" s="297">
        <v>18.507960005969259</v>
      </c>
      <c r="AS38" s="632">
        <v>22.913723706456892</v>
      </c>
    </row>
    <row r="39" spans="1:45">
      <c r="A39" s="464">
        <v>36860</v>
      </c>
      <c r="B39" s="460">
        <v>299.64</v>
      </c>
      <c r="C39" s="460" t="e">
        <v>#N/A</v>
      </c>
      <c r="D39" s="460">
        <v>36.710272966265769</v>
      </c>
      <c r="E39" s="460" t="e">
        <v>#N/A</v>
      </c>
      <c r="F39" s="460" t="e">
        <v>#N/A</v>
      </c>
      <c r="G39" s="460" t="e">
        <v>#N/A</v>
      </c>
      <c r="H39" s="460" t="e">
        <v>#N/A</v>
      </c>
      <c r="I39" s="460" t="e">
        <v>#N/A</v>
      </c>
      <c r="J39" s="460" t="e">
        <v>#N/A</v>
      </c>
      <c r="K39" s="465" t="e">
        <v>#N/A</v>
      </c>
      <c r="M39" s="139">
        <v>36.710272966265769</v>
      </c>
      <c r="N39" s="63" t="e">
        <v>#N/A</v>
      </c>
      <c r="O39" s="564" t="e">
        <v>#N/A</v>
      </c>
      <c r="P39" s="115"/>
      <c r="Y39" s="461"/>
      <c r="AQ39" s="28">
        <f t="shared" si="0"/>
        <v>2019</v>
      </c>
      <c r="AR39" s="297">
        <v>25.815875742407499</v>
      </c>
      <c r="AS39" s="632">
        <v>23.577483248029058</v>
      </c>
    </row>
    <row r="40" spans="1:45">
      <c r="A40" s="464">
        <v>36913</v>
      </c>
      <c r="B40" s="460">
        <v>50</v>
      </c>
      <c r="C40" s="460" t="e">
        <v>#N/A</v>
      </c>
      <c r="D40" s="460">
        <v>47.809787756466775</v>
      </c>
      <c r="E40" s="460" t="e">
        <v>#N/A</v>
      </c>
      <c r="F40" s="460" t="e">
        <v>#N/A</v>
      </c>
      <c r="G40" s="460" t="e">
        <v>#N/A</v>
      </c>
      <c r="H40" s="460" t="e">
        <v>#N/A</v>
      </c>
      <c r="I40" s="460" t="e">
        <v>#N/A</v>
      </c>
      <c r="J40" s="460" t="e">
        <v>#N/A</v>
      </c>
      <c r="K40" s="465" t="e">
        <v>#N/A</v>
      </c>
      <c r="M40" s="139">
        <v>47.809787756466775</v>
      </c>
      <c r="N40" s="63" t="e">
        <v>#N/A</v>
      </c>
      <c r="O40" s="564" t="e">
        <v>#N/A</v>
      </c>
      <c r="P40" s="115"/>
      <c r="Y40" s="461"/>
      <c r="AQ40" s="28">
        <f t="shared" si="0"/>
        <v>2020</v>
      </c>
      <c r="AR40" s="297">
        <v>28.454170191052132</v>
      </c>
      <c r="AS40" s="632">
        <v>27.026208786907716</v>
      </c>
    </row>
    <row r="41" spans="1:45">
      <c r="A41" s="464">
        <v>36945</v>
      </c>
      <c r="B41" s="460">
        <v>40.049999999999997</v>
      </c>
      <c r="C41" s="460" t="e">
        <v>#N/A</v>
      </c>
      <c r="D41" s="460" t="e">
        <v>#N/A</v>
      </c>
      <c r="E41" s="460">
        <v>43.914748836806361</v>
      </c>
      <c r="F41" s="460" t="e">
        <v>#N/A</v>
      </c>
      <c r="G41" s="460" t="e">
        <v>#N/A</v>
      </c>
      <c r="H41" s="460" t="e">
        <v>#N/A</v>
      </c>
      <c r="I41" s="460" t="e">
        <v>#N/A</v>
      </c>
      <c r="J41" s="460" t="e">
        <v>#N/A</v>
      </c>
      <c r="K41" s="465" t="e">
        <v>#N/A</v>
      </c>
      <c r="M41" s="139" t="e">
        <v>#N/A</v>
      </c>
      <c r="N41" s="63">
        <v>43.914748836806361</v>
      </c>
      <c r="O41" s="564" t="e">
        <v>#N/A</v>
      </c>
      <c r="P41" s="115"/>
      <c r="Y41" s="461"/>
      <c r="AQ41" s="28">
        <f t="shared" si="0"/>
        <v>2021</v>
      </c>
      <c r="AR41" s="297">
        <v>24.025359768497459</v>
      </c>
      <c r="AS41" s="632">
        <v>30.521080242027988</v>
      </c>
    </row>
    <row r="42" spans="1:45">
      <c r="A42" s="464">
        <v>36963</v>
      </c>
      <c r="B42" s="460">
        <v>112.2</v>
      </c>
      <c r="C42" s="460" t="e">
        <v>#N/A</v>
      </c>
      <c r="D42" s="460" t="e">
        <v>#N/A</v>
      </c>
      <c r="E42" s="460" t="e">
        <v>#N/A</v>
      </c>
      <c r="F42" s="460">
        <v>34.790224689982686</v>
      </c>
      <c r="G42" s="460" t="e">
        <v>#N/A</v>
      </c>
      <c r="H42" s="460" t="e">
        <v>#N/A</v>
      </c>
      <c r="I42" s="460" t="e">
        <v>#N/A</v>
      </c>
      <c r="J42" s="460" t="e">
        <v>#N/A</v>
      </c>
      <c r="K42" s="465" t="e">
        <v>#N/A</v>
      </c>
      <c r="M42" s="139" t="e">
        <v>#N/A</v>
      </c>
      <c r="N42" s="63">
        <v>34.790224689982686</v>
      </c>
      <c r="O42" s="564" t="e">
        <v>#N/A</v>
      </c>
      <c r="P42" s="115"/>
      <c r="Y42" s="461"/>
      <c r="AQ42" s="28">
        <v>2022</v>
      </c>
      <c r="AR42" s="297"/>
      <c r="AS42" s="632">
        <v>40.163142181689963</v>
      </c>
    </row>
    <row r="43" spans="1:45">
      <c r="A43" s="464">
        <v>36998</v>
      </c>
      <c r="B43" s="460">
        <v>25.5</v>
      </c>
      <c r="C43" s="460" t="e">
        <v>#N/A</v>
      </c>
      <c r="D43" s="460" t="e">
        <v>#N/A</v>
      </c>
      <c r="E43" s="460">
        <v>112.73763596319763</v>
      </c>
      <c r="F43" s="460" t="e">
        <v>#N/A</v>
      </c>
      <c r="G43" s="460" t="e">
        <v>#N/A</v>
      </c>
      <c r="H43" s="460" t="e">
        <v>#N/A</v>
      </c>
      <c r="I43" s="460" t="e">
        <v>#N/A</v>
      </c>
      <c r="J43" s="460" t="e">
        <v>#N/A</v>
      </c>
      <c r="K43" s="465" t="e">
        <v>#N/A</v>
      </c>
      <c r="M43" s="139" t="e">
        <v>#N/A</v>
      </c>
      <c r="N43" s="63">
        <v>112.73763596319763</v>
      </c>
      <c r="O43" s="564" t="e">
        <v>#N/A</v>
      </c>
      <c r="P43" s="115"/>
      <c r="Y43" s="461"/>
      <c r="AQ43" s="30">
        <v>2023</v>
      </c>
      <c r="AR43" s="299"/>
      <c r="AS43" s="766"/>
    </row>
    <row r="44" spans="1:45">
      <c r="A44" s="464">
        <v>36999</v>
      </c>
      <c r="B44" s="460">
        <v>4.5</v>
      </c>
      <c r="C44" s="460" t="e">
        <v>#N/A</v>
      </c>
      <c r="D44" s="460" t="e">
        <v>#N/A</v>
      </c>
      <c r="E44" s="460">
        <v>98.753508436585207</v>
      </c>
      <c r="F44" s="460" t="e">
        <v>#N/A</v>
      </c>
      <c r="G44" s="460" t="e">
        <v>#N/A</v>
      </c>
      <c r="H44" s="460" t="e">
        <v>#N/A</v>
      </c>
      <c r="I44" s="460" t="e">
        <v>#N/A</v>
      </c>
      <c r="J44" s="460" t="e">
        <v>#N/A</v>
      </c>
      <c r="K44" s="465" t="e">
        <v>#N/A</v>
      </c>
      <c r="M44" s="139" t="e">
        <v>#N/A</v>
      </c>
      <c r="N44" s="63">
        <v>98.753508436585207</v>
      </c>
      <c r="O44" s="564" t="e">
        <v>#N/A</v>
      </c>
      <c r="P44" s="115"/>
      <c r="Y44" s="461"/>
    </row>
    <row r="45" spans="1:45">
      <c r="A45" s="464">
        <v>37006</v>
      </c>
      <c r="B45" s="460">
        <v>64.5</v>
      </c>
      <c r="C45" s="460" t="e">
        <v>#N/A</v>
      </c>
      <c r="D45" s="460" t="e">
        <v>#N/A</v>
      </c>
      <c r="E45" s="460" t="e">
        <v>#N/A</v>
      </c>
      <c r="F45" s="460" t="e">
        <v>#N/A</v>
      </c>
      <c r="G45" s="460" t="e">
        <v>#N/A</v>
      </c>
      <c r="H45" s="460">
        <v>59.28915504455653</v>
      </c>
      <c r="I45" s="460" t="e">
        <v>#N/A</v>
      </c>
      <c r="J45" s="460" t="e">
        <v>#N/A</v>
      </c>
      <c r="K45" s="465" t="e">
        <v>#N/A</v>
      </c>
      <c r="M45" s="139" t="e">
        <v>#N/A</v>
      </c>
      <c r="N45" s="63" t="e">
        <v>#N/A</v>
      </c>
      <c r="O45" s="564">
        <v>59.28915504455653</v>
      </c>
      <c r="P45" s="115"/>
      <c r="Y45" s="461"/>
    </row>
    <row r="46" spans="1:45">
      <c r="A46" s="464">
        <v>37196</v>
      </c>
      <c r="B46" s="460">
        <v>160.5</v>
      </c>
      <c r="C46" s="460" t="e">
        <v>#N/A</v>
      </c>
      <c r="D46" s="460" t="e">
        <v>#N/A</v>
      </c>
      <c r="E46" s="460" t="e">
        <v>#N/A</v>
      </c>
      <c r="F46" s="460" t="e">
        <v>#N/A</v>
      </c>
      <c r="G46" s="460">
        <v>33.80276655641638</v>
      </c>
      <c r="H46" s="460" t="e">
        <v>#N/A</v>
      </c>
      <c r="I46" s="460" t="e">
        <v>#N/A</v>
      </c>
      <c r="J46" s="460" t="e">
        <v>#N/A</v>
      </c>
      <c r="K46" s="465" t="e">
        <v>#N/A</v>
      </c>
      <c r="M46" s="139" t="e">
        <v>#N/A</v>
      </c>
      <c r="N46" s="63">
        <v>33.80276655641638</v>
      </c>
      <c r="O46" s="564" t="e">
        <v>#N/A</v>
      </c>
      <c r="P46" s="115"/>
      <c r="Y46" s="461"/>
    </row>
    <row r="47" spans="1:45">
      <c r="A47" s="464">
        <v>37202</v>
      </c>
      <c r="B47" s="460">
        <v>49.8</v>
      </c>
      <c r="C47" s="460" t="e">
        <v>#N/A</v>
      </c>
      <c r="D47" s="460">
        <v>86.910840160151821</v>
      </c>
      <c r="E47" s="460" t="e">
        <v>#N/A</v>
      </c>
      <c r="F47" s="460" t="e">
        <v>#N/A</v>
      </c>
      <c r="G47" s="460" t="e">
        <v>#N/A</v>
      </c>
      <c r="H47" s="460" t="e">
        <v>#N/A</v>
      </c>
      <c r="I47" s="460" t="e">
        <v>#N/A</v>
      </c>
      <c r="J47" s="460" t="e">
        <v>#N/A</v>
      </c>
      <c r="K47" s="465" t="e">
        <v>#N/A</v>
      </c>
      <c r="M47" s="139">
        <v>86.910840160151821</v>
      </c>
      <c r="N47" s="63" t="e">
        <v>#N/A</v>
      </c>
      <c r="O47" s="564" t="e">
        <v>#N/A</v>
      </c>
      <c r="P47" s="115"/>
      <c r="Y47" s="461"/>
    </row>
    <row r="48" spans="1:45">
      <c r="A48" s="464">
        <v>37204</v>
      </c>
      <c r="B48" s="460">
        <v>40.049999999999997</v>
      </c>
      <c r="C48" s="460" t="e">
        <v>#N/A</v>
      </c>
      <c r="D48" s="460" t="e">
        <v>#N/A</v>
      </c>
      <c r="E48" s="460">
        <v>56.487959393059228</v>
      </c>
      <c r="F48" s="460" t="e">
        <v>#N/A</v>
      </c>
      <c r="G48" s="460" t="e">
        <v>#N/A</v>
      </c>
      <c r="H48" s="460" t="e">
        <v>#N/A</v>
      </c>
      <c r="I48" s="460" t="e">
        <v>#N/A</v>
      </c>
      <c r="J48" s="460" t="e">
        <v>#N/A</v>
      </c>
      <c r="K48" s="465" t="e">
        <v>#N/A</v>
      </c>
      <c r="M48" s="139" t="e">
        <v>#N/A</v>
      </c>
      <c r="N48" s="63">
        <v>56.487959393059228</v>
      </c>
      <c r="O48" s="564" t="e">
        <v>#N/A</v>
      </c>
      <c r="P48" s="115"/>
      <c r="Y48" s="461"/>
    </row>
    <row r="49" spans="1:25">
      <c r="A49" s="464">
        <v>37245</v>
      </c>
      <c r="B49" s="460">
        <v>9</v>
      </c>
      <c r="C49" s="460" t="e">
        <v>#N/A</v>
      </c>
      <c r="D49" s="460" t="e">
        <v>#N/A</v>
      </c>
      <c r="E49" s="460" t="e">
        <v>#N/A</v>
      </c>
      <c r="F49" s="460" t="e">
        <v>#N/A</v>
      </c>
      <c r="G49" s="460" t="e">
        <v>#N/A</v>
      </c>
      <c r="H49" s="460">
        <v>57.192584431103924</v>
      </c>
      <c r="I49" s="460" t="e">
        <v>#N/A</v>
      </c>
      <c r="J49" s="460" t="e">
        <v>#N/A</v>
      </c>
      <c r="K49" s="465" t="e">
        <v>#N/A</v>
      </c>
      <c r="M49" s="139" t="e">
        <v>#N/A</v>
      </c>
      <c r="N49" s="63" t="e">
        <v>#N/A</v>
      </c>
      <c r="O49" s="564">
        <v>57.192584431103924</v>
      </c>
      <c r="P49" s="115"/>
      <c r="Y49" s="461"/>
    </row>
    <row r="50" spans="1:25">
      <c r="A50" s="464">
        <v>37245</v>
      </c>
      <c r="B50" s="460">
        <v>66</v>
      </c>
      <c r="C50" s="460" t="e">
        <v>#N/A</v>
      </c>
      <c r="D50" s="460" t="e">
        <v>#N/A</v>
      </c>
      <c r="E50" s="460" t="e">
        <v>#N/A</v>
      </c>
      <c r="F50" s="460" t="e">
        <v>#N/A</v>
      </c>
      <c r="G50" s="460" t="e">
        <v>#N/A</v>
      </c>
      <c r="H50" s="460">
        <v>56.095955760205797</v>
      </c>
      <c r="I50" s="460" t="e">
        <v>#N/A</v>
      </c>
      <c r="J50" s="460" t="e">
        <v>#N/A</v>
      </c>
      <c r="K50" s="465" t="e">
        <v>#N/A</v>
      </c>
      <c r="M50" s="139" t="e">
        <v>#N/A</v>
      </c>
      <c r="N50" s="63" t="e">
        <v>#N/A</v>
      </c>
      <c r="O50" s="564">
        <v>56.095955760205797</v>
      </c>
      <c r="P50" s="115"/>
      <c r="Y50" s="461"/>
    </row>
    <row r="51" spans="1:25">
      <c r="A51" s="464">
        <v>37246</v>
      </c>
      <c r="B51" s="460">
        <v>80</v>
      </c>
      <c r="C51" s="460" t="e">
        <v>#N/A</v>
      </c>
      <c r="D51" s="460" t="e">
        <v>#N/A</v>
      </c>
      <c r="E51" s="460" t="e">
        <v>#N/A</v>
      </c>
      <c r="F51" s="460">
        <v>34.543253665758591</v>
      </c>
      <c r="G51" s="460" t="e">
        <v>#N/A</v>
      </c>
      <c r="H51" s="460" t="e">
        <v>#N/A</v>
      </c>
      <c r="I51" s="460" t="e">
        <v>#N/A</v>
      </c>
      <c r="J51" s="460" t="e">
        <v>#N/A</v>
      </c>
      <c r="K51" s="465" t="e">
        <v>#N/A</v>
      </c>
      <c r="M51" s="139" t="e">
        <v>#N/A</v>
      </c>
      <c r="N51" s="63">
        <v>34.543253665758591</v>
      </c>
      <c r="O51" s="564" t="e">
        <v>#N/A</v>
      </c>
      <c r="P51" s="115"/>
      <c r="Y51" s="461"/>
    </row>
    <row r="52" spans="1:25">
      <c r="A52" s="464">
        <v>37256</v>
      </c>
      <c r="B52" s="460">
        <v>51</v>
      </c>
      <c r="C52" s="460" t="e">
        <v>#N/A</v>
      </c>
      <c r="D52" s="460" t="e">
        <v>#N/A</v>
      </c>
      <c r="E52" s="460">
        <v>39.773039900349893</v>
      </c>
      <c r="F52" s="460" t="e">
        <v>#N/A</v>
      </c>
      <c r="G52" s="460" t="e">
        <v>#N/A</v>
      </c>
      <c r="H52" s="460" t="e">
        <v>#N/A</v>
      </c>
      <c r="I52" s="460" t="e">
        <v>#N/A</v>
      </c>
      <c r="J52" s="460" t="e">
        <v>#N/A</v>
      </c>
      <c r="K52" s="465" t="e">
        <v>#N/A</v>
      </c>
      <c r="M52" s="139" t="e">
        <v>#N/A</v>
      </c>
      <c r="N52" s="63">
        <v>39.773039900349893</v>
      </c>
      <c r="O52" s="564" t="e">
        <v>#N/A</v>
      </c>
      <c r="P52" s="115"/>
      <c r="Y52" s="461"/>
    </row>
    <row r="53" spans="1:25">
      <c r="A53" s="464">
        <v>37345</v>
      </c>
      <c r="B53" s="460">
        <v>15</v>
      </c>
      <c r="C53" s="460" t="e">
        <v>#N/A</v>
      </c>
      <c r="D53" s="460" t="e">
        <v>#N/A</v>
      </c>
      <c r="E53" s="460" t="e">
        <v>#N/A</v>
      </c>
      <c r="F53" s="460" t="e">
        <v>#N/A</v>
      </c>
      <c r="G53" s="460" t="e">
        <v>#N/A</v>
      </c>
      <c r="H53" s="460">
        <v>57.189076938416093</v>
      </c>
      <c r="I53" s="460" t="e">
        <v>#N/A</v>
      </c>
      <c r="J53" s="460" t="e">
        <v>#N/A</v>
      </c>
      <c r="K53" s="465" t="e">
        <v>#N/A</v>
      </c>
      <c r="M53" s="139" t="e">
        <v>#N/A</v>
      </c>
      <c r="N53" s="63" t="e">
        <v>#N/A</v>
      </c>
      <c r="O53" s="564">
        <v>57.189076938416093</v>
      </c>
      <c r="P53" s="115"/>
      <c r="Y53" s="461"/>
    </row>
    <row r="54" spans="1:25">
      <c r="A54" s="464">
        <v>37369</v>
      </c>
      <c r="B54" s="460">
        <v>85.5</v>
      </c>
      <c r="C54" s="460" t="e">
        <v>#N/A</v>
      </c>
      <c r="D54" s="460" t="e">
        <v>#N/A</v>
      </c>
      <c r="E54" s="460">
        <v>33.620616842361834</v>
      </c>
      <c r="F54" s="460" t="e">
        <v>#N/A</v>
      </c>
      <c r="G54" s="460" t="e">
        <v>#N/A</v>
      </c>
      <c r="H54" s="460" t="e">
        <v>#N/A</v>
      </c>
      <c r="I54" s="460" t="e">
        <v>#N/A</v>
      </c>
      <c r="J54" s="460" t="e">
        <v>#N/A</v>
      </c>
      <c r="K54" s="465" t="e">
        <v>#N/A</v>
      </c>
      <c r="M54" s="139" t="e">
        <v>#N/A</v>
      </c>
      <c r="N54" s="63">
        <v>33.620616842361834</v>
      </c>
      <c r="O54" s="564" t="e">
        <v>#N/A</v>
      </c>
      <c r="P54" s="115"/>
      <c r="Y54" s="461"/>
    </row>
    <row r="55" spans="1:25">
      <c r="A55" s="464">
        <v>37512</v>
      </c>
      <c r="B55" s="460">
        <v>40.5</v>
      </c>
      <c r="C55" s="460" t="e">
        <v>#N/A</v>
      </c>
      <c r="D55" s="460" t="e">
        <v>#N/A</v>
      </c>
      <c r="E55" s="460">
        <v>26.260540314143942</v>
      </c>
      <c r="F55" s="460" t="e">
        <v>#N/A</v>
      </c>
      <c r="G55" s="460" t="e">
        <v>#N/A</v>
      </c>
      <c r="H55" s="460" t="e">
        <v>#N/A</v>
      </c>
      <c r="I55" s="460" t="e">
        <v>#N/A</v>
      </c>
      <c r="J55" s="460" t="e">
        <v>#N/A</v>
      </c>
      <c r="K55" s="465" t="e">
        <v>#N/A</v>
      </c>
      <c r="M55" s="139" t="e">
        <v>#N/A</v>
      </c>
      <c r="N55" s="63">
        <v>26.260540314143942</v>
      </c>
      <c r="O55" s="564" t="e">
        <v>#N/A</v>
      </c>
      <c r="P55" s="115"/>
      <c r="Y55" s="461"/>
    </row>
    <row r="56" spans="1:25">
      <c r="A56" s="464">
        <v>37512</v>
      </c>
      <c r="B56" s="460">
        <v>21</v>
      </c>
      <c r="C56" s="460" t="e">
        <v>#N/A</v>
      </c>
      <c r="D56" s="460" t="e">
        <v>#N/A</v>
      </c>
      <c r="E56" s="460">
        <v>37.406157050244587</v>
      </c>
      <c r="F56" s="460" t="e">
        <v>#N/A</v>
      </c>
      <c r="G56" s="460" t="e">
        <v>#N/A</v>
      </c>
      <c r="H56" s="460" t="e">
        <v>#N/A</v>
      </c>
      <c r="I56" s="460" t="e">
        <v>#N/A</v>
      </c>
      <c r="J56" s="460" t="e">
        <v>#N/A</v>
      </c>
      <c r="K56" s="465" t="e">
        <v>#N/A</v>
      </c>
      <c r="M56" s="139" t="e">
        <v>#N/A</v>
      </c>
      <c r="N56" s="63">
        <v>37.406157050244587</v>
      </c>
      <c r="O56" s="564" t="e">
        <v>#N/A</v>
      </c>
      <c r="P56" s="115"/>
      <c r="Y56" s="461"/>
    </row>
    <row r="57" spans="1:25">
      <c r="A57" s="464">
        <v>37512</v>
      </c>
      <c r="B57" s="460">
        <v>40.5</v>
      </c>
      <c r="C57" s="460" t="e">
        <v>#N/A</v>
      </c>
      <c r="D57" s="460">
        <v>28.693123732709154</v>
      </c>
      <c r="E57" s="460" t="e">
        <v>#N/A</v>
      </c>
      <c r="F57" s="460" t="e">
        <v>#N/A</v>
      </c>
      <c r="G57" s="460" t="e">
        <v>#N/A</v>
      </c>
      <c r="H57" s="460" t="e">
        <v>#N/A</v>
      </c>
      <c r="I57" s="460" t="e">
        <v>#N/A</v>
      </c>
      <c r="J57" s="460" t="e">
        <v>#N/A</v>
      </c>
      <c r="K57" s="465" t="e">
        <v>#N/A</v>
      </c>
      <c r="M57" s="139">
        <v>28.693123732709154</v>
      </c>
      <c r="N57" s="63" t="e">
        <v>#N/A</v>
      </c>
      <c r="O57" s="564" t="e">
        <v>#N/A</v>
      </c>
      <c r="P57" s="115"/>
      <c r="Y57" s="461"/>
    </row>
    <row r="58" spans="1:25">
      <c r="A58" s="464">
        <v>37518</v>
      </c>
      <c r="B58" s="460">
        <v>5.94</v>
      </c>
      <c r="C58" s="460" t="e">
        <v>#N/A</v>
      </c>
      <c r="D58" s="460" t="e">
        <v>#N/A</v>
      </c>
      <c r="E58" s="460">
        <v>36.280390081298449</v>
      </c>
      <c r="F58" s="460" t="e">
        <v>#N/A</v>
      </c>
      <c r="G58" s="460" t="e">
        <v>#N/A</v>
      </c>
      <c r="H58" s="460" t="e">
        <v>#N/A</v>
      </c>
      <c r="I58" s="460" t="e">
        <v>#N/A</v>
      </c>
      <c r="J58" s="460" t="e">
        <v>#N/A</v>
      </c>
      <c r="K58" s="465" t="e">
        <v>#N/A</v>
      </c>
      <c r="M58" s="139" t="e">
        <v>#N/A</v>
      </c>
      <c r="N58" s="63">
        <v>36.280390081298449</v>
      </c>
      <c r="O58" s="564" t="e">
        <v>#N/A</v>
      </c>
      <c r="P58" s="115"/>
      <c r="Y58" s="461"/>
    </row>
    <row r="59" spans="1:25">
      <c r="A59" s="464">
        <v>37526</v>
      </c>
      <c r="B59" s="460">
        <v>56.76</v>
      </c>
      <c r="C59" s="460" t="e">
        <v>#N/A</v>
      </c>
      <c r="D59" s="460" t="e">
        <v>#N/A</v>
      </c>
      <c r="E59" s="460">
        <v>30.835484465205791</v>
      </c>
      <c r="F59" s="460" t="e">
        <v>#N/A</v>
      </c>
      <c r="G59" s="460" t="e">
        <v>#N/A</v>
      </c>
      <c r="H59" s="460" t="e">
        <v>#N/A</v>
      </c>
      <c r="I59" s="460" t="e">
        <v>#N/A</v>
      </c>
      <c r="J59" s="460" t="e">
        <v>#N/A</v>
      </c>
      <c r="K59" s="465" t="e">
        <v>#N/A</v>
      </c>
      <c r="M59" s="139" t="e">
        <v>#N/A</v>
      </c>
      <c r="N59" s="63">
        <v>30.835484465205791</v>
      </c>
      <c r="O59" s="564" t="e">
        <v>#N/A</v>
      </c>
      <c r="P59" s="115"/>
      <c r="Y59" s="461"/>
    </row>
    <row r="60" spans="1:25">
      <c r="A60" s="464">
        <v>37531</v>
      </c>
      <c r="B60" s="460">
        <v>16.5</v>
      </c>
      <c r="C60" s="460">
        <v>69.404983404552596</v>
      </c>
      <c r="D60" s="460" t="e">
        <v>#N/A</v>
      </c>
      <c r="E60" s="460" t="e">
        <v>#N/A</v>
      </c>
      <c r="F60" s="460" t="e">
        <v>#N/A</v>
      </c>
      <c r="G60" s="460" t="e">
        <v>#N/A</v>
      </c>
      <c r="H60" s="460" t="e">
        <v>#N/A</v>
      </c>
      <c r="I60" s="460" t="e">
        <v>#N/A</v>
      </c>
      <c r="J60" s="460" t="e">
        <v>#N/A</v>
      </c>
      <c r="K60" s="465" t="e">
        <v>#N/A</v>
      </c>
      <c r="M60" s="139">
        <v>69.404983404552596</v>
      </c>
      <c r="N60" s="63" t="e">
        <v>#N/A</v>
      </c>
      <c r="O60" s="564" t="e">
        <v>#N/A</v>
      </c>
      <c r="P60" s="115"/>
      <c r="Y60" s="461"/>
    </row>
    <row r="61" spans="1:25">
      <c r="A61" s="464">
        <v>37536</v>
      </c>
      <c r="B61" s="460">
        <v>162</v>
      </c>
      <c r="C61" s="460">
        <v>46.777486728231274</v>
      </c>
      <c r="D61" s="460" t="e">
        <v>#N/A</v>
      </c>
      <c r="E61" s="460" t="e">
        <v>#N/A</v>
      </c>
      <c r="F61" s="460" t="e">
        <v>#N/A</v>
      </c>
      <c r="G61" s="460" t="e">
        <v>#N/A</v>
      </c>
      <c r="H61" s="460" t="e">
        <v>#N/A</v>
      </c>
      <c r="I61" s="460" t="e">
        <v>#N/A</v>
      </c>
      <c r="J61" s="460" t="e">
        <v>#N/A</v>
      </c>
      <c r="K61" s="465" t="e">
        <v>#N/A</v>
      </c>
      <c r="M61" s="139">
        <v>46.777486728231274</v>
      </c>
      <c r="N61" s="63" t="e">
        <v>#N/A</v>
      </c>
      <c r="O61" s="564" t="e">
        <v>#N/A</v>
      </c>
      <c r="P61" s="115"/>
      <c r="Y61" s="461"/>
    </row>
    <row r="62" spans="1:25">
      <c r="A62" s="464">
        <v>37543</v>
      </c>
      <c r="B62" s="460">
        <v>11.22</v>
      </c>
      <c r="C62" s="460" t="e">
        <v>#N/A</v>
      </c>
      <c r="D62" s="460" t="e">
        <v>#N/A</v>
      </c>
      <c r="E62" s="460">
        <v>36.282930873346899</v>
      </c>
      <c r="F62" s="460" t="e">
        <v>#N/A</v>
      </c>
      <c r="G62" s="460" t="e">
        <v>#N/A</v>
      </c>
      <c r="H62" s="460" t="e">
        <v>#N/A</v>
      </c>
      <c r="I62" s="460" t="e">
        <v>#N/A</v>
      </c>
      <c r="J62" s="460" t="e">
        <v>#N/A</v>
      </c>
      <c r="K62" s="465" t="e">
        <v>#N/A</v>
      </c>
      <c r="M62" s="139" t="e">
        <v>#N/A</v>
      </c>
      <c r="N62" s="63">
        <v>36.282930873346899</v>
      </c>
      <c r="O62" s="564" t="e">
        <v>#N/A</v>
      </c>
      <c r="P62" s="115"/>
      <c r="Y62" s="461"/>
    </row>
    <row r="63" spans="1:25">
      <c r="A63" s="464">
        <v>37550</v>
      </c>
      <c r="B63" s="460">
        <v>204</v>
      </c>
      <c r="C63" s="460" t="e">
        <v>#N/A</v>
      </c>
      <c r="D63" s="460">
        <v>33.86483099250205</v>
      </c>
      <c r="E63" s="460" t="e">
        <v>#N/A</v>
      </c>
      <c r="F63" s="460" t="e">
        <v>#N/A</v>
      </c>
      <c r="G63" s="460" t="e">
        <v>#N/A</v>
      </c>
      <c r="H63" s="460" t="e">
        <v>#N/A</v>
      </c>
      <c r="I63" s="460" t="e">
        <v>#N/A</v>
      </c>
      <c r="J63" s="460" t="e">
        <v>#N/A</v>
      </c>
      <c r="K63" s="465" t="e">
        <v>#N/A</v>
      </c>
      <c r="M63" s="139">
        <v>33.86483099250205</v>
      </c>
      <c r="N63" s="63" t="e">
        <v>#N/A</v>
      </c>
      <c r="O63" s="564" t="e">
        <v>#N/A</v>
      </c>
      <c r="P63" s="115"/>
      <c r="Y63" s="461"/>
    </row>
    <row r="64" spans="1:25">
      <c r="A64" s="464">
        <v>37559</v>
      </c>
      <c r="B64" s="460">
        <v>60</v>
      </c>
      <c r="C64" s="460">
        <v>63.68747599449437</v>
      </c>
      <c r="D64" s="460" t="e">
        <v>#N/A</v>
      </c>
      <c r="E64" s="460" t="e">
        <v>#N/A</v>
      </c>
      <c r="F64" s="460" t="e">
        <v>#N/A</v>
      </c>
      <c r="G64" s="460" t="e">
        <v>#N/A</v>
      </c>
      <c r="H64" s="460" t="e">
        <v>#N/A</v>
      </c>
      <c r="I64" s="460" t="e">
        <v>#N/A</v>
      </c>
      <c r="J64" s="460" t="e">
        <v>#N/A</v>
      </c>
      <c r="K64" s="465" t="e">
        <v>#N/A</v>
      </c>
      <c r="M64" s="139">
        <v>63.68747599449437</v>
      </c>
      <c r="N64" s="63" t="e">
        <v>#N/A</v>
      </c>
      <c r="O64" s="564" t="e">
        <v>#N/A</v>
      </c>
      <c r="P64" s="115"/>
      <c r="Y64" s="461"/>
    </row>
    <row r="65" spans="1:25">
      <c r="A65" s="464">
        <v>37560</v>
      </c>
      <c r="B65" s="460">
        <v>22.44</v>
      </c>
      <c r="C65" s="460">
        <v>65.718327600109689</v>
      </c>
      <c r="D65" s="460" t="e">
        <v>#N/A</v>
      </c>
      <c r="E65" s="460" t="e">
        <v>#N/A</v>
      </c>
      <c r="F65" s="460" t="e">
        <v>#N/A</v>
      </c>
      <c r="G65" s="460" t="e">
        <v>#N/A</v>
      </c>
      <c r="H65" s="460" t="e">
        <v>#N/A</v>
      </c>
      <c r="I65" s="460" t="e">
        <v>#N/A</v>
      </c>
      <c r="J65" s="460" t="e">
        <v>#N/A</v>
      </c>
      <c r="K65" s="465" t="e">
        <v>#N/A</v>
      </c>
      <c r="M65" s="139">
        <v>65.718327600109689</v>
      </c>
      <c r="N65" s="63" t="e">
        <v>#N/A</v>
      </c>
      <c r="O65" s="564" t="e">
        <v>#N/A</v>
      </c>
      <c r="P65" s="115"/>
      <c r="Y65" s="461"/>
    </row>
    <row r="66" spans="1:25">
      <c r="A66" s="464">
        <v>37585</v>
      </c>
      <c r="B66" s="460">
        <v>43.5</v>
      </c>
      <c r="C66" s="460" t="e">
        <v>#N/A</v>
      </c>
      <c r="D66" s="460" t="e">
        <v>#N/A</v>
      </c>
      <c r="E66" s="460">
        <v>33.082364364272024</v>
      </c>
      <c r="F66" s="460" t="e">
        <v>#N/A</v>
      </c>
      <c r="G66" s="460" t="e">
        <v>#N/A</v>
      </c>
      <c r="H66" s="460" t="e">
        <v>#N/A</v>
      </c>
      <c r="I66" s="460" t="e">
        <v>#N/A</v>
      </c>
      <c r="J66" s="460" t="e">
        <v>#N/A</v>
      </c>
      <c r="K66" s="465" t="e">
        <v>#N/A</v>
      </c>
      <c r="M66" s="139" t="e">
        <v>#N/A</v>
      </c>
      <c r="N66" s="63">
        <v>33.082364364272024</v>
      </c>
      <c r="O66" s="564" t="e">
        <v>#N/A</v>
      </c>
      <c r="P66" s="115"/>
      <c r="Y66" s="461"/>
    </row>
    <row r="67" spans="1:25">
      <c r="A67" s="464">
        <v>37610</v>
      </c>
      <c r="B67" s="460">
        <v>27</v>
      </c>
      <c r="C67" s="460" t="e">
        <v>#N/A</v>
      </c>
      <c r="D67" s="460" t="e">
        <v>#N/A</v>
      </c>
      <c r="E67" s="460" t="e">
        <v>#N/A</v>
      </c>
      <c r="F67" s="460" t="e">
        <v>#N/A</v>
      </c>
      <c r="G67" s="460" t="e">
        <v>#N/A</v>
      </c>
      <c r="H67" s="460" t="e">
        <v>#N/A</v>
      </c>
      <c r="I67" s="460" t="e">
        <v>#N/A</v>
      </c>
      <c r="J67" s="460" t="e">
        <v>#N/A</v>
      </c>
      <c r="K67" s="465">
        <v>90.553516323889525</v>
      </c>
      <c r="M67" s="139" t="e">
        <v>#N/A</v>
      </c>
      <c r="N67" s="63" t="e">
        <v>#N/A</v>
      </c>
      <c r="O67" s="564">
        <v>90.553516323889525</v>
      </c>
      <c r="P67" s="115"/>
      <c r="Y67" s="461"/>
    </row>
    <row r="68" spans="1:25">
      <c r="A68" s="464">
        <v>37631</v>
      </c>
      <c r="B68" s="460">
        <v>24</v>
      </c>
      <c r="C68" s="460" t="e">
        <v>#N/A</v>
      </c>
      <c r="D68" s="460">
        <v>47.896524697788372</v>
      </c>
      <c r="E68" s="460" t="e">
        <v>#N/A</v>
      </c>
      <c r="F68" s="460" t="e">
        <v>#N/A</v>
      </c>
      <c r="G68" s="460" t="e">
        <v>#N/A</v>
      </c>
      <c r="H68" s="460" t="e">
        <v>#N/A</v>
      </c>
      <c r="I68" s="460" t="e">
        <v>#N/A</v>
      </c>
      <c r="J68" s="460" t="e">
        <v>#N/A</v>
      </c>
      <c r="K68" s="465" t="e">
        <v>#N/A</v>
      </c>
      <c r="M68" s="139">
        <v>47.896524697788372</v>
      </c>
      <c r="N68" s="63" t="e">
        <v>#N/A</v>
      </c>
      <c r="O68" s="564" t="e">
        <v>#N/A</v>
      </c>
      <c r="P68" s="115"/>
      <c r="Y68" s="461"/>
    </row>
    <row r="69" spans="1:25">
      <c r="A69" s="464">
        <v>37642</v>
      </c>
      <c r="B69" s="460">
        <v>74.25</v>
      </c>
      <c r="C69" s="460" t="e">
        <v>#N/A</v>
      </c>
      <c r="D69" s="460" t="e">
        <v>#N/A</v>
      </c>
      <c r="E69" s="460" t="e">
        <v>#N/A</v>
      </c>
      <c r="F69" s="460">
        <v>30.702693683446913</v>
      </c>
      <c r="G69" s="460" t="e">
        <v>#N/A</v>
      </c>
      <c r="H69" s="460" t="e">
        <v>#N/A</v>
      </c>
      <c r="I69" s="460" t="e">
        <v>#N/A</v>
      </c>
      <c r="J69" s="460" t="e">
        <v>#N/A</v>
      </c>
      <c r="K69" s="465" t="e">
        <v>#N/A</v>
      </c>
      <c r="M69" s="139" t="e">
        <v>#N/A</v>
      </c>
      <c r="N69" s="63">
        <v>30.702693683446913</v>
      </c>
      <c r="O69" s="564" t="e">
        <v>#N/A</v>
      </c>
      <c r="P69" s="115"/>
      <c r="Y69" s="461"/>
    </row>
    <row r="70" spans="1:25">
      <c r="A70" s="464">
        <v>37707</v>
      </c>
      <c r="B70" s="460">
        <v>51</v>
      </c>
      <c r="C70" s="460" t="e">
        <v>#N/A</v>
      </c>
      <c r="D70" s="460" t="e">
        <v>#N/A</v>
      </c>
      <c r="E70" s="460" t="e">
        <v>#N/A</v>
      </c>
      <c r="F70" s="460">
        <v>22.831711744801666</v>
      </c>
      <c r="G70" s="460" t="e">
        <v>#N/A</v>
      </c>
      <c r="H70" s="460" t="e">
        <v>#N/A</v>
      </c>
      <c r="I70" s="460" t="e">
        <v>#N/A</v>
      </c>
      <c r="J70" s="460" t="e">
        <v>#N/A</v>
      </c>
      <c r="K70" s="465" t="e">
        <v>#N/A</v>
      </c>
      <c r="M70" s="139" t="e">
        <v>#N/A</v>
      </c>
      <c r="N70" s="63">
        <v>22.831711744801666</v>
      </c>
      <c r="O70" s="564" t="e">
        <v>#N/A</v>
      </c>
      <c r="P70" s="115"/>
      <c r="Y70" s="461"/>
    </row>
    <row r="71" spans="1:25">
      <c r="A71" s="464">
        <v>37712</v>
      </c>
      <c r="B71" s="460">
        <v>162</v>
      </c>
      <c r="C71" s="460" t="e">
        <v>#N/A</v>
      </c>
      <c r="D71" s="460">
        <v>49.342384630712203</v>
      </c>
      <c r="E71" s="460" t="e">
        <v>#N/A</v>
      </c>
      <c r="F71" s="460" t="e">
        <v>#N/A</v>
      </c>
      <c r="G71" s="460" t="e">
        <v>#N/A</v>
      </c>
      <c r="H71" s="460" t="e">
        <v>#N/A</v>
      </c>
      <c r="I71" s="460" t="e">
        <v>#N/A</v>
      </c>
      <c r="J71" s="460" t="e">
        <v>#N/A</v>
      </c>
      <c r="K71" s="465" t="e">
        <v>#N/A</v>
      </c>
      <c r="M71" s="139">
        <v>49.342384630712203</v>
      </c>
      <c r="N71" s="63" t="e">
        <v>#N/A</v>
      </c>
      <c r="O71" s="564" t="e">
        <v>#N/A</v>
      </c>
      <c r="P71" s="115"/>
      <c r="Y71" s="461"/>
    </row>
    <row r="72" spans="1:25">
      <c r="A72" s="464">
        <v>37732</v>
      </c>
      <c r="B72" s="460">
        <v>30</v>
      </c>
      <c r="C72" s="460" t="e">
        <v>#N/A</v>
      </c>
      <c r="D72" s="460" t="e">
        <v>#N/A</v>
      </c>
      <c r="E72" s="460" t="e">
        <v>#N/A</v>
      </c>
      <c r="F72" s="460" t="e">
        <v>#N/A</v>
      </c>
      <c r="G72" s="460" t="e">
        <v>#N/A</v>
      </c>
      <c r="H72" s="460">
        <v>50.41967786153716</v>
      </c>
      <c r="I72" s="460" t="e">
        <v>#N/A</v>
      </c>
      <c r="J72" s="460" t="e">
        <v>#N/A</v>
      </c>
      <c r="K72" s="465" t="e">
        <v>#N/A</v>
      </c>
      <c r="M72" s="139" t="e">
        <v>#N/A</v>
      </c>
      <c r="N72" s="63" t="e">
        <v>#N/A</v>
      </c>
      <c r="O72" s="564">
        <v>50.41967786153716</v>
      </c>
      <c r="P72" s="115"/>
      <c r="Y72" s="461"/>
    </row>
    <row r="73" spans="1:25">
      <c r="A73" s="464">
        <v>37769</v>
      </c>
      <c r="B73" s="460">
        <v>144</v>
      </c>
      <c r="C73" s="460" t="e">
        <v>#N/A</v>
      </c>
      <c r="D73" s="460">
        <v>51.293393856012216</v>
      </c>
      <c r="E73" s="460" t="e">
        <v>#N/A</v>
      </c>
      <c r="F73" s="460" t="e">
        <v>#N/A</v>
      </c>
      <c r="G73" s="460" t="e">
        <v>#N/A</v>
      </c>
      <c r="H73" s="460" t="e">
        <v>#N/A</v>
      </c>
      <c r="I73" s="460" t="e">
        <v>#N/A</v>
      </c>
      <c r="J73" s="460" t="e">
        <v>#N/A</v>
      </c>
      <c r="K73" s="465" t="e">
        <v>#N/A</v>
      </c>
      <c r="M73" s="139">
        <v>51.293393856012216</v>
      </c>
      <c r="N73" s="63" t="e">
        <v>#N/A</v>
      </c>
      <c r="O73" s="564" t="e">
        <v>#N/A</v>
      </c>
      <c r="P73" s="115"/>
      <c r="Y73" s="461"/>
    </row>
    <row r="74" spans="1:25">
      <c r="A74" s="464">
        <v>37771</v>
      </c>
      <c r="B74" s="460">
        <v>24</v>
      </c>
      <c r="C74" s="460" t="e">
        <v>#N/A</v>
      </c>
      <c r="D74" s="460" t="e">
        <v>#N/A</v>
      </c>
      <c r="E74" s="460" t="e">
        <v>#N/A</v>
      </c>
      <c r="F74" s="460" t="e">
        <v>#N/A</v>
      </c>
      <c r="G74" s="460" t="e">
        <v>#N/A</v>
      </c>
      <c r="H74" s="460">
        <v>64.874050209424013</v>
      </c>
      <c r="I74" s="460" t="e">
        <v>#N/A</v>
      </c>
      <c r="J74" s="460" t="e">
        <v>#N/A</v>
      </c>
      <c r="K74" s="465" t="e">
        <v>#N/A</v>
      </c>
      <c r="M74" s="139" t="e">
        <v>#N/A</v>
      </c>
      <c r="N74" s="63" t="e">
        <v>#N/A</v>
      </c>
      <c r="O74" s="564">
        <v>64.874050209424013</v>
      </c>
      <c r="P74" s="115"/>
      <c r="Y74" s="461"/>
    </row>
    <row r="75" spans="1:25">
      <c r="A75" s="464">
        <v>37778</v>
      </c>
      <c r="B75" s="460">
        <v>51</v>
      </c>
      <c r="C75" s="460" t="e">
        <v>#N/A</v>
      </c>
      <c r="D75" s="460" t="e">
        <v>#N/A</v>
      </c>
      <c r="E75" s="460" t="e">
        <v>#N/A</v>
      </c>
      <c r="F75" s="460">
        <v>33.001831869481386</v>
      </c>
      <c r="G75" s="460" t="e">
        <v>#N/A</v>
      </c>
      <c r="H75" s="460" t="e">
        <v>#N/A</v>
      </c>
      <c r="I75" s="460" t="e">
        <v>#N/A</v>
      </c>
      <c r="J75" s="460" t="e">
        <v>#N/A</v>
      </c>
      <c r="K75" s="465" t="e">
        <v>#N/A</v>
      </c>
      <c r="M75" s="139" t="e">
        <v>#N/A</v>
      </c>
      <c r="N75" s="63">
        <v>33.001831869481386</v>
      </c>
      <c r="O75" s="564" t="e">
        <v>#N/A</v>
      </c>
      <c r="P75" s="115"/>
      <c r="Y75" s="461"/>
    </row>
    <row r="76" spans="1:25">
      <c r="A76" s="464">
        <v>37938</v>
      </c>
      <c r="B76" s="460">
        <v>10</v>
      </c>
      <c r="C76" s="460" t="e">
        <v>#N/A</v>
      </c>
      <c r="D76" s="460" t="e">
        <v>#N/A</v>
      </c>
      <c r="E76" s="460">
        <v>39.855624299494359</v>
      </c>
      <c r="F76" s="460" t="e">
        <v>#N/A</v>
      </c>
      <c r="G76" s="460" t="e">
        <v>#N/A</v>
      </c>
      <c r="H76" s="460" t="e">
        <v>#N/A</v>
      </c>
      <c r="I76" s="460" t="e">
        <v>#N/A</v>
      </c>
      <c r="J76" s="460" t="e">
        <v>#N/A</v>
      </c>
      <c r="K76" s="465" t="e">
        <v>#N/A</v>
      </c>
      <c r="M76" s="139" t="e">
        <v>#N/A</v>
      </c>
      <c r="N76" s="63">
        <v>39.855624299494359</v>
      </c>
      <c r="O76" s="564" t="e">
        <v>#N/A</v>
      </c>
      <c r="P76" s="115"/>
      <c r="Y76" s="461"/>
    </row>
    <row r="77" spans="1:25">
      <c r="A77" s="464">
        <v>37992</v>
      </c>
      <c r="B77" s="460">
        <v>9</v>
      </c>
      <c r="C77" s="460" t="e">
        <v>#N/A</v>
      </c>
      <c r="D77" s="460">
        <v>70.005242111839024</v>
      </c>
      <c r="E77" s="460" t="e">
        <v>#N/A</v>
      </c>
      <c r="F77" s="460" t="e">
        <v>#N/A</v>
      </c>
      <c r="G77" s="460" t="e">
        <v>#N/A</v>
      </c>
      <c r="H77" s="460" t="e">
        <v>#N/A</v>
      </c>
      <c r="I77" s="460" t="e">
        <v>#N/A</v>
      </c>
      <c r="J77" s="460" t="e">
        <v>#N/A</v>
      </c>
      <c r="K77" s="465" t="e">
        <v>#N/A</v>
      </c>
      <c r="M77" s="139">
        <v>70.005242111839024</v>
      </c>
      <c r="N77" s="63" t="e">
        <v>#N/A</v>
      </c>
      <c r="O77" s="564" t="e">
        <v>#N/A</v>
      </c>
      <c r="P77" s="115"/>
      <c r="Y77" s="461"/>
    </row>
    <row r="78" spans="1:25">
      <c r="A78" s="464">
        <v>38084</v>
      </c>
      <c r="B78" s="460">
        <v>3.3</v>
      </c>
      <c r="C78" s="460" t="e">
        <v>#N/A</v>
      </c>
      <c r="D78" s="460" t="e">
        <v>#N/A</v>
      </c>
      <c r="E78" s="460">
        <v>35.01255250603721</v>
      </c>
      <c r="F78" s="460" t="e">
        <v>#N/A</v>
      </c>
      <c r="G78" s="460" t="e">
        <v>#N/A</v>
      </c>
      <c r="H78" s="460" t="e">
        <v>#N/A</v>
      </c>
      <c r="I78" s="460" t="e">
        <v>#N/A</v>
      </c>
      <c r="J78" s="460" t="e">
        <v>#N/A</v>
      </c>
      <c r="K78" s="465" t="e">
        <v>#N/A</v>
      </c>
      <c r="M78" s="139" t="e">
        <v>#N/A</v>
      </c>
      <c r="N78" s="63">
        <v>35.01255250603721</v>
      </c>
      <c r="O78" s="564" t="e">
        <v>#N/A</v>
      </c>
      <c r="P78" s="115"/>
      <c r="Y78" s="461"/>
    </row>
    <row r="79" spans="1:25">
      <c r="A79" s="464">
        <v>38134</v>
      </c>
      <c r="B79" s="460">
        <v>91.5</v>
      </c>
      <c r="C79" s="460" t="e">
        <v>#N/A</v>
      </c>
      <c r="D79" s="460" t="e">
        <v>#N/A</v>
      </c>
      <c r="E79" s="460" t="e">
        <v>#N/A</v>
      </c>
      <c r="F79" s="460" t="e">
        <v>#N/A</v>
      </c>
      <c r="G79" s="460">
        <v>36.010743731140415</v>
      </c>
      <c r="H79" s="460" t="e">
        <v>#N/A</v>
      </c>
      <c r="I79" s="460" t="e">
        <v>#N/A</v>
      </c>
      <c r="J79" s="460" t="e">
        <v>#N/A</v>
      </c>
      <c r="K79" s="465" t="e">
        <v>#N/A</v>
      </c>
      <c r="M79" s="139" t="e">
        <v>#N/A</v>
      </c>
      <c r="N79" s="63">
        <v>36.010743731140415</v>
      </c>
      <c r="O79" s="564" t="e">
        <v>#N/A</v>
      </c>
      <c r="P79" s="115"/>
      <c r="Y79" s="461"/>
    </row>
    <row r="80" spans="1:25">
      <c r="A80" s="464">
        <v>38137</v>
      </c>
      <c r="B80" s="460">
        <v>100.5</v>
      </c>
      <c r="C80" s="460" t="e">
        <v>#N/A</v>
      </c>
      <c r="D80" s="460" t="e">
        <v>#N/A</v>
      </c>
      <c r="E80" s="460">
        <v>31.915193755447799</v>
      </c>
      <c r="F80" s="460" t="e">
        <v>#N/A</v>
      </c>
      <c r="G80" s="460" t="e">
        <v>#N/A</v>
      </c>
      <c r="H80" s="460" t="e">
        <v>#N/A</v>
      </c>
      <c r="I80" s="460" t="e">
        <v>#N/A</v>
      </c>
      <c r="J80" s="460" t="e">
        <v>#N/A</v>
      </c>
      <c r="K80" s="465" t="e">
        <v>#N/A</v>
      </c>
      <c r="M80" s="139" t="e">
        <v>#N/A</v>
      </c>
      <c r="N80" s="63">
        <v>31.915193755447799</v>
      </c>
      <c r="O80" s="564" t="e">
        <v>#N/A</v>
      </c>
      <c r="P80" s="115"/>
      <c r="Y80" s="461"/>
    </row>
    <row r="81" spans="1:25">
      <c r="A81" s="464">
        <v>38138</v>
      </c>
      <c r="B81" s="460">
        <v>50</v>
      </c>
      <c r="C81" s="460">
        <v>62.465067481438737</v>
      </c>
      <c r="D81" s="460" t="e">
        <v>#N/A</v>
      </c>
      <c r="E81" s="460" t="e">
        <v>#N/A</v>
      </c>
      <c r="F81" s="460" t="e">
        <v>#N/A</v>
      </c>
      <c r="G81" s="460" t="e">
        <v>#N/A</v>
      </c>
      <c r="H81" s="460" t="e">
        <v>#N/A</v>
      </c>
      <c r="I81" s="460" t="e">
        <v>#N/A</v>
      </c>
      <c r="J81" s="460" t="e">
        <v>#N/A</v>
      </c>
      <c r="K81" s="465" t="e">
        <v>#N/A</v>
      </c>
      <c r="M81" s="139">
        <v>62.465067481438737</v>
      </c>
      <c r="N81" s="63" t="e">
        <v>#N/A</v>
      </c>
      <c r="O81" s="564" t="e">
        <v>#N/A</v>
      </c>
      <c r="P81" s="115"/>
      <c r="Y81" s="461"/>
    </row>
    <row r="82" spans="1:25">
      <c r="A82" s="464">
        <v>38170</v>
      </c>
      <c r="B82" s="460">
        <v>16.5</v>
      </c>
      <c r="C82" s="460" t="e">
        <v>#N/A</v>
      </c>
      <c r="D82" s="460" t="e">
        <v>#N/A</v>
      </c>
      <c r="E82" s="460">
        <v>77.878107996005809</v>
      </c>
      <c r="F82" s="460" t="e">
        <v>#N/A</v>
      </c>
      <c r="G82" s="460" t="e">
        <v>#N/A</v>
      </c>
      <c r="H82" s="460" t="e">
        <v>#N/A</v>
      </c>
      <c r="I82" s="460" t="e">
        <v>#N/A</v>
      </c>
      <c r="J82" s="460" t="e">
        <v>#N/A</v>
      </c>
      <c r="K82" s="465" t="e">
        <v>#N/A</v>
      </c>
      <c r="M82" s="139" t="e">
        <v>#N/A</v>
      </c>
      <c r="N82" s="63">
        <v>77.878107996005809</v>
      </c>
      <c r="O82" s="564" t="e">
        <v>#N/A</v>
      </c>
      <c r="P82" s="115"/>
      <c r="Y82" s="461"/>
    </row>
    <row r="83" spans="1:25">
      <c r="A83" s="464">
        <v>38170</v>
      </c>
      <c r="B83" s="460">
        <v>27.5</v>
      </c>
      <c r="C83" s="460" t="e">
        <v>#N/A</v>
      </c>
      <c r="D83" s="460" t="e">
        <v>#N/A</v>
      </c>
      <c r="E83" s="460">
        <v>77.878111473335267</v>
      </c>
      <c r="F83" s="460" t="e">
        <v>#N/A</v>
      </c>
      <c r="G83" s="460" t="e">
        <v>#N/A</v>
      </c>
      <c r="H83" s="460" t="e">
        <v>#N/A</v>
      </c>
      <c r="I83" s="460" t="e">
        <v>#N/A</v>
      </c>
      <c r="J83" s="460" t="e">
        <v>#N/A</v>
      </c>
      <c r="K83" s="465" t="e">
        <v>#N/A</v>
      </c>
      <c r="M83" s="139" t="e">
        <v>#N/A</v>
      </c>
      <c r="N83" s="63">
        <v>77.878111473335267</v>
      </c>
      <c r="O83" s="564" t="e">
        <v>#N/A</v>
      </c>
      <c r="P83" s="115"/>
      <c r="Y83" s="461"/>
    </row>
    <row r="84" spans="1:25">
      <c r="A84" s="464">
        <v>38176</v>
      </c>
      <c r="B84" s="460">
        <v>80</v>
      </c>
      <c r="C84" s="460" t="e">
        <v>#N/A</v>
      </c>
      <c r="D84" s="460" t="e">
        <v>#N/A</v>
      </c>
      <c r="E84" s="460" t="e">
        <v>#N/A</v>
      </c>
      <c r="F84" s="460">
        <v>35.743318163125551</v>
      </c>
      <c r="G84" s="460" t="e">
        <v>#N/A</v>
      </c>
      <c r="H84" s="460" t="e">
        <v>#N/A</v>
      </c>
      <c r="I84" s="460" t="e">
        <v>#N/A</v>
      </c>
      <c r="J84" s="460" t="e">
        <v>#N/A</v>
      </c>
      <c r="K84" s="465" t="e">
        <v>#N/A</v>
      </c>
      <c r="M84" s="139" t="e">
        <v>#N/A</v>
      </c>
      <c r="N84" s="63">
        <v>35.743318163125551</v>
      </c>
      <c r="O84" s="564" t="e">
        <v>#N/A</v>
      </c>
      <c r="P84" s="115"/>
      <c r="Y84" s="461"/>
    </row>
    <row r="85" spans="1:25">
      <c r="A85" s="464">
        <v>38239</v>
      </c>
      <c r="B85" s="460">
        <v>10.5</v>
      </c>
      <c r="C85" s="460" t="e">
        <v>#N/A</v>
      </c>
      <c r="D85" s="460">
        <v>69.827012842103713</v>
      </c>
      <c r="E85" s="460" t="e">
        <v>#N/A</v>
      </c>
      <c r="F85" s="460" t="e">
        <v>#N/A</v>
      </c>
      <c r="G85" s="460" t="e">
        <v>#N/A</v>
      </c>
      <c r="H85" s="460" t="e">
        <v>#N/A</v>
      </c>
      <c r="I85" s="460" t="e">
        <v>#N/A</v>
      </c>
      <c r="J85" s="460" t="e">
        <v>#N/A</v>
      </c>
      <c r="K85" s="465" t="e">
        <v>#N/A</v>
      </c>
      <c r="M85" s="139">
        <v>69.827012842103713</v>
      </c>
      <c r="N85" s="63" t="e">
        <v>#N/A</v>
      </c>
      <c r="O85" s="564" t="e">
        <v>#N/A</v>
      </c>
      <c r="P85" s="115"/>
      <c r="Y85" s="461"/>
    </row>
    <row r="86" spans="1:25">
      <c r="A86" s="464">
        <v>38266</v>
      </c>
      <c r="B86" s="460">
        <v>20.46</v>
      </c>
      <c r="C86" s="460">
        <v>58.858792688587265</v>
      </c>
      <c r="D86" s="460" t="e">
        <v>#N/A</v>
      </c>
      <c r="E86" s="460" t="e">
        <v>#N/A</v>
      </c>
      <c r="F86" s="460" t="e">
        <v>#N/A</v>
      </c>
      <c r="G86" s="460" t="e">
        <v>#N/A</v>
      </c>
      <c r="H86" s="460" t="e">
        <v>#N/A</v>
      </c>
      <c r="I86" s="460" t="e">
        <v>#N/A</v>
      </c>
      <c r="J86" s="460" t="e">
        <v>#N/A</v>
      </c>
      <c r="K86" s="465" t="e">
        <v>#N/A</v>
      </c>
      <c r="M86" s="139">
        <v>58.858792688587265</v>
      </c>
      <c r="N86" s="63" t="e">
        <v>#N/A</v>
      </c>
      <c r="O86" s="564" t="e">
        <v>#N/A</v>
      </c>
      <c r="P86" s="115"/>
      <c r="Y86" s="461"/>
    </row>
    <row r="87" spans="1:25">
      <c r="A87" s="464">
        <v>38310</v>
      </c>
      <c r="B87" s="460">
        <v>27.5</v>
      </c>
      <c r="C87" s="460" t="e">
        <v>#N/A</v>
      </c>
      <c r="D87" s="460" t="e">
        <v>#N/A</v>
      </c>
      <c r="E87" s="460">
        <v>77.878111473335267</v>
      </c>
      <c r="F87" s="460" t="e">
        <v>#N/A</v>
      </c>
      <c r="G87" s="460" t="e">
        <v>#N/A</v>
      </c>
      <c r="H87" s="460" t="e">
        <v>#N/A</v>
      </c>
      <c r="I87" s="460" t="e">
        <v>#N/A</v>
      </c>
      <c r="J87" s="460" t="e">
        <v>#N/A</v>
      </c>
      <c r="K87" s="465" t="e">
        <v>#N/A</v>
      </c>
      <c r="M87" s="139" t="e">
        <v>#N/A</v>
      </c>
      <c r="N87" s="63">
        <v>77.878111473335267</v>
      </c>
      <c r="O87" s="564" t="e">
        <v>#N/A</v>
      </c>
      <c r="P87" s="115"/>
      <c r="Y87" s="461"/>
    </row>
    <row r="88" spans="1:25">
      <c r="A88" s="464">
        <v>38329</v>
      </c>
      <c r="B88" s="460">
        <v>75</v>
      </c>
      <c r="C88" s="460" t="e">
        <v>#N/A</v>
      </c>
      <c r="D88" s="460">
        <v>52.543260650903335</v>
      </c>
      <c r="E88" s="460" t="e">
        <v>#N/A</v>
      </c>
      <c r="F88" s="460" t="e">
        <v>#N/A</v>
      </c>
      <c r="G88" s="460" t="e">
        <v>#N/A</v>
      </c>
      <c r="H88" s="460" t="e">
        <v>#N/A</v>
      </c>
      <c r="I88" s="460" t="e">
        <v>#N/A</v>
      </c>
      <c r="J88" s="460" t="e">
        <v>#N/A</v>
      </c>
      <c r="K88" s="465" t="e">
        <v>#N/A</v>
      </c>
      <c r="M88" s="139">
        <v>52.543260650903335</v>
      </c>
      <c r="N88" s="63" t="e">
        <v>#N/A</v>
      </c>
      <c r="O88" s="564" t="e">
        <v>#N/A</v>
      </c>
      <c r="P88" s="115"/>
      <c r="Y88" s="461"/>
    </row>
    <row r="89" spans="1:25">
      <c r="A89" s="464">
        <v>38337</v>
      </c>
      <c r="B89" s="460">
        <v>35</v>
      </c>
      <c r="C89" s="460" t="e">
        <v>#N/A</v>
      </c>
      <c r="D89" s="460" t="e">
        <v>#N/A</v>
      </c>
      <c r="E89" s="460" t="e">
        <v>#N/A</v>
      </c>
      <c r="F89" s="460" t="e">
        <v>#N/A</v>
      </c>
      <c r="G89" s="460">
        <v>39.250617499017835</v>
      </c>
      <c r="H89" s="460" t="e">
        <v>#N/A</v>
      </c>
      <c r="I89" s="460" t="e">
        <v>#N/A</v>
      </c>
      <c r="J89" s="460" t="e">
        <v>#N/A</v>
      </c>
      <c r="K89" s="465" t="e">
        <v>#N/A</v>
      </c>
      <c r="M89" s="139" t="e">
        <v>#N/A</v>
      </c>
      <c r="N89" s="63">
        <v>39.250617499017835</v>
      </c>
      <c r="O89" s="564" t="e">
        <v>#N/A</v>
      </c>
      <c r="P89" s="115"/>
      <c r="Y89" s="461"/>
    </row>
    <row r="90" spans="1:25">
      <c r="A90" s="464">
        <v>38378</v>
      </c>
      <c r="B90" s="460">
        <v>151.19999999999999</v>
      </c>
      <c r="C90" s="460" t="e">
        <v>#N/A</v>
      </c>
      <c r="D90" s="460" t="e">
        <v>#N/A</v>
      </c>
      <c r="E90" s="460" t="e">
        <v>#N/A</v>
      </c>
      <c r="F90" s="460">
        <v>36.143186904769834</v>
      </c>
      <c r="G90" s="460" t="e">
        <v>#N/A</v>
      </c>
      <c r="H90" s="460" t="e">
        <v>#N/A</v>
      </c>
      <c r="I90" s="460" t="e">
        <v>#N/A</v>
      </c>
      <c r="J90" s="460" t="e">
        <v>#N/A</v>
      </c>
      <c r="K90" s="465" t="e">
        <v>#N/A</v>
      </c>
      <c r="M90" s="139" t="e">
        <v>#N/A</v>
      </c>
      <c r="N90" s="63">
        <v>36.143186904769834</v>
      </c>
      <c r="O90" s="564" t="e">
        <v>#N/A</v>
      </c>
      <c r="P90" s="115"/>
      <c r="Y90" s="461"/>
    </row>
    <row r="91" spans="1:25">
      <c r="A91" s="464">
        <v>38411</v>
      </c>
      <c r="B91" s="460">
        <v>120</v>
      </c>
      <c r="C91" s="460" t="e">
        <v>#N/A</v>
      </c>
      <c r="D91" s="460" t="e">
        <v>#N/A</v>
      </c>
      <c r="E91" s="460" t="e">
        <v>#N/A</v>
      </c>
      <c r="F91" s="460">
        <v>36.344854631024795</v>
      </c>
      <c r="G91" s="460" t="e">
        <v>#N/A</v>
      </c>
      <c r="H91" s="460" t="e">
        <v>#N/A</v>
      </c>
      <c r="I91" s="460" t="e">
        <v>#N/A</v>
      </c>
      <c r="J91" s="460" t="e">
        <v>#N/A</v>
      </c>
      <c r="K91" s="465" t="e">
        <v>#N/A</v>
      </c>
      <c r="M91" s="139" t="e">
        <v>#N/A</v>
      </c>
      <c r="N91" s="63">
        <v>36.344854631024795</v>
      </c>
      <c r="O91" s="564" t="e">
        <v>#N/A</v>
      </c>
      <c r="P91" s="115"/>
      <c r="Y91" s="461"/>
    </row>
    <row r="92" spans="1:25">
      <c r="A92" s="464">
        <v>38411</v>
      </c>
      <c r="B92" s="460">
        <v>60</v>
      </c>
      <c r="C92" s="460" t="e">
        <v>#N/A</v>
      </c>
      <c r="D92" s="460">
        <v>45.661897055609224</v>
      </c>
      <c r="E92" s="460" t="e">
        <v>#N/A</v>
      </c>
      <c r="F92" s="460" t="e">
        <v>#N/A</v>
      </c>
      <c r="G92" s="460" t="e">
        <v>#N/A</v>
      </c>
      <c r="H92" s="460" t="e">
        <v>#N/A</v>
      </c>
      <c r="I92" s="460" t="e">
        <v>#N/A</v>
      </c>
      <c r="J92" s="460" t="e">
        <v>#N/A</v>
      </c>
      <c r="K92" s="465" t="e">
        <v>#N/A</v>
      </c>
      <c r="M92" s="139">
        <v>45.661897055609224</v>
      </c>
      <c r="N92" s="63" t="e">
        <v>#N/A</v>
      </c>
      <c r="O92" s="564" t="e">
        <v>#N/A</v>
      </c>
      <c r="P92" s="115"/>
      <c r="Y92" s="461"/>
    </row>
    <row r="93" spans="1:25">
      <c r="A93" s="464">
        <v>38439</v>
      </c>
      <c r="B93" s="460">
        <v>100</v>
      </c>
      <c r="C93" s="460" t="e">
        <v>#N/A</v>
      </c>
      <c r="D93" s="460" t="e">
        <v>#N/A</v>
      </c>
      <c r="E93" s="460" t="e">
        <v>#N/A</v>
      </c>
      <c r="F93" s="460" t="e">
        <v>#N/A</v>
      </c>
      <c r="G93" s="460">
        <v>39.250617499017835</v>
      </c>
      <c r="H93" s="460" t="e">
        <v>#N/A</v>
      </c>
      <c r="I93" s="460" t="e">
        <v>#N/A</v>
      </c>
      <c r="J93" s="460" t="e">
        <v>#N/A</v>
      </c>
      <c r="K93" s="465" t="e">
        <v>#N/A</v>
      </c>
      <c r="M93" s="139" t="e">
        <v>#N/A</v>
      </c>
      <c r="N93" s="63">
        <v>39.250617499017835</v>
      </c>
      <c r="O93" s="564" t="e">
        <v>#N/A</v>
      </c>
      <c r="P93" s="115"/>
      <c r="Y93" s="461"/>
    </row>
    <row r="94" spans="1:25">
      <c r="A94" s="464">
        <v>38443</v>
      </c>
      <c r="B94" s="460">
        <v>64.5</v>
      </c>
      <c r="C94" s="460" t="e">
        <v>#N/A</v>
      </c>
      <c r="D94" s="460">
        <v>69.524993317308599</v>
      </c>
      <c r="E94" s="460" t="e">
        <v>#N/A</v>
      </c>
      <c r="F94" s="460" t="e">
        <v>#N/A</v>
      </c>
      <c r="G94" s="460" t="e">
        <v>#N/A</v>
      </c>
      <c r="H94" s="460" t="e">
        <v>#N/A</v>
      </c>
      <c r="I94" s="460" t="e">
        <v>#N/A</v>
      </c>
      <c r="J94" s="460" t="e">
        <v>#N/A</v>
      </c>
      <c r="K94" s="465" t="e">
        <v>#N/A</v>
      </c>
      <c r="M94" s="139">
        <v>69.524993317308599</v>
      </c>
      <c r="N94" s="63" t="e">
        <v>#N/A</v>
      </c>
      <c r="O94" s="564" t="e">
        <v>#N/A</v>
      </c>
      <c r="P94" s="115"/>
      <c r="Y94" s="461"/>
    </row>
    <row r="95" spans="1:25">
      <c r="A95" s="464">
        <v>38443</v>
      </c>
      <c r="B95" s="460">
        <v>38</v>
      </c>
      <c r="C95" s="460">
        <v>74.097975366978829</v>
      </c>
      <c r="D95" s="460" t="e">
        <v>#N/A</v>
      </c>
      <c r="E95" s="460" t="e">
        <v>#N/A</v>
      </c>
      <c r="F95" s="460" t="e">
        <v>#N/A</v>
      </c>
      <c r="G95" s="460" t="e">
        <v>#N/A</v>
      </c>
      <c r="H95" s="460" t="e">
        <v>#N/A</v>
      </c>
      <c r="I95" s="460" t="e">
        <v>#N/A</v>
      </c>
      <c r="J95" s="460" t="e">
        <v>#N/A</v>
      </c>
      <c r="K95" s="465" t="e">
        <v>#N/A</v>
      </c>
      <c r="M95" s="139">
        <v>74.097975366978829</v>
      </c>
      <c r="N95" s="63" t="e">
        <v>#N/A</v>
      </c>
      <c r="O95" s="564" t="e">
        <v>#N/A</v>
      </c>
      <c r="P95" s="115"/>
      <c r="Y95" s="461"/>
    </row>
    <row r="96" spans="1:25">
      <c r="A96" s="464">
        <v>38450</v>
      </c>
      <c r="B96" s="460">
        <v>147</v>
      </c>
      <c r="C96" s="460" t="e">
        <v>#N/A</v>
      </c>
      <c r="D96" s="460" t="e">
        <v>#N/A</v>
      </c>
      <c r="E96" s="460" t="e">
        <v>#N/A</v>
      </c>
      <c r="F96" s="460">
        <v>31.47376502668196</v>
      </c>
      <c r="G96" s="460" t="e">
        <v>#N/A</v>
      </c>
      <c r="H96" s="460" t="e">
        <v>#N/A</v>
      </c>
      <c r="I96" s="460" t="e">
        <v>#N/A</v>
      </c>
      <c r="J96" s="460" t="e">
        <v>#N/A</v>
      </c>
      <c r="K96" s="465" t="e">
        <v>#N/A</v>
      </c>
      <c r="M96" s="139" t="e">
        <v>#N/A</v>
      </c>
      <c r="N96" s="63">
        <v>31.47376502668196</v>
      </c>
      <c r="O96" s="564" t="e">
        <v>#N/A</v>
      </c>
      <c r="P96" s="115"/>
      <c r="Y96" s="461"/>
    </row>
    <row r="97" spans="1:25">
      <c r="A97" s="464">
        <v>38499</v>
      </c>
      <c r="B97" s="460">
        <v>50.6</v>
      </c>
      <c r="C97" s="460" t="e">
        <v>#N/A</v>
      </c>
      <c r="D97" s="460" t="e">
        <v>#N/A</v>
      </c>
      <c r="E97" s="460">
        <v>33.857461996447192</v>
      </c>
      <c r="F97" s="460" t="e">
        <v>#N/A</v>
      </c>
      <c r="G97" s="460" t="e">
        <v>#N/A</v>
      </c>
      <c r="H97" s="460" t="e">
        <v>#N/A</v>
      </c>
      <c r="I97" s="460" t="e">
        <v>#N/A</v>
      </c>
      <c r="J97" s="460" t="e">
        <v>#N/A</v>
      </c>
      <c r="K97" s="465" t="e">
        <v>#N/A</v>
      </c>
      <c r="M97" s="139" t="e">
        <v>#N/A</v>
      </c>
      <c r="N97" s="63">
        <v>33.857461996447192</v>
      </c>
      <c r="O97" s="564" t="e">
        <v>#N/A</v>
      </c>
      <c r="P97" s="115"/>
      <c r="Y97" s="461"/>
    </row>
    <row r="98" spans="1:25">
      <c r="A98" s="464">
        <v>38518</v>
      </c>
      <c r="B98" s="460">
        <v>75</v>
      </c>
      <c r="C98" s="460">
        <v>71.941242787660073</v>
      </c>
      <c r="D98" s="460" t="e">
        <v>#N/A</v>
      </c>
      <c r="E98" s="460" t="e">
        <v>#N/A</v>
      </c>
      <c r="F98" s="460" t="e">
        <v>#N/A</v>
      </c>
      <c r="G98" s="460" t="e">
        <v>#N/A</v>
      </c>
      <c r="H98" s="460" t="e">
        <v>#N/A</v>
      </c>
      <c r="I98" s="460" t="e">
        <v>#N/A</v>
      </c>
      <c r="J98" s="460" t="e">
        <v>#N/A</v>
      </c>
      <c r="K98" s="465" t="e">
        <v>#N/A</v>
      </c>
      <c r="M98" s="139">
        <v>71.941242787660073</v>
      </c>
      <c r="N98" s="63" t="e">
        <v>#N/A</v>
      </c>
      <c r="O98" s="564" t="e">
        <v>#N/A</v>
      </c>
      <c r="P98" s="115"/>
      <c r="Y98" s="461"/>
    </row>
    <row r="99" spans="1:25">
      <c r="A99" s="464">
        <v>38519</v>
      </c>
      <c r="B99" s="460">
        <v>49.5</v>
      </c>
      <c r="C99" s="460" t="e">
        <v>#N/A</v>
      </c>
      <c r="D99" s="460" t="e">
        <v>#N/A</v>
      </c>
      <c r="E99" s="460">
        <v>33.099672577889599</v>
      </c>
      <c r="F99" s="460" t="e">
        <v>#N/A</v>
      </c>
      <c r="G99" s="460" t="e">
        <v>#N/A</v>
      </c>
      <c r="H99" s="460" t="e">
        <v>#N/A</v>
      </c>
      <c r="I99" s="460" t="e">
        <v>#N/A</v>
      </c>
      <c r="J99" s="460" t="e">
        <v>#N/A</v>
      </c>
      <c r="K99" s="465" t="e">
        <v>#N/A</v>
      </c>
      <c r="M99" s="139" t="e">
        <v>#N/A</v>
      </c>
      <c r="N99" s="63">
        <v>33.099672577889599</v>
      </c>
      <c r="O99" s="564" t="e">
        <v>#N/A</v>
      </c>
      <c r="P99" s="115"/>
      <c r="Y99" s="461"/>
    </row>
    <row r="100" spans="1:25">
      <c r="A100" s="464">
        <v>38636</v>
      </c>
      <c r="B100" s="460">
        <v>25</v>
      </c>
      <c r="C100" s="460">
        <v>79.453812053567731</v>
      </c>
      <c r="D100" s="460" t="e">
        <v>#N/A</v>
      </c>
      <c r="E100" s="460" t="e">
        <v>#N/A</v>
      </c>
      <c r="F100" s="460" t="e">
        <v>#N/A</v>
      </c>
      <c r="G100" s="460" t="e">
        <v>#N/A</v>
      </c>
      <c r="H100" s="460" t="e">
        <v>#N/A</v>
      </c>
      <c r="I100" s="460" t="e">
        <v>#N/A</v>
      </c>
      <c r="J100" s="460" t="e">
        <v>#N/A</v>
      </c>
      <c r="K100" s="465" t="e">
        <v>#N/A</v>
      </c>
      <c r="M100" s="139">
        <v>79.453812053567731</v>
      </c>
      <c r="N100" s="63" t="e">
        <v>#N/A</v>
      </c>
      <c r="O100" s="564" t="e">
        <v>#N/A</v>
      </c>
      <c r="P100" s="115"/>
      <c r="Y100" s="461"/>
    </row>
    <row r="101" spans="1:25">
      <c r="A101" s="464">
        <v>38637</v>
      </c>
      <c r="B101" s="460">
        <v>205.5</v>
      </c>
      <c r="C101" s="460" t="e">
        <v>#N/A</v>
      </c>
      <c r="D101" s="460" t="e">
        <v>#N/A</v>
      </c>
      <c r="E101" s="460">
        <v>52.462646296831075</v>
      </c>
      <c r="F101" s="460" t="e">
        <v>#N/A</v>
      </c>
      <c r="G101" s="460" t="e">
        <v>#N/A</v>
      </c>
      <c r="H101" s="460" t="e">
        <v>#N/A</v>
      </c>
      <c r="I101" s="460" t="e">
        <v>#N/A</v>
      </c>
      <c r="J101" s="460" t="e">
        <v>#N/A</v>
      </c>
      <c r="K101" s="465" t="e">
        <v>#N/A</v>
      </c>
      <c r="M101" s="139" t="e">
        <v>#N/A</v>
      </c>
      <c r="N101" s="63">
        <v>52.462646296831075</v>
      </c>
      <c r="O101" s="564" t="e">
        <v>#N/A</v>
      </c>
      <c r="P101" s="115"/>
      <c r="Y101" s="461"/>
    </row>
    <row r="102" spans="1:25">
      <c r="A102" s="464">
        <v>38664</v>
      </c>
      <c r="B102" s="460">
        <v>161</v>
      </c>
      <c r="C102" s="460" t="e">
        <v>#N/A</v>
      </c>
      <c r="D102" s="460" t="e">
        <v>#N/A</v>
      </c>
      <c r="E102" s="460" t="e">
        <v>#N/A</v>
      </c>
      <c r="F102" s="460">
        <v>43.541254734826005</v>
      </c>
      <c r="G102" s="460" t="e">
        <v>#N/A</v>
      </c>
      <c r="H102" s="460" t="e">
        <v>#N/A</v>
      </c>
      <c r="I102" s="460" t="e">
        <v>#N/A</v>
      </c>
      <c r="J102" s="460" t="e">
        <v>#N/A</v>
      </c>
      <c r="K102" s="465" t="e">
        <v>#N/A</v>
      </c>
      <c r="M102" s="139" t="e">
        <v>#N/A</v>
      </c>
      <c r="N102" s="63">
        <v>43.541254734826005</v>
      </c>
      <c r="O102" s="564" t="e">
        <v>#N/A</v>
      </c>
      <c r="P102" s="115"/>
      <c r="Y102" s="461"/>
    </row>
    <row r="103" spans="1:25">
      <c r="A103" s="464">
        <v>38674</v>
      </c>
      <c r="B103" s="460">
        <v>98.9</v>
      </c>
      <c r="C103" s="460" t="e">
        <v>#N/A</v>
      </c>
      <c r="D103" s="460" t="e">
        <v>#N/A</v>
      </c>
      <c r="E103" s="460">
        <v>49.035815603222694</v>
      </c>
      <c r="F103" s="460" t="e">
        <v>#N/A</v>
      </c>
      <c r="G103" s="460" t="e">
        <v>#N/A</v>
      </c>
      <c r="H103" s="460" t="e">
        <v>#N/A</v>
      </c>
      <c r="I103" s="460" t="e">
        <v>#N/A</v>
      </c>
      <c r="J103" s="460" t="e">
        <v>#N/A</v>
      </c>
      <c r="K103" s="465" t="e">
        <v>#N/A</v>
      </c>
      <c r="M103" s="139" t="e">
        <v>#N/A</v>
      </c>
      <c r="N103" s="63">
        <v>49.035815603222694</v>
      </c>
      <c r="O103" s="564" t="e">
        <v>#N/A</v>
      </c>
      <c r="P103" s="115"/>
      <c r="Y103" s="461"/>
    </row>
    <row r="104" spans="1:25">
      <c r="A104" s="464">
        <v>38708</v>
      </c>
      <c r="B104" s="460">
        <v>90</v>
      </c>
      <c r="C104" s="460" t="e">
        <v>#N/A</v>
      </c>
      <c r="D104" s="460">
        <v>71.78436546655756</v>
      </c>
      <c r="E104" s="460" t="e">
        <v>#N/A</v>
      </c>
      <c r="F104" s="460" t="e">
        <v>#N/A</v>
      </c>
      <c r="G104" s="460" t="e">
        <v>#N/A</v>
      </c>
      <c r="H104" s="460" t="e">
        <v>#N/A</v>
      </c>
      <c r="I104" s="460" t="e">
        <v>#N/A</v>
      </c>
      <c r="J104" s="460" t="e">
        <v>#N/A</v>
      </c>
      <c r="K104" s="465" t="e">
        <v>#N/A</v>
      </c>
      <c r="M104" s="139">
        <v>71.78436546655756</v>
      </c>
      <c r="N104" s="63" t="e">
        <v>#N/A</v>
      </c>
      <c r="O104" s="564" t="e">
        <v>#N/A</v>
      </c>
      <c r="P104" s="115"/>
      <c r="Y104" s="461"/>
    </row>
    <row r="105" spans="1:25">
      <c r="A105" s="464">
        <v>38715</v>
      </c>
      <c r="B105" s="460">
        <v>150</v>
      </c>
      <c r="C105" s="460" t="e">
        <v>#N/A</v>
      </c>
      <c r="D105" s="460" t="e">
        <v>#N/A</v>
      </c>
      <c r="E105" s="460">
        <v>47.77245038438074</v>
      </c>
      <c r="F105" s="460" t="e">
        <v>#N/A</v>
      </c>
      <c r="G105" s="460" t="e">
        <v>#N/A</v>
      </c>
      <c r="H105" s="460" t="e">
        <v>#N/A</v>
      </c>
      <c r="I105" s="460" t="e">
        <v>#N/A</v>
      </c>
      <c r="J105" s="460" t="e">
        <v>#N/A</v>
      </c>
      <c r="K105" s="465" t="e">
        <v>#N/A</v>
      </c>
      <c r="M105" s="139" t="e">
        <v>#N/A</v>
      </c>
      <c r="N105" s="63">
        <v>47.77245038438074</v>
      </c>
      <c r="O105" s="564" t="e">
        <v>#N/A</v>
      </c>
      <c r="P105" s="115"/>
      <c r="Y105" s="461"/>
    </row>
    <row r="106" spans="1:25">
      <c r="A106" s="464">
        <v>38716</v>
      </c>
      <c r="B106" s="460">
        <v>56.7</v>
      </c>
      <c r="C106" s="460" t="e">
        <v>#N/A</v>
      </c>
      <c r="D106" s="460" t="e">
        <v>#N/A</v>
      </c>
      <c r="E106" s="460" t="e">
        <v>#N/A</v>
      </c>
      <c r="F106" s="460" t="e">
        <v>#N/A</v>
      </c>
      <c r="G106" s="460" t="e">
        <v>#N/A</v>
      </c>
      <c r="H106" s="460" t="e">
        <v>#N/A</v>
      </c>
      <c r="I106" s="460" t="e">
        <v>#N/A</v>
      </c>
      <c r="J106" s="460" t="e">
        <v>#N/A</v>
      </c>
      <c r="K106" s="465">
        <v>50.512365910216268</v>
      </c>
      <c r="M106" s="139" t="e">
        <v>#N/A</v>
      </c>
      <c r="N106" s="63" t="e">
        <v>#N/A</v>
      </c>
      <c r="O106" s="564">
        <v>50.512365910216268</v>
      </c>
      <c r="P106" s="115"/>
      <c r="Y106" s="461"/>
    </row>
    <row r="107" spans="1:25">
      <c r="A107" s="464">
        <v>38733</v>
      </c>
      <c r="B107" s="460">
        <v>201</v>
      </c>
      <c r="C107" s="460" t="e">
        <v>#N/A</v>
      </c>
      <c r="D107" s="460">
        <v>55.126871277806657</v>
      </c>
      <c r="E107" s="460" t="e">
        <v>#N/A</v>
      </c>
      <c r="F107" s="460" t="e">
        <v>#N/A</v>
      </c>
      <c r="G107" s="460" t="e">
        <v>#N/A</v>
      </c>
      <c r="H107" s="460" t="e">
        <v>#N/A</v>
      </c>
      <c r="I107" s="460" t="e">
        <v>#N/A</v>
      </c>
      <c r="J107" s="460" t="e">
        <v>#N/A</v>
      </c>
      <c r="K107" s="465" t="e">
        <v>#N/A</v>
      </c>
      <c r="M107" s="139">
        <v>55.126871277806657</v>
      </c>
      <c r="N107" s="63" t="e">
        <v>#N/A</v>
      </c>
      <c r="O107" s="564" t="e">
        <v>#N/A</v>
      </c>
      <c r="P107" s="115"/>
      <c r="Y107" s="461"/>
    </row>
    <row r="108" spans="1:25">
      <c r="A108" s="464">
        <v>38749</v>
      </c>
      <c r="B108" s="460">
        <v>199.5</v>
      </c>
      <c r="C108" s="460" t="e">
        <v>#N/A</v>
      </c>
      <c r="D108" s="460">
        <v>75.476619719141624</v>
      </c>
      <c r="E108" s="460" t="e">
        <v>#N/A</v>
      </c>
      <c r="F108" s="460" t="e">
        <v>#N/A</v>
      </c>
      <c r="G108" s="460" t="e">
        <v>#N/A</v>
      </c>
      <c r="H108" s="460" t="e">
        <v>#N/A</v>
      </c>
      <c r="I108" s="460" t="e">
        <v>#N/A</v>
      </c>
      <c r="J108" s="460" t="e">
        <v>#N/A</v>
      </c>
      <c r="K108" s="465" t="e">
        <v>#N/A</v>
      </c>
      <c r="M108" s="139">
        <v>75.476619719141624</v>
      </c>
      <c r="N108" s="63" t="e">
        <v>#N/A</v>
      </c>
      <c r="O108" s="564" t="e">
        <v>#N/A</v>
      </c>
      <c r="P108" s="115"/>
      <c r="Y108" s="461"/>
    </row>
    <row r="109" spans="1:25">
      <c r="A109" s="464">
        <v>38769</v>
      </c>
      <c r="B109" s="460">
        <v>25.2</v>
      </c>
      <c r="C109" s="460" t="e">
        <v>#N/A</v>
      </c>
      <c r="D109" s="460" t="e">
        <v>#N/A</v>
      </c>
      <c r="E109" s="460" t="e">
        <v>#N/A</v>
      </c>
      <c r="F109" s="460">
        <v>50.094041455367531</v>
      </c>
      <c r="G109" s="460" t="e">
        <v>#N/A</v>
      </c>
      <c r="H109" s="460" t="e">
        <v>#N/A</v>
      </c>
      <c r="I109" s="460" t="e">
        <v>#N/A</v>
      </c>
      <c r="J109" s="460" t="e">
        <v>#N/A</v>
      </c>
      <c r="K109" s="465" t="e">
        <v>#N/A</v>
      </c>
      <c r="M109" s="139" t="e">
        <v>#N/A</v>
      </c>
      <c r="N109" s="63">
        <v>50.094041455367531</v>
      </c>
      <c r="O109" s="564" t="e">
        <v>#N/A</v>
      </c>
      <c r="P109" s="115"/>
      <c r="Y109" s="461"/>
    </row>
    <row r="110" spans="1:25">
      <c r="A110" s="464">
        <v>38777</v>
      </c>
      <c r="B110" s="460">
        <v>240.8</v>
      </c>
      <c r="C110" s="460" t="e">
        <v>#N/A</v>
      </c>
      <c r="D110" s="460" t="e">
        <v>#N/A</v>
      </c>
      <c r="E110" s="460" t="e">
        <v>#N/A</v>
      </c>
      <c r="F110" s="460" t="e">
        <v>#N/A</v>
      </c>
      <c r="G110" s="460">
        <v>58.284082894111577</v>
      </c>
      <c r="H110" s="460" t="e">
        <v>#N/A</v>
      </c>
      <c r="I110" s="460" t="e">
        <v>#N/A</v>
      </c>
      <c r="J110" s="460" t="e">
        <v>#N/A</v>
      </c>
      <c r="K110" s="465" t="e">
        <v>#N/A</v>
      </c>
      <c r="M110" s="139" t="e">
        <v>#N/A</v>
      </c>
      <c r="N110" s="63">
        <v>58.284082894111577</v>
      </c>
      <c r="O110" s="564" t="e">
        <v>#N/A</v>
      </c>
      <c r="P110" s="115"/>
      <c r="Y110" s="461"/>
    </row>
    <row r="111" spans="1:25">
      <c r="A111" s="464">
        <v>38791</v>
      </c>
      <c r="B111" s="460">
        <v>50.4</v>
      </c>
      <c r="C111" s="460" t="e">
        <v>#N/A</v>
      </c>
      <c r="D111" s="460" t="e">
        <v>#N/A</v>
      </c>
      <c r="E111" s="460" t="e">
        <v>#N/A</v>
      </c>
      <c r="F111" s="460" t="e">
        <v>#N/A</v>
      </c>
      <c r="G111" s="460" t="e">
        <v>#N/A</v>
      </c>
      <c r="H111" s="460" t="e">
        <v>#N/A</v>
      </c>
      <c r="I111" s="460" t="e">
        <v>#N/A</v>
      </c>
      <c r="J111" s="460" t="e">
        <v>#N/A</v>
      </c>
      <c r="K111" s="465">
        <v>51.896797598107128</v>
      </c>
      <c r="M111" s="139" t="e">
        <v>#N/A</v>
      </c>
      <c r="N111" s="63" t="e">
        <v>#N/A</v>
      </c>
      <c r="O111" s="564">
        <v>51.896797598107128</v>
      </c>
      <c r="P111" s="115"/>
      <c r="Y111" s="461"/>
    </row>
    <row r="112" spans="1:25">
      <c r="A112" s="464">
        <v>38797</v>
      </c>
      <c r="B112" s="460">
        <v>80</v>
      </c>
      <c r="C112" s="460" t="e">
        <v>#N/A</v>
      </c>
      <c r="D112" s="460" t="e">
        <v>#N/A</v>
      </c>
      <c r="E112" s="460" t="e">
        <v>#N/A</v>
      </c>
      <c r="F112" s="460" t="e">
        <v>#N/A</v>
      </c>
      <c r="G112" s="460" t="e">
        <v>#N/A</v>
      </c>
      <c r="H112" s="460">
        <v>75.700773567053218</v>
      </c>
      <c r="I112" s="460" t="e">
        <v>#N/A</v>
      </c>
      <c r="J112" s="460" t="e">
        <v>#N/A</v>
      </c>
      <c r="K112" s="465" t="e">
        <v>#N/A</v>
      </c>
      <c r="M112" s="139" t="e">
        <v>#N/A</v>
      </c>
      <c r="N112" s="63" t="e">
        <v>#N/A</v>
      </c>
      <c r="O112" s="564">
        <v>75.700773567053218</v>
      </c>
      <c r="P112" s="115"/>
      <c r="Y112" s="461"/>
    </row>
    <row r="113" spans="1:25">
      <c r="A113" s="464">
        <v>38808</v>
      </c>
      <c r="B113" s="460">
        <v>124.2</v>
      </c>
      <c r="C113" s="460" t="e">
        <v>#N/A</v>
      </c>
      <c r="D113" s="460" t="e">
        <v>#N/A</v>
      </c>
      <c r="E113" s="460" t="e">
        <v>#N/A</v>
      </c>
      <c r="F113" s="460" t="e">
        <v>#N/A</v>
      </c>
      <c r="G113" s="460">
        <v>50.684293981677023</v>
      </c>
      <c r="H113" s="460" t="e">
        <v>#N/A</v>
      </c>
      <c r="I113" s="460" t="e">
        <v>#N/A</v>
      </c>
      <c r="J113" s="460" t="e">
        <v>#N/A</v>
      </c>
      <c r="K113" s="465" t="e">
        <v>#N/A</v>
      </c>
      <c r="M113" s="139" t="e">
        <v>#N/A</v>
      </c>
      <c r="N113" s="63">
        <v>50.684293981677023</v>
      </c>
      <c r="O113" s="564" t="e">
        <v>#N/A</v>
      </c>
      <c r="P113" s="115"/>
      <c r="Y113" s="461"/>
    </row>
    <row r="114" spans="1:25">
      <c r="A114" s="464">
        <v>38827</v>
      </c>
      <c r="B114" s="460">
        <v>10.5</v>
      </c>
      <c r="C114" s="460" t="e">
        <v>#N/A</v>
      </c>
      <c r="D114" s="460">
        <v>75.255802662672991</v>
      </c>
      <c r="E114" s="460" t="e">
        <v>#N/A</v>
      </c>
      <c r="F114" s="460" t="e">
        <v>#N/A</v>
      </c>
      <c r="G114" s="460" t="e">
        <v>#N/A</v>
      </c>
      <c r="H114" s="460" t="e">
        <v>#N/A</v>
      </c>
      <c r="I114" s="460" t="e">
        <v>#N/A</v>
      </c>
      <c r="J114" s="460" t="e">
        <v>#N/A</v>
      </c>
      <c r="K114" s="465" t="e">
        <v>#N/A</v>
      </c>
      <c r="M114" s="139">
        <v>75.255802662672991</v>
      </c>
      <c r="N114" s="63" t="e">
        <v>#N/A</v>
      </c>
      <c r="O114" s="564" t="e">
        <v>#N/A</v>
      </c>
      <c r="P114" s="115"/>
      <c r="Y114" s="461"/>
    </row>
    <row r="115" spans="1:25">
      <c r="A115" s="464">
        <v>38861</v>
      </c>
      <c r="B115" s="460">
        <v>50</v>
      </c>
      <c r="C115" s="460">
        <v>76.285758258459978</v>
      </c>
      <c r="D115" s="460" t="e">
        <v>#N/A</v>
      </c>
      <c r="E115" s="460" t="e">
        <v>#N/A</v>
      </c>
      <c r="F115" s="460" t="e">
        <v>#N/A</v>
      </c>
      <c r="G115" s="460" t="e">
        <v>#N/A</v>
      </c>
      <c r="H115" s="460" t="e">
        <v>#N/A</v>
      </c>
      <c r="I115" s="460" t="e">
        <v>#N/A</v>
      </c>
      <c r="J115" s="460" t="e">
        <v>#N/A</v>
      </c>
      <c r="K115" s="465" t="e">
        <v>#N/A</v>
      </c>
      <c r="M115" s="139">
        <v>76.285758258459978</v>
      </c>
      <c r="N115" s="63" t="e">
        <v>#N/A</v>
      </c>
      <c r="O115" s="564" t="e">
        <v>#N/A</v>
      </c>
      <c r="P115" s="115"/>
      <c r="Y115" s="461"/>
    </row>
    <row r="116" spans="1:25">
      <c r="A116" s="464">
        <v>38898</v>
      </c>
      <c r="B116" s="460">
        <v>300.5</v>
      </c>
      <c r="C116" s="460" t="e">
        <v>#N/A</v>
      </c>
      <c r="D116" s="460">
        <v>57.021688415007588</v>
      </c>
      <c r="E116" s="460" t="e">
        <v>#N/A</v>
      </c>
      <c r="F116" s="460" t="e">
        <v>#N/A</v>
      </c>
      <c r="G116" s="460" t="e">
        <v>#N/A</v>
      </c>
      <c r="H116" s="460" t="e">
        <v>#N/A</v>
      </c>
      <c r="I116" s="460" t="e">
        <v>#N/A</v>
      </c>
      <c r="J116" s="460" t="e">
        <v>#N/A</v>
      </c>
      <c r="K116" s="465" t="e">
        <v>#N/A</v>
      </c>
      <c r="M116" s="139">
        <v>57.021688415007588</v>
      </c>
      <c r="N116" s="63" t="e">
        <v>#N/A</v>
      </c>
      <c r="O116" s="564" t="e">
        <v>#N/A</v>
      </c>
      <c r="P116" s="115"/>
      <c r="Y116" s="461"/>
    </row>
    <row r="117" spans="1:25">
      <c r="A117" s="464">
        <v>38912</v>
      </c>
      <c r="B117" s="460">
        <v>60.9</v>
      </c>
      <c r="C117" s="460" t="e">
        <v>#N/A</v>
      </c>
      <c r="D117" s="460">
        <v>64.353529514798055</v>
      </c>
      <c r="E117" s="460" t="e">
        <v>#N/A</v>
      </c>
      <c r="F117" s="460" t="e">
        <v>#N/A</v>
      </c>
      <c r="G117" s="460" t="e">
        <v>#N/A</v>
      </c>
      <c r="H117" s="460" t="e">
        <v>#N/A</v>
      </c>
      <c r="I117" s="460" t="e">
        <v>#N/A</v>
      </c>
      <c r="J117" s="460" t="e">
        <v>#N/A</v>
      </c>
      <c r="K117" s="465" t="e">
        <v>#N/A</v>
      </c>
      <c r="M117" s="139">
        <v>64.353529514798055</v>
      </c>
      <c r="N117" s="63" t="e">
        <v>#N/A</v>
      </c>
      <c r="O117" s="564" t="e">
        <v>#N/A</v>
      </c>
      <c r="P117" s="115"/>
      <c r="Y117" s="461"/>
    </row>
    <row r="118" spans="1:25">
      <c r="A118" s="464">
        <v>38929</v>
      </c>
      <c r="B118" s="460">
        <v>199.5</v>
      </c>
      <c r="C118" s="460" t="e">
        <v>#N/A</v>
      </c>
      <c r="D118" s="460">
        <v>54.67789064080528</v>
      </c>
      <c r="E118" s="460" t="e">
        <v>#N/A</v>
      </c>
      <c r="F118" s="460" t="e">
        <v>#N/A</v>
      </c>
      <c r="G118" s="460" t="e">
        <v>#N/A</v>
      </c>
      <c r="H118" s="460" t="e">
        <v>#N/A</v>
      </c>
      <c r="I118" s="460" t="e">
        <v>#N/A</v>
      </c>
      <c r="J118" s="460" t="e">
        <v>#N/A</v>
      </c>
      <c r="K118" s="465" t="e">
        <v>#N/A</v>
      </c>
      <c r="M118" s="139">
        <v>54.67789064080528</v>
      </c>
      <c r="N118" s="63" t="e">
        <v>#N/A</v>
      </c>
      <c r="O118" s="564" t="e">
        <v>#N/A</v>
      </c>
      <c r="P118" s="115"/>
      <c r="Y118" s="461"/>
    </row>
    <row r="119" spans="1:25">
      <c r="A119" s="464">
        <v>38929</v>
      </c>
      <c r="B119" s="460">
        <v>50</v>
      </c>
      <c r="C119" s="460" t="e">
        <v>#N/A</v>
      </c>
      <c r="D119" s="460" t="e">
        <v>#N/A</v>
      </c>
      <c r="E119" s="460">
        <v>41.471520054973041</v>
      </c>
      <c r="F119" s="460" t="e">
        <v>#N/A</v>
      </c>
      <c r="G119" s="460" t="e">
        <v>#N/A</v>
      </c>
      <c r="H119" s="460" t="e">
        <v>#N/A</v>
      </c>
      <c r="I119" s="460" t="e">
        <v>#N/A</v>
      </c>
      <c r="J119" s="460" t="e">
        <v>#N/A</v>
      </c>
      <c r="K119" s="465" t="e">
        <v>#N/A</v>
      </c>
      <c r="M119" s="139" t="e">
        <v>#N/A</v>
      </c>
      <c r="N119" s="63">
        <v>41.471520054973041</v>
      </c>
      <c r="O119" s="564" t="e">
        <v>#N/A</v>
      </c>
      <c r="P119" s="115"/>
      <c r="Y119" s="461"/>
    </row>
    <row r="120" spans="1:25">
      <c r="A120" s="464">
        <v>38945</v>
      </c>
      <c r="B120" s="460">
        <v>45</v>
      </c>
      <c r="C120" s="460">
        <v>80.604651669407062</v>
      </c>
      <c r="D120" s="460" t="e">
        <v>#N/A</v>
      </c>
      <c r="E120" s="460" t="e">
        <v>#N/A</v>
      </c>
      <c r="F120" s="460" t="e">
        <v>#N/A</v>
      </c>
      <c r="G120" s="460" t="e">
        <v>#N/A</v>
      </c>
      <c r="H120" s="460" t="e">
        <v>#N/A</v>
      </c>
      <c r="I120" s="460" t="e">
        <v>#N/A</v>
      </c>
      <c r="J120" s="460" t="e">
        <v>#N/A</v>
      </c>
      <c r="K120" s="465" t="e">
        <v>#N/A</v>
      </c>
      <c r="M120" s="139">
        <v>80.604651669407062</v>
      </c>
      <c r="N120" s="63" t="e">
        <v>#N/A</v>
      </c>
      <c r="O120" s="564" t="e">
        <v>#N/A</v>
      </c>
      <c r="P120" s="115"/>
      <c r="Y120" s="461"/>
    </row>
    <row r="121" spans="1:25">
      <c r="A121" s="464">
        <v>38953</v>
      </c>
      <c r="B121" s="460">
        <v>94.5</v>
      </c>
      <c r="C121" s="460" t="e">
        <v>#N/A</v>
      </c>
      <c r="D121" s="460" t="e">
        <v>#N/A</v>
      </c>
      <c r="E121" s="460" t="e">
        <v>#N/A</v>
      </c>
      <c r="F121" s="460">
        <v>32.836777355476016</v>
      </c>
      <c r="G121" s="460" t="e">
        <v>#N/A</v>
      </c>
      <c r="H121" s="460" t="e">
        <v>#N/A</v>
      </c>
      <c r="I121" s="460" t="e">
        <v>#N/A</v>
      </c>
      <c r="J121" s="460" t="e">
        <v>#N/A</v>
      </c>
      <c r="K121" s="465" t="e">
        <v>#N/A</v>
      </c>
      <c r="M121" s="139" t="e">
        <v>#N/A</v>
      </c>
      <c r="N121" s="63">
        <v>32.836777355476016</v>
      </c>
      <c r="O121" s="564" t="e">
        <v>#N/A</v>
      </c>
      <c r="P121" s="115"/>
      <c r="Y121" s="461"/>
    </row>
    <row r="122" spans="1:25">
      <c r="A122" s="464">
        <v>38960</v>
      </c>
      <c r="B122" s="460">
        <v>50</v>
      </c>
      <c r="C122" s="460" t="e">
        <v>#N/A</v>
      </c>
      <c r="D122" s="460" t="e">
        <v>#N/A</v>
      </c>
      <c r="E122" s="460">
        <v>55.831531571083637</v>
      </c>
      <c r="F122" s="460" t="e">
        <v>#N/A</v>
      </c>
      <c r="G122" s="460" t="e">
        <v>#N/A</v>
      </c>
      <c r="H122" s="460" t="e">
        <v>#N/A</v>
      </c>
      <c r="I122" s="460" t="e">
        <v>#N/A</v>
      </c>
      <c r="J122" s="460" t="e">
        <v>#N/A</v>
      </c>
      <c r="K122" s="465" t="e">
        <v>#N/A</v>
      </c>
      <c r="M122" s="139" t="e">
        <v>#N/A</v>
      </c>
      <c r="N122" s="63">
        <v>55.831531571083637</v>
      </c>
      <c r="O122" s="564" t="e">
        <v>#N/A</v>
      </c>
      <c r="P122" s="115"/>
      <c r="Y122" s="461"/>
    </row>
    <row r="123" spans="1:25">
      <c r="A123" s="464">
        <v>38961</v>
      </c>
      <c r="B123" s="460">
        <v>100.5</v>
      </c>
      <c r="C123" s="460" t="e">
        <v>#N/A</v>
      </c>
      <c r="D123" s="460" t="e">
        <v>#N/A</v>
      </c>
      <c r="E123" s="460">
        <v>65.241495579329353</v>
      </c>
      <c r="F123" s="460" t="e">
        <v>#N/A</v>
      </c>
      <c r="G123" s="460" t="e">
        <v>#N/A</v>
      </c>
      <c r="H123" s="460" t="e">
        <v>#N/A</v>
      </c>
      <c r="I123" s="460" t="e">
        <v>#N/A</v>
      </c>
      <c r="J123" s="460" t="e">
        <v>#N/A</v>
      </c>
      <c r="K123" s="465" t="e">
        <v>#N/A</v>
      </c>
      <c r="M123" s="139" t="e">
        <v>#N/A</v>
      </c>
      <c r="N123" s="63">
        <v>65.241495579329353</v>
      </c>
      <c r="O123" s="564" t="e">
        <v>#N/A</v>
      </c>
      <c r="P123" s="115"/>
      <c r="Y123" s="461"/>
    </row>
    <row r="124" spans="1:25">
      <c r="A124" s="464">
        <v>38972</v>
      </c>
      <c r="B124" s="460">
        <v>26</v>
      </c>
      <c r="C124" s="460" t="e">
        <v>#N/A</v>
      </c>
      <c r="D124" s="460" t="e">
        <v>#N/A</v>
      </c>
      <c r="E124" s="460" t="e">
        <v>#N/A</v>
      </c>
      <c r="F124" s="460" t="e">
        <v>#N/A</v>
      </c>
      <c r="G124" s="460" t="e">
        <v>#N/A</v>
      </c>
      <c r="H124" s="460">
        <v>76.379418912964141</v>
      </c>
      <c r="I124" s="460" t="e">
        <v>#N/A</v>
      </c>
      <c r="J124" s="460" t="e">
        <v>#N/A</v>
      </c>
      <c r="K124" s="465" t="e">
        <v>#N/A</v>
      </c>
      <c r="M124" s="139" t="e">
        <v>#N/A</v>
      </c>
      <c r="N124" s="63" t="e">
        <v>#N/A</v>
      </c>
      <c r="O124" s="564">
        <v>76.379418912964141</v>
      </c>
      <c r="P124" s="115"/>
      <c r="Y124" s="461"/>
    </row>
    <row r="125" spans="1:25">
      <c r="A125" s="464">
        <v>38987</v>
      </c>
      <c r="B125" s="460">
        <v>50.4</v>
      </c>
      <c r="C125" s="460" t="e">
        <v>#N/A</v>
      </c>
      <c r="D125" s="460" t="e">
        <v>#N/A</v>
      </c>
      <c r="E125" s="460" t="e">
        <v>#N/A</v>
      </c>
      <c r="F125" s="460" t="e">
        <v>#N/A</v>
      </c>
      <c r="G125" s="460" t="e">
        <v>#N/A</v>
      </c>
      <c r="H125" s="460" t="e">
        <v>#N/A</v>
      </c>
      <c r="I125" s="460" t="e">
        <v>#N/A</v>
      </c>
      <c r="J125" s="460" t="e">
        <v>#N/A</v>
      </c>
      <c r="K125" s="465">
        <v>52.621008653687113</v>
      </c>
      <c r="M125" s="139" t="e">
        <v>#N/A</v>
      </c>
      <c r="N125" s="63" t="e">
        <v>#N/A</v>
      </c>
      <c r="O125" s="564">
        <v>52.621008653687113</v>
      </c>
      <c r="P125" s="115"/>
      <c r="Y125" s="461"/>
    </row>
    <row r="126" spans="1:25">
      <c r="A126" s="464">
        <v>38991</v>
      </c>
      <c r="B126" s="460">
        <v>14.7</v>
      </c>
      <c r="C126" s="460" t="e">
        <v>#N/A</v>
      </c>
      <c r="D126" s="460" t="e">
        <v>#N/A</v>
      </c>
      <c r="E126" s="460">
        <v>39.360609566866721</v>
      </c>
      <c r="F126" s="460" t="e">
        <v>#N/A</v>
      </c>
      <c r="G126" s="460" t="e">
        <v>#N/A</v>
      </c>
      <c r="H126" s="460" t="e">
        <v>#N/A</v>
      </c>
      <c r="I126" s="460" t="e">
        <v>#N/A</v>
      </c>
      <c r="J126" s="460" t="e">
        <v>#N/A</v>
      </c>
      <c r="K126" s="465" t="e">
        <v>#N/A</v>
      </c>
      <c r="M126" s="139" t="e">
        <v>#N/A</v>
      </c>
      <c r="N126" s="63">
        <v>39.360609566866721</v>
      </c>
      <c r="O126" s="564" t="e">
        <v>#N/A</v>
      </c>
      <c r="P126" s="115"/>
      <c r="Y126" s="461"/>
    </row>
    <row r="127" spans="1:25">
      <c r="A127" s="464">
        <v>38991</v>
      </c>
      <c r="B127" s="460">
        <v>21</v>
      </c>
      <c r="C127" s="460" t="e">
        <v>#N/A</v>
      </c>
      <c r="D127" s="460" t="e">
        <v>#N/A</v>
      </c>
      <c r="E127" s="460">
        <v>36.975384274710756</v>
      </c>
      <c r="F127" s="460" t="e">
        <v>#N/A</v>
      </c>
      <c r="G127" s="460" t="e">
        <v>#N/A</v>
      </c>
      <c r="H127" s="460" t="e">
        <v>#N/A</v>
      </c>
      <c r="I127" s="460" t="e">
        <v>#N/A</v>
      </c>
      <c r="J127" s="460" t="e">
        <v>#N/A</v>
      </c>
      <c r="K127" s="465" t="e">
        <v>#N/A</v>
      </c>
      <c r="M127" s="139" t="e">
        <v>#N/A</v>
      </c>
      <c r="N127" s="63">
        <v>36.975384274710756</v>
      </c>
      <c r="O127" s="564" t="e">
        <v>#N/A</v>
      </c>
      <c r="P127" s="115"/>
      <c r="Y127" s="461"/>
    </row>
    <row r="128" spans="1:25">
      <c r="A128" s="464">
        <v>39016</v>
      </c>
      <c r="B128" s="460">
        <v>79.8</v>
      </c>
      <c r="C128" s="460" t="e">
        <v>#N/A</v>
      </c>
      <c r="D128" s="460">
        <v>71.198890512627358</v>
      </c>
      <c r="E128" s="460" t="e">
        <v>#N/A</v>
      </c>
      <c r="F128" s="460" t="e">
        <v>#N/A</v>
      </c>
      <c r="G128" s="460" t="e">
        <v>#N/A</v>
      </c>
      <c r="H128" s="460" t="e">
        <v>#N/A</v>
      </c>
      <c r="I128" s="460" t="e">
        <v>#N/A</v>
      </c>
      <c r="J128" s="460" t="e">
        <v>#N/A</v>
      </c>
      <c r="K128" s="465" t="e">
        <v>#N/A</v>
      </c>
      <c r="M128" s="139">
        <v>71.198890512627358</v>
      </c>
      <c r="N128" s="63" t="e">
        <v>#N/A</v>
      </c>
      <c r="O128" s="564" t="e">
        <v>#N/A</v>
      </c>
      <c r="P128" s="115"/>
      <c r="Y128" s="461"/>
    </row>
    <row r="129" spans="1:25">
      <c r="A129" s="464">
        <v>39017</v>
      </c>
      <c r="B129" s="460">
        <v>100.65</v>
      </c>
      <c r="C129" s="460" t="e">
        <v>#N/A</v>
      </c>
      <c r="D129" s="460" t="e">
        <v>#N/A</v>
      </c>
      <c r="E129" s="460">
        <v>52.612439129695517</v>
      </c>
      <c r="F129" s="460" t="e">
        <v>#N/A</v>
      </c>
      <c r="G129" s="460" t="e">
        <v>#N/A</v>
      </c>
      <c r="H129" s="460" t="e">
        <v>#N/A</v>
      </c>
      <c r="I129" s="460" t="e">
        <v>#N/A</v>
      </c>
      <c r="J129" s="460" t="e">
        <v>#N/A</v>
      </c>
      <c r="K129" s="465" t="e">
        <v>#N/A</v>
      </c>
      <c r="M129" s="139" t="e">
        <v>#N/A</v>
      </c>
      <c r="N129" s="63">
        <v>52.612439129695517</v>
      </c>
      <c r="O129" s="564" t="e">
        <v>#N/A</v>
      </c>
      <c r="P129" s="115"/>
      <c r="Y129" s="461"/>
    </row>
    <row r="130" spans="1:25">
      <c r="A130" s="464">
        <v>39031</v>
      </c>
      <c r="B130" s="460">
        <v>6</v>
      </c>
      <c r="C130" s="460">
        <v>77.668828169862337</v>
      </c>
      <c r="D130" s="460" t="e">
        <v>#N/A</v>
      </c>
      <c r="E130" s="460" t="e">
        <v>#N/A</v>
      </c>
      <c r="F130" s="460" t="e">
        <v>#N/A</v>
      </c>
      <c r="G130" s="460" t="e">
        <v>#N/A</v>
      </c>
      <c r="H130" s="460" t="e">
        <v>#N/A</v>
      </c>
      <c r="I130" s="460" t="e">
        <v>#N/A</v>
      </c>
      <c r="J130" s="460" t="e">
        <v>#N/A</v>
      </c>
      <c r="K130" s="465" t="e">
        <v>#N/A</v>
      </c>
      <c r="M130" s="139">
        <v>77.668828169862337</v>
      </c>
      <c r="N130" s="63" t="e">
        <v>#N/A</v>
      </c>
      <c r="O130" s="564" t="e">
        <v>#N/A</v>
      </c>
      <c r="P130" s="115"/>
      <c r="Y130" s="461"/>
    </row>
    <row r="131" spans="1:25">
      <c r="A131" s="464">
        <v>39043</v>
      </c>
      <c r="B131" s="460">
        <v>29.4</v>
      </c>
      <c r="C131" s="460" t="e">
        <v>#N/A</v>
      </c>
      <c r="D131" s="460">
        <v>54.355731734093808</v>
      </c>
      <c r="E131" s="460" t="e">
        <v>#N/A</v>
      </c>
      <c r="F131" s="460" t="e">
        <v>#N/A</v>
      </c>
      <c r="G131" s="460" t="e">
        <v>#N/A</v>
      </c>
      <c r="H131" s="460" t="e">
        <v>#N/A</v>
      </c>
      <c r="I131" s="460" t="e">
        <v>#N/A</v>
      </c>
      <c r="J131" s="460" t="e">
        <v>#N/A</v>
      </c>
      <c r="K131" s="465" t="e">
        <v>#N/A</v>
      </c>
      <c r="M131" s="139">
        <v>54.355731734093808</v>
      </c>
      <c r="N131" s="63" t="e">
        <v>#N/A</v>
      </c>
      <c r="O131" s="564" t="e">
        <v>#N/A</v>
      </c>
      <c r="P131" s="115"/>
      <c r="Y131" s="461"/>
    </row>
    <row r="132" spans="1:25">
      <c r="A132" s="464">
        <v>39052</v>
      </c>
      <c r="B132" s="460">
        <v>5</v>
      </c>
      <c r="C132" s="460" t="e">
        <v>#N/A</v>
      </c>
      <c r="D132" s="460" t="e">
        <v>#N/A</v>
      </c>
      <c r="E132" s="460" t="e">
        <v>#N/A</v>
      </c>
      <c r="F132" s="460" t="e">
        <v>#N/A</v>
      </c>
      <c r="G132" s="460" t="e">
        <v>#N/A</v>
      </c>
      <c r="H132" s="460" t="e">
        <v>#N/A</v>
      </c>
      <c r="I132" s="460" t="e">
        <v>#N/A</v>
      </c>
      <c r="J132" s="460" t="e">
        <v>#N/A</v>
      </c>
      <c r="K132" s="465">
        <v>62.566270027227723</v>
      </c>
      <c r="M132" s="139" t="e">
        <v>#N/A</v>
      </c>
      <c r="N132" s="63" t="e">
        <v>#N/A</v>
      </c>
      <c r="O132" s="564">
        <v>62.566270027227723</v>
      </c>
      <c r="P132" s="115"/>
      <c r="Y132" s="461"/>
    </row>
    <row r="133" spans="1:25">
      <c r="A133" s="464">
        <v>39062</v>
      </c>
      <c r="B133" s="460">
        <v>29.4</v>
      </c>
      <c r="C133" s="460" t="e">
        <v>#N/A</v>
      </c>
      <c r="D133" s="460" t="e">
        <v>#N/A</v>
      </c>
      <c r="E133" s="460" t="e">
        <v>#N/A</v>
      </c>
      <c r="F133" s="460" t="e">
        <v>#N/A</v>
      </c>
      <c r="G133" s="460" t="e">
        <v>#N/A</v>
      </c>
      <c r="H133" s="460">
        <v>81.38502072347238</v>
      </c>
      <c r="I133" s="460" t="e">
        <v>#N/A</v>
      </c>
      <c r="J133" s="460" t="e">
        <v>#N/A</v>
      </c>
      <c r="K133" s="465" t="e">
        <v>#N/A</v>
      </c>
      <c r="M133" s="139" t="e">
        <v>#N/A</v>
      </c>
      <c r="N133" s="63" t="e">
        <v>#N/A</v>
      </c>
      <c r="O133" s="564">
        <v>81.38502072347238</v>
      </c>
      <c r="P133" s="115"/>
      <c r="Y133" s="461"/>
    </row>
    <row r="134" spans="1:25">
      <c r="A134" s="464">
        <v>39066</v>
      </c>
      <c r="B134" s="460">
        <v>100.65</v>
      </c>
      <c r="C134" s="460" t="e">
        <v>#N/A</v>
      </c>
      <c r="D134" s="460">
        <v>72.048957524787355</v>
      </c>
      <c r="E134" s="460" t="e">
        <v>#N/A</v>
      </c>
      <c r="F134" s="460" t="e">
        <v>#N/A</v>
      </c>
      <c r="G134" s="460" t="e">
        <v>#N/A</v>
      </c>
      <c r="H134" s="460" t="e">
        <v>#N/A</v>
      </c>
      <c r="I134" s="460" t="e">
        <v>#N/A</v>
      </c>
      <c r="J134" s="460" t="e">
        <v>#N/A</v>
      </c>
      <c r="K134" s="465" t="e">
        <v>#N/A</v>
      </c>
      <c r="M134" s="139">
        <v>72.048957524787355</v>
      </c>
      <c r="N134" s="63" t="e">
        <v>#N/A</v>
      </c>
      <c r="O134" s="564" t="e">
        <v>#N/A</v>
      </c>
      <c r="P134" s="115"/>
      <c r="Y134" s="461"/>
    </row>
    <row r="135" spans="1:25">
      <c r="A135" s="464">
        <v>39071</v>
      </c>
      <c r="B135" s="460">
        <v>21</v>
      </c>
      <c r="C135" s="460" t="e">
        <v>#N/A</v>
      </c>
      <c r="D135" s="460">
        <v>75.278979730464556</v>
      </c>
      <c r="E135" s="460" t="e">
        <v>#N/A</v>
      </c>
      <c r="F135" s="460" t="e">
        <v>#N/A</v>
      </c>
      <c r="G135" s="460" t="e">
        <v>#N/A</v>
      </c>
      <c r="H135" s="460" t="e">
        <v>#N/A</v>
      </c>
      <c r="I135" s="460" t="e">
        <v>#N/A</v>
      </c>
      <c r="J135" s="460" t="e">
        <v>#N/A</v>
      </c>
      <c r="K135" s="465" t="e">
        <v>#N/A</v>
      </c>
      <c r="M135" s="139">
        <v>75.278979730464556</v>
      </c>
      <c r="N135" s="63" t="e">
        <v>#N/A</v>
      </c>
      <c r="O135" s="564" t="e">
        <v>#N/A</v>
      </c>
      <c r="P135" s="115"/>
      <c r="Y135" s="461"/>
    </row>
    <row r="136" spans="1:25">
      <c r="A136" s="464">
        <v>39071</v>
      </c>
      <c r="B136" s="460">
        <v>21</v>
      </c>
      <c r="C136" s="460" t="e">
        <v>#N/A</v>
      </c>
      <c r="D136" s="460">
        <v>75.279238591049392</v>
      </c>
      <c r="E136" s="460" t="e">
        <v>#N/A</v>
      </c>
      <c r="F136" s="460" t="e">
        <v>#N/A</v>
      </c>
      <c r="G136" s="460" t="e">
        <v>#N/A</v>
      </c>
      <c r="H136" s="460" t="e">
        <v>#N/A</v>
      </c>
      <c r="I136" s="460" t="e">
        <v>#N/A</v>
      </c>
      <c r="J136" s="460" t="e">
        <v>#N/A</v>
      </c>
      <c r="K136" s="465" t="e">
        <v>#N/A</v>
      </c>
      <c r="M136" s="139">
        <v>75.279238591049392</v>
      </c>
      <c r="N136" s="63" t="e">
        <v>#N/A</v>
      </c>
      <c r="O136" s="564" t="e">
        <v>#N/A</v>
      </c>
      <c r="P136" s="115"/>
      <c r="Y136" s="461"/>
    </row>
    <row r="137" spans="1:25">
      <c r="A137" s="464">
        <v>39079</v>
      </c>
      <c r="B137" s="460">
        <v>48</v>
      </c>
      <c r="C137" s="460" t="e">
        <v>#N/A</v>
      </c>
      <c r="D137" s="460" t="e">
        <v>#N/A</v>
      </c>
      <c r="E137" s="460">
        <v>46.106799506058735</v>
      </c>
      <c r="F137" s="460" t="e">
        <v>#N/A</v>
      </c>
      <c r="G137" s="460" t="e">
        <v>#N/A</v>
      </c>
      <c r="H137" s="460" t="e">
        <v>#N/A</v>
      </c>
      <c r="I137" s="460" t="e">
        <v>#N/A</v>
      </c>
      <c r="J137" s="460" t="e">
        <v>#N/A</v>
      </c>
      <c r="K137" s="465" t="e">
        <v>#N/A</v>
      </c>
      <c r="M137" s="139" t="e">
        <v>#N/A</v>
      </c>
      <c r="N137" s="63">
        <v>46.106799506058735</v>
      </c>
      <c r="O137" s="564" t="e">
        <v>#N/A</v>
      </c>
      <c r="P137" s="115"/>
      <c r="Y137" s="461"/>
    </row>
    <row r="138" spans="1:25">
      <c r="A138" s="464">
        <v>39083</v>
      </c>
      <c r="B138" s="460">
        <v>59.8</v>
      </c>
      <c r="C138" s="460" t="e">
        <v>#N/A</v>
      </c>
      <c r="D138" s="460" t="e">
        <v>#N/A</v>
      </c>
      <c r="E138" s="460" t="e">
        <v>#N/A</v>
      </c>
      <c r="F138" s="460" t="e">
        <v>#N/A</v>
      </c>
      <c r="G138" s="460">
        <v>48.201180218847497</v>
      </c>
      <c r="H138" s="460" t="e">
        <v>#N/A</v>
      </c>
      <c r="I138" s="460" t="e">
        <v>#N/A</v>
      </c>
      <c r="J138" s="460" t="e">
        <v>#N/A</v>
      </c>
      <c r="K138" s="465" t="e">
        <v>#N/A</v>
      </c>
      <c r="M138" s="139" t="e">
        <v>#N/A</v>
      </c>
      <c r="N138" s="63">
        <v>48.201180218847497</v>
      </c>
      <c r="O138" s="564" t="e">
        <v>#N/A</v>
      </c>
      <c r="P138" s="115"/>
      <c r="Y138" s="461"/>
    </row>
    <row r="139" spans="1:25">
      <c r="A139" s="464">
        <v>39129</v>
      </c>
      <c r="B139" s="460">
        <v>52.8</v>
      </c>
      <c r="C139" s="460" t="e">
        <v>#N/A</v>
      </c>
      <c r="D139" s="460" t="e">
        <v>#N/A</v>
      </c>
      <c r="E139" s="460">
        <v>73.982391901315935</v>
      </c>
      <c r="F139" s="460" t="e">
        <v>#N/A</v>
      </c>
      <c r="G139" s="460" t="e">
        <v>#N/A</v>
      </c>
      <c r="H139" s="460" t="e">
        <v>#N/A</v>
      </c>
      <c r="I139" s="460" t="e">
        <v>#N/A</v>
      </c>
      <c r="J139" s="460" t="e">
        <v>#N/A</v>
      </c>
      <c r="K139" s="465" t="e">
        <v>#N/A</v>
      </c>
      <c r="M139" s="139" t="e">
        <v>#N/A</v>
      </c>
      <c r="N139" s="63">
        <v>73.982391901315935</v>
      </c>
      <c r="O139" s="564" t="e">
        <v>#N/A</v>
      </c>
      <c r="P139" s="115"/>
      <c r="Y139" s="461"/>
    </row>
    <row r="140" spans="1:25">
      <c r="A140" s="464">
        <v>39133</v>
      </c>
      <c r="B140" s="460">
        <v>57.5</v>
      </c>
      <c r="C140" s="460" t="e">
        <v>#N/A</v>
      </c>
      <c r="D140" s="460" t="e">
        <v>#N/A</v>
      </c>
      <c r="E140" s="460">
        <v>86.709282222809321</v>
      </c>
      <c r="F140" s="460" t="e">
        <v>#N/A</v>
      </c>
      <c r="G140" s="460" t="e">
        <v>#N/A</v>
      </c>
      <c r="H140" s="460" t="e">
        <v>#N/A</v>
      </c>
      <c r="I140" s="460" t="e">
        <v>#N/A</v>
      </c>
      <c r="J140" s="460" t="e">
        <v>#N/A</v>
      </c>
      <c r="K140" s="465" t="e">
        <v>#N/A</v>
      </c>
      <c r="M140" s="139" t="e">
        <v>#N/A</v>
      </c>
      <c r="N140" s="63">
        <v>86.709282222809321</v>
      </c>
      <c r="O140" s="564" t="e">
        <v>#N/A</v>
      </c>
      <c r="P140" s="115"/>
      <c r="Y140" s="461"/>
    </row>
    <row r="141" spans="1:25">
      <c r="A141" s="464">
        <v>39135</v>
      </c>
      <c r="B141" s="460">
        <v>51</v>
      </c>
      <c r="C141" s="460" t="e">
        <v>#N/A</v>
      </c>
      <c r="D141" s="460" t="e">
        <v>#N/A</v>
      </c>
      <c r="E141" s="460" t="e">
        <v>#N/A</v>
      </c>
      <c r="F141" s="460">
        <v>55.364041526533903</v>
      </c>
      <c r="G141" s="460" t="e">
        <v>#N/A</v>
      </c>
      <c r="H141" s="460" t="e">
        <v>#N/A</v>
      </c>
      <c r="I141" s="460" t="e">
        <v>#N/A</v>
      </c>
      <c r="J141" s="460" t="e">
        <v>#N/A</v>
      </c>
      <c r="K141" s="465" t="e">
        <v>#N/A</v>
      </c>
      <c r="M141" s="139" t="e">
        <v>#N/A</v>
      </c>
      <c r="N141" s="63">
        <v>55.364041526533903</v>
      </c>
      <c r="O141" s="564" t="e">
        <v>#N/A</v>
      </c>
      <c r="P141" s="115"/>
      <c r="Y141" s="461"/>
    </row>
    <row r="142" spans="1:25">
      <c r="A142" s="464">
        <v>39136</v>
      </c>
      <c r="B142" s="460">
        <v>50.4</v>
      </c>
      <c r="C142" s="460" t="e">
        <v>#N/A</v>
      </c>
      <c r="D142" s="460" t="e">
        <v>#N/A</v>
      </c>
      <c r="E142" s="460" t="e">
        <v>#N/A</v>
      </c>
      <c r="F142" s="460">
        <v>49.166374021008842</v>
      </c>
      <c r="G142" s="460" t="e">
        <v>#N/A</v>
      </c>
      <c r="H142" s="460" t="e">
        <v>#N/A</v>
      </c>
      <c r="I142" s="460" t="e">
        <v>#N/A</v>
      </c>
      <c r="J142" s="460" t="e">
        <v>#N/A</v>
      </c>
      <c r="K142" s="465" t="e">
        <v>#N/A</v>
      </c>
      <c r="M142" s="139" t="e">
        <v>#N/A</v>
      </c>
      <c r="N142" s="63">
        <v>49.166374021008842</v>
      </c>
      <c r="O142" s="564" t="e">
        <v>#N/A</v>
      </c>
      <c r="P142" s="115"/>
      <c r="Y142" s="461"/>
    </row>
    <row r="143" spans="1:25">
      <c r="A143" s="464">
        <v>39141</v>
      </c>
      <c r="B143" s="460">
        <v>25.2</v>
      </c>
      <c r="C143" s="460" t="e">
        <v>#N/A</v>
      </c>
      <c r="D143" s="460" t="e">
        <v>#N/A</v>
      </c>
      <c r="E143" s="460" t="e">
        <v>#N/A</v>
      </c>
      <c r="F143" s="460">
        <v>50.789792031136514</v>
      </c>
      <c r="G143" s="460" t="e">
        <v>#N/A</v>
      </c>
      <c r="H143" s="460" t="e">
        <v>#N/A</v>
      </c>
      <c r="I143" s="460" t="e">
        <v>#N/A</v>
      </c>
      <c r="J143" s="460" t="e">
        <v>#N/A</v>
      </c>
      <c r="K143" s="465" t="e">
        <v>#N/A</v>
      </c>
      <c r="M143" s="139" t="e">
        <v>#N/A</v>
      </c>
      <c r="N143" s="63">
        <v>50.789792031136514</v>
      </c>
      <c r="O143" s="564" t="e">
        <v>#N/A</v>
      </c>
      <c r="P143" s="115"/>
      <c r="Y143" s="461"/>
    </row>
    <row r="144" spans="1:25">
      <c r="A144" s="464">
        <v>39195</v>
      </c>
      <c r="B144" s="460">
        <v>30</v>
      </c>
      <c r="C144" s="460" t="e">
        <v>#N/A</v>
      </c>
      <c r="D144" s="460" t="e">
        <v>#N/A</v>
      </c>
      <c r="E144" s="460">
        <v>69.607657803361633</v>
      </c>
      <c r="F144" s="460" t="e">
        <v>#N/A</v>
      </c>
      <c r="G144" s="460" t="e">
        <v>#N/A</v>
      </c>
      <c r="H144" s="460" t="e">
        <v>#N/A</v>
      </c>
      <c r="I144" s="460" t="e">
        <v>#N/A</v>
      </c>
      <c r="J144" s="460" t="e">
        <v>#N/A</v>
      </c>
      <c r="K144" s="465" t="e">
        <v>#N/A</v>
      </c>
      <c r="M144" s="139" t="e">
        <v>#N/A</v>
      </c>
      <c r="N144" s="63">
        <v>69.607657803361633</v>
      </c>
      <c r="O144" s="564" t="e">
        <v>#N/A</v>
      </c>
      <c r="P144" s="115"/>
      <c r="Y144" s="461"/>
    </row>
    <row r="145" spans="1:25">
      <c r="A145" s="464">
        <v>39239</v>
      </c>
      <c r="B145" s="460">
        <v>20.46</v>
      </c>
      <c r="C145" s="460" t="e">
        <v>#N/A</v>
      </c>
      <c r="D145" s="460" t="e">
        <v>#N/A</v>
      </c>
      <c r="E145" s="460">
        <v>63.785051099598007</v>
      </c>
      <c r="F145" s="460" t="e">
        <v>#N/A</v>
      </c>
      <c r="G145" s="460" t="e">
        <v>#N/A</v>
      </c>
      <c r="H145" s="460" t="e">
        <v>#N/A</v>
      </c>
      <c r="I145" s="460" t="e">
        <v>#N/A</v>
      </c>
      <c r="J145" s="460" t="e">
        <v>#N/A</v>
      </c>
      <c r="K145" s="465" t="e">
        <v>#N/A</v>
      </c>
      <c r="M145" s="139" t="e">
        <v>#N/A</v>
      </c>
      <c r="N145" s="63">
        <v>63.785051099598007</v>
      </c>
      <c r="O145" s="564" t="e">
        <v>#N/A</v>
      </c>
      <c r="P145" s="115"/>
      <c r="Y145" s="461"/>
    </row>
    <row r="146" spans="1:25">
      <c r="A146" s="464">
        <v>39252</v>
      </c>
      <c r="B146" s="460">
        <v>105</v>
      </c>
      <c r="C146" s="460" t="e">
        <v>#N/A</v>
      </c>
      <c r="D146" s="460" t="e">
        <v>#N/A</v>
      </c>
      <c r="E146" s="460" t="e">
        <v>#N/A</v>
      </c>
      <c r="F146" s="460">
        <v>44.691706341753829</v>
      </c>
      <c r="G146" s="460" t="e">
        <v>#N/A</v>
      </c>
      <c r="H146" s="460" t="e">
        <v>#N/A</v>
      </c>
      <c r="I146" s="460" t="e">
        <v>#N/A</v>
      </c>
      <c r="J146" s="460" t="e">
        <v>#N/A</v>
      </c>
      <c r="K146" s="465" t="e">
        <v>#N/A</v>
      </c>
      <c r="M146" s="139" t="e">
        <v>#N/A</v>
      </c>
      <c r="N146" s="63">
        <v>44.691706341753829</v>
      </c>
      <c r="O146" s="564" t="e">
        <v>#N/A</v>
      </c>
      <c r="P146" s="115"/>
      <c r="Y146" s="461"/>
    </row>
    <row r="147" spans="1:25">
      <c r="A147" s="464">
        <v>39259</v>
      </c>
      <c r="B147" s="460">
        <v>99</v>
      </c>
      <c r="C147" s="460" t="e">
        <v>#N/A</v>
      </c>
      <c r="D147" s="460">
        <v>72.335213502154147</v>
      </c>
      <c r="E147" s="460" t="e">
        <v>#N/A</v>
      </c>
      <c r="F147" s="460" t="e">
        <v>#N/A</v>
      </c>
      <c r="G147" s="460" t="e">
        <v>#N/A</v>
      </c>
      <c r="H147" s="460" t="e">
        <v>#N/A</v>
      </c>
      <c r="I147" s="460" t="e">
        <v>#N/A</v>
      </c>
      <c r="J147" s="460" t="e">
        <v>#N/A</v>
      </c>
      <c r="K147" s="465" t="e">
        <v>#N/A</v>
      </c>
      <c r="M147" s="139">
        <v>72.335213502154147</v>
      </c>
      <c r="N147" s="63" t="e">
        <v>#N/A</v>
      </c>
      <c r="O147" s="564" t="e">
        <v>#N/A</v>
      </c>
      <c r="P147" s="115"/>
      <c r="Y147" s="461"/>
    </row>
    <row r="148" spans="1:25">
      <c r="A148" s="464">
        <v>39265</v>
      </c>
      <c r="B148" s="460">
        <v>30</v>
      </c>
      <c r="C148" s="460" t="e">
        <v>#N/A</v>
      </c>
      <c r="D148" s="460" t="e">
        <v>#N/A</v>
      </c>
      <c r="E148" s="460">
        <v>69.597645834788921</v>
      </c>
      <c r="F148" s="460" t="e">
        <v>#N/A</v>
      </c>
      <c r="G148" s="460" t="e">
        <v>#N/A</v>
      </c>
      <c r="H148" s="460" t="e">
        <v>#N/A</v>
      </c>
      <c r="I148" s="460" t="e">
        <v>#N/A</v>
      </c>
      <c r="J148" s="460" t="e">
        <v>#N/A</v>
      </c>
      <c r="K148" s="465" t="e">
        <v>#N/A</v>
      </c>
      <c r="M148" s="139" t="e">
        <v>#N/A</v>
      </c>
      <c r="N148" s="63">
        <v>69.597645834788921</v>
      </c>
      <c r="O148" s="564" t="e">
        <v>#N/A</v>
      </c>
      <c r="P148" s="115"/>
      <c r="Y148" s="461"/>
    </row>
    <row r="149" spans="1:25">
      <c r="A149" s="464">
        <v>39297</v>
      </c>
      <c r="B149" s="460">
        <v>100.43333333333334</v>
      </c>
      <c r="C149" s="460" t="e">
        <v>#N/A</v>
      </c>
      <c r="D149" s="460" t="e">
        <v>#N/A</v>
      </c>
      <c r="E149" s="460" t="e">
        <v>#N/A</v>
      </c>
      <c r="F149" s="460" t="e">
        <v>#N/A</v>
      </c>
      <c r="G149" s="460" t="e">
        <v>#N/A</v>
      </c>
      <c r="H149" s="460">
        <v>75.134181815815026</v>
      </c>
      <c r="I149" s="460" t="e">
        <v>#N/A</v>
      </c>
      <c r="J149" s="460" t="e">
        <v>#N/A</v>
      </c>
      <c r="K149" s="465" t="e">
        <v>#N/A</v>
      </c>
      <c r="M149" s="139" t="e">
        <v>#N/A</v>
      </c>
      <c r="N149" s="63" t="e">
        <v>#N/A</v>
      </c>
      <c r="O149" s="564">
        <v>75.134181815815026</v>
      </c>
      <c r="P149" s="115"/>
      <c r="Y149" s="461"/>
    </row>
    <row r="150" spans="1:25">
      <c r="A150" s="464">
        <v>39311</v>
      </c>
      <c r="B150" s="460">
        <v>150</v>
      </c>
      <c r="C150" s="460">
        <v>98.738610997636627</v>
      </c>
      <c r="D150" s="460" t="e">
        <v>#N/A</v>
      </c>
      <c r="E150" s="460" t="e">
        <v>#N/A</v>
      </c>
      <c r="F150" s="460" t="e">
        <v>#N/A</v>
      </c>
      <c r="G150" s="460" t="e">
        <v>#N/A</v>
      </c>
      <c r="H150" s="460" t="e">
        <v>#N/A</v>
      </c>
      <c r="I150" s="460" t="e">
        <v>#N/A</v>
      </c>
      <c r="J150" s="460" t="e">
        <v>#N/A</v>
      </c>
      <c r="K150" s="465" t="e">
        <v>#N/A</v>
      </c>
      <c r="M150" s="139">
        <v>98.738610997636627</v>
      </c>
      <c r="N150" s="63" t="e">
        <v>#N/A</v>
      </c>
      <c r="O150" s="564" t="e">
        <v>#N/A</v>
      </c>
      <c r="P150" s="115"/>
      <c r="Y150" s="461"/>
    </row>
    <row r="151" spans="1:25">
      <c r="A151" s="464">
        <v>39323</v>
      </c>
      <c r="B151" s="460">
        <v>99</v>
      </c>
      <c r="C151" s="460" t="e">
        <v>#N/A</v>
      </c>
      <c r="D151" s="460" t="e">
        <v>#N/A</v>
      </c>
      <c r="E151" s="460" t="e">
        <v>#N/A</v>
      </c>
      <c r="F151" s="460" t="e">
        <v>#N/A</v>
      </c>
      <c r="G151" s="460" t="e">
        <v>#N/A</v>
      </c>
      <c r="H151" s="460">
        <v>75.67327072742647</v>
      </c>
      <c r="I151" s="460" t="e">
        <v>#N/A</v>
      </c>
      <c r="J151" s="460" t="e">
        <v>#N/A</v>
      </c>
      <c r="K151" s="465" t="e">
        <v>#N/A</v>
      </c>
      <c r="M151" s="139" t="e">
        <v>#N/A</v>
      </c>
      <c r="N151" s="63" t="e">
        <v>#N/A</v>
      </c>
      <c r="O151" s="564">
        <v>75.67327072742647</v>
      </c>
      <c r="P151" s="115"/>
      <c r="Y151" s="461"/>
    </row>
    <row r="152" spans="1:25">
      <c r="A152" s="464">
        <v>39342</v>
      </c>
      <c r="B152" s="460">
        <v>75</v>
      </c>
      <c r="C152" s="460" t="e">
        <v>#N/A</v>
      </c>
      <c r="D152" s="460" t="e">
        <v>#N/A</v>
      </c>
      <c r="E152" s="460" t="e">
        <v>#N/A</v>
      </c>
      <c r="F152" s="460" t="e">
        <v>#N/A</v>
      </c>
      <c r="G152" s="460" t="e">
        <v>#N/A</v>
      </c>
      <c r="H152" s="460">
        <v>69.119389409474238</v>
      </c>
      <c r="I152" s="460" t="e">
        <v>#N/A</v>
      </c>
      <c r="J152" s="460" t="e">
        <v>#N/A</v>
      </c>
      <c r="K152" s="465" t="e">
        <v>#N/A</v>
      </c>
      <c r="M152" s="139" t="e">
        <v>#N/A</v>
      </c>
      <c r="N152" s="63" t="e">
        <v>#N/A</v>
      </c>
      <c r="O152" s="564">
        <v>69.119389409474238</v>
      </c>
      <c r="P152" s="115"/>
      <c r="Y152" s="461"/>
    </row>
    <row r="153" spans="1:25">
      <c r="A153" s="464">
        <v>39350</v>
      </c>
      <c r="B153" s="460">
        <v>96</v>
      </c>
      <c r="C153" s="460" t="e">
        <v>#N/A</v>
      </c>
      <c r="D153" s="460" t="e">
        <v>#N/A</v>
      </c>
      <c r="E153" s="460" t="e">
        <v>#N/A</v>
      </c>
      <c r="F153" s="460">
        <v>52.140324065379467</v>
      </c>
      <c r="G153" s="460" t="e">
        <v>#N/A</v>
      </c>
      <c r="H153" s="460" t="e">
        <v>#N/A</v>
      </c>
      <c r="I153" s="460" t="e">
        <v>#N/A</v>
      </c>
      <c r="J153" s="460" t="e">
        <v>#N/A</v>
      </c>
      <c r="K153" s="465" t="e">
        <v>#N/A</v>
      </c>
      <c r="M153" s="139" t="e">
        <v>#N/A</v>
      </c>
      <c r="N153" s="63">
        <v>52.140324065379467</v>
      </c>
      <c r="O153" s="564" t="e">
        <v>#N/A</v>
      </c>
      <c r="P153" s="115"/>
      <c r="Y153" s="461"/>
    </row>
    <row r="154" spans="1:25">
      <c r="A154" s="464">
        <v>39350</v>
      </c>
      <c r="B154" s="460">
        <v>50</v>
      </c>
      <c r="C154" s="460" t="e">
        <v>#N/A</v>
      </c>
      <c r="D154" s="460" t="e">
        <v>#N/A</v>
      </c>
      <c r="E154" s="460" t="e">
        <v>#N/A</v>
      </c>
      <c r="F154" s="460">
        <v>45.977221585472464</v>
      </c>
      <c r="G154" s="460" t="e">
        <v>#N/A</v>
      </c>
      <c r="H154" s="460" t="e">
        <v>#N/A</v>
      </c>
      <c r="I154" s="460" t="e">
        <v>#N/A</v>
      </c>
      <c r="J154" s="460" t="e">
        <v>#N/A</v>
      </c>
      <c r="K154" s="465" t="e">
        <v>#N/A</v>
      </c>
      <c r="M154" s="139" t="e">
        <v>#N/A</v>
      </c>
      <c r="N154" s="63">
        <v>45.977221585472464</v>
      </c>
      <c r="O154" s="564" t="e">
        <v>#N/A</v>
      </c>
      <c r="P154" s="115"/>
      <c r="Y154" s="461"/>
    </row>
    <row r="155" spans="1:25">
      <c r="A155" s="464">
        <v>39360</v>
      </c>
      <c r="B155" s="460">
        <v>50</v>
      </c>
      <c r="C155" s="460" t="e">
        <v>#N/A</v>
      </c>
      <c r="D155" s="460">
        <v>77.356135150558401</v>
      </c>
      <c r="E155" s="460" t="e">
        <v>#N/A</v>
      </c>
      <c r="F155" s="460" t="e">
        <v>#N/A</v>
      </c>
      <c r="G155" s="460" t="e">
        <v>#N/A</v>
      </c>
      <c r="H155" s="460" t="e">
        <v>#N/A</v>
      </c>
      <c r="I155" s="460" t="e">
        <v>#N/A</v>
      </c>
      <c r="J155" s="460" t="e">
        <v>#N/A</v>
      </c>
      <c r="K155" s="465" t="e">
        <v>#N/A</v>
      </c>
      <c r="M155" s="139">
        <v>77.356135150558401</v>
      </c>
      <c r="N155" s="63" t="e">
        <v>#N/A</v>
      </c>
      <c r="O155" s="564" t="e">
        <v>#N/A</v>
      </c>
      <c r="P155" s="115"/>
      <c r="Y155" s="461"/>
    </row>
    <row r="156" spans="1:25">
      <c r="A156" s="464">
        <v>39370</v>
      </c>
      <c r="B156" s="460">
        <v>98.7</v>
      </c>
      <c r="C156" s="460" t="e">
        <v>#N/A</v>
      </c>
      <c r="D156" s="460">
        <v>79.233623216317696</v>
      </c>
      <c r="E156" s="460" t="e">
        <v>#N/A</v>
      </c>
      <c r="F156" s="460" t="e">
        <v>#N/A</v>
      </c>
      <c r="G156" s="460" t="e">
        <v>#N/A</v>
      </c>
      <c r="H156" s="460" t="e">
        <v>#N/A</v>
      </c>
      <c r="I156" s="460" t="e">
        <v>#N/A</v>
      </c>
      <c r="J156" s="460" t="e">
        <v>#N/A</v>
      </c>
      <c r="K156" s="465" t="e">
        <v>#N/A</v>
      </c>
      <c r="M156" s="139">
        <v>79.233623216317696</v>
      </c>
      <c r="N156" s="63" t="e">
        <v>#N/A</v>
      </c>
      <c r="O156" s="564" t="e">
        <v>#N/A</v>
      </c>
      <c r="P156" s="115"/>
      <c r="Y156" s="461"/>
    </row>
    <row r="157" spans="1:25">
      <c r="A157" s="464">
        <v>39387</v>
      </c>
      <c r="B157" s="460">
        <v>24</v>
      </c>
      <c r="C157" s="460" t="e">
        <v>#N/A</v>
      </c>
      <c r="D157" s="460" t="e">
        <v>#N/A</v>
      </c>
      <c r="E157" s="460" t="e">
        <v>#N/A</v>
      </c>
      <c r="F157" s="460">
        <v>50.161289090664653</v>
      </c>
      <c r="G157" s="460" t="e">
        <v>#N/A</v>
      </c>
      <c r="H157" s="460" t="e">
        <v>#N/A</v>
      </c>
      <c r="I157" s="460" t="e">
        <v>#N/A</v>
      </c>
      <c r="J157" s="460" t="e">
        <v>#N/A</v>
      </c>
      <c r="K157" s="465" t="e">
        <v>#N/A</v>
      </c>
      <c r="M157" s="139" t="e">
        <v>#N/A</v>
      </c>
      <c r="N157" s="63">
        <v>50.161289090664653</v>
      </c>
      <c r="O157" s="564" t="e">
        <v>#N/A</v>
      </c>
      <c r="P157" s="115"/>
      <c r="Y157" s="461"/>
    </row>
    <row r="158" spans="1:25">
      <c r="A158" s="464">
        <v>39387</v>
      </c>
      <c r="B158" s="460">
        <v>24</v>
      </c>
      <c r="C158" s="460" t="e">
        <v>#N/A</v>
      </c>
      <c r="D158" s="460" t="e">
        <v>#N/A</v>
      </c>
      <c r="E158" s="460" t="e">
        <v>#N/A</v>
      </c>
      <c r="F158" s="460">
        <v>50.161289090664653</v>
      </c>
      <c r="G158" s="460" t="e">
        <v>#N/A</v>
      </c>
      <c r="H158" s="460" t="e">
        <v>#N/A</v>
      </c>
      <c r="I158" s="460" t="e">
        <v>#N/A</v>
      </c>
      <c r="J158" s="460" t="e">
        <v>#N/A</v>
      </c>
      <c r="K158" s="465" t="e">
        <v>#N/A</v>
      </c>
      <c r="M158" s="139" t="e">
        <v>#N/A</v>
      </c>
      <c r="N158" s="63">
        <v>50.161289090664653</v>
      </c>
      <c r="O158" s="564" t="e">
        <v>#N/A</v>
      </c>
      <c r="P158" s="115"/>
      <c r="Y158" s="461"/>
    </row>
    <row r="159" spans="1:25">
      <c r="A159" s="464">
        <v>39388</v>
      </c>
      <c r="B159" s="460">
        <v>50</v>
      </c>
      <c r="C159" s="460" t="e">
        <v>#N/A</v>
      </c>
      <c r="D159" s="460" t="e">
        <v>#N/A</v>
      </c>
      <c r="E159" s="460">
        <v>61.759412231656079</v>
      </c>
      <c r="F159" s="460" t="e">
        <v>#N/A</v>
      </c>
      <c r="G159" s="460" t="e">
        <v>#N/A</v>
      </c>
      <c r="H159" s="460" t="e">
        <v>#N/A</v>
      </c>
      <c r="I159" s="460" t="e">
        <v>#N/A</v>
      </c>
      <c r="J159" s="460" t="e">
        <v>#N/A</v>
      </c>
      <c r="K159" s="465" t="e">
        <v>#N/A</v>
      </c>
      <c r="M159" s="139" t="e">
        <v>#N/A</v>
      </c>
      <c r="N159" s="63">
        <v>61.759412231656079</v>
      </c>
      <c r="O159" s="564" t="e">
        <v>#N/A</v>
      </c>
      <c r="P159" s="115"/>
      <c r="Y159" s="461"/>
    </row>
    <row r="160" spans="1:25">
      <c r="A160" s="464">
        <v>39419</v>
      </c>
      <c r="B160" s="460">
        <v>99</v>
      </c>
      <c r="C160" s="460" t="e">
        <v>#N/A</v>
      </c>
      <c r="D160" s="460" t="e">
        <v>#N/A</v>
      </c>
      <c r="E160" s="460">
        <v>58.035782110952297</v>
      </c>
      <c r="F160" s="460" t="e">
        <v>#N/A</v>
      </c>
      <c r="G160" s="460" t="e">
        <v>#N/A</v>
      </c>
      <c r="H160" s="460" t="e">
        <v>#N/A</v>
      </c>
      <c r="I160" s="460" t="e">
        <v>#N/A</v>
      </c>
      <c r="J160" s="460" t="e">
        <v>#N/A</v>
      </c>
      <c r="K160" s="465" t="e">
        <v>#N/A</v>
      </c>
      <c r="M160" s="139" t="e">
        <v>#N/A</v>
      </c>
      <c r="N160" s="63">
        <v>58.035782110952297</v>
      </c>
      <c r="O160" s="564" t="e">
        <v>#N/A</v>
      </c>
      <c r="P160" s="115"/>
      <c r="Y160" s="461"/>
    </row>
    <row r="161" spans="1:25">
      <c r="A161" s="464">
        <v>39438</v>
      </c>
      <c r="B161" s="460">
        <v>165.6</v>
      </c>
      <c r="C161" s="460" t="e">
        <v>#N/A</v>
      </c>
      <c r="D161" s="460" t="e">
        <v>#N/A</v>
      </c>
      <c r="E161" s="460" t="e">
        <v>#N/A</v>
      </c>
      <c r="F161" s="460" t="e">
        <v>#N/A</v>
      </c>
      <c r="G161" s="460">
        <v>65.14043305366711</v>
      </c>
      <c r="H161" s="460" t="e">
        <v>#N/A</v>
      </c>
      <c r="I161" s="460" t="e">
        <v>#N/A</v>
      </c>
      <c r="J161" s="460" t="e">
        <v>#N/A</v>
      </c>
      <c r="K161" s="465" t="e">
        <v>#N/A</v>
      </c>
      <c r="M161" s="139" t="e">
        <v>#N/A</v>
      </c>
      <c r="N161" s="63">
        <v>65.14043305366711</v>
      </c>
      <c r="O161" s="564" t="e">
        <v>#N/A</v>
      </c>
      <c r="P161" s="115"/>
      <c r="Y161" s="461"/>
    </row>
    <row r="162" spans="1:25">
      <c r="A162" s="464">
        <v>39447</v>
      </c>
      <c r="B162" s="460">
        <v>99</v>
      </c>
      <c r="C162" s="460" t="e">
        <v>#N/A</v>
      </c>
      <c r="D162" s="460" t="e">
        <v>#N/A</v>
      </c>
      <c r="E162" s="460">
        <v>44.105960258232933</v>
      </c>
      <c r="F162" s="460" t="e">
        <v>#N/A</v>
      </c>
      <c r="G162" s="460" t="e">
        <v>#N/A</v>
      </c>
      <c r="H162" s="460" t="e">
        <v>#N/A</v>
      </c>
      <c r="I162" s="460" t="e">
        <v>#N/A</v>
      </c>
      <c r="J162" s="460" t="e">
        <v>#N/A</v>
      </c>
      <c r="K162" s="465" t="e">
        <v>#N/A</v>
      </c>
      <c r="M162" s="139" t="e">
        <v>#N/A</v>
      </c>
      <c r="N162" s="63">
        <v>44.105960258232933</v>
      </c>
      <c r="O162" s="564" t="e">
        <v>#N/A</v>
      </c>
      <c r="P162" s="115"/>
      <c r="Y162" s="461"/>
    </row>
    <row r="163" spans="1:25">
      <c r="A163" s="464">
        <v>39447</v>
      </c>
      <c r="B163" s="460">
        <v>19.5</v>
      </c>
      <c r="C163" s="460" t="e">
        <v>#N/A</v>
      </c>
      <c r="D163" s="460" t="e">
        <v>#N/A</v>
      </c>
      <c r="E163" s="460">
        <v>44.105539033517736</v>
      </c>
      <c r="F163" s="460" t="e">
        <v>#N/A</v>
      </c>
      <c r="G163" s="460" t="e">
        <v>#N/A</v>
      </c>
      <c r="H163" s="460" t="e">
        <v>#N/A</v>
      </c>
      <c r="I163" s="460" t="e">
        <v>#N/A</v>
      </c>
      <c r="J163" s="460" t="e">
        <v>#N/A</v>
      </c>
      <c r="K163" s="465" t="e">
        <v>#N/A</v>
      </c>
      <c r="M163" s="139" t="e">
        <v>#N/A</v>
      </c>
      <c r="N163" s="63">
        <v>44.105539033517736</v>
      </c>
      <c r="O163" s="564" t="e">
        <v>#N/A</v>
      </c>
      <c r="P163" s="115"/>
      <c r="Y163" s="461"/>
    </row>
    <row r="164" spans="1:25">
      <c r="A164" s="464">
        <v>39449</v>
      </c>
      <c r="B164" s="460">
        <v>24</v>
      </c>
      <c r="C164" s="460" t="e">
        <v>#N/A</v>
      </c>
      <c r="D164" s="460" t="e">
        <v>#N/A</v>
      </c>
      <c r="E164" s="460" t="e">
        <v>#N/A</v>
      </c>
      <c r="F164" s="460" t="e">
        <v>#N/A</v>
      </c>
      <c r="G164" s="460" t="e">
        <v>#N/A</v>
      </c>
      <c r="H164" s="460" t="e">
        <v>#N/A</v>
      </c>
      <c r="I164" s="460" t="e">
        <v>#N/A</v>
      </c>
      <c r="J164" s="460">
        <v>63.0227487366829</v>
      </c>
      <c r="K164" s="465" t="e">
        <v>#N/A</v>
      </c>
      <c r="M164" s="139" t="e">
        <v>#N/A</v>
      </c>
      <c r="N164" s="63" t="e">
        <v>#N/A</v>
      </c>
      <c r="O164" s="564">
        <v>63.0227487366829</v>
      </c>
      <c r="P164" s="115"/>
      <c r="Y164" s="461"/>
    </row>
    <row r="165" spans="1:25">
      <c r="A165" s="464">
        <v>39463</v>
      </c>
      <c r="B165" s="460">
        <v>200.86666666666667</v>
      </c>
      <c r="C165" s="460" t="e">
        <v>#N/A</v>
      </c>
      <c r="D165" s="460" t="e">
        <v>#N/A</v>
      </c>
      <c r="E165" s="460" t="e">
        <v>#N/A</v>
      </c>
      <c r="F165" s="460" t="e">
        <v>#N/A</v>
      </c>
      <c r="G165" s="460" t="e">
        <v>#N/A</v>
      </c>
      <c r="H165" s="460">
        <v>82.455972731684767</v>
      </c>
      <c r="I165" s="460" t="e">
        <v>#N/A</v>
      </c>
      <c r="J165" s="460" t="e">
        <v>#N/A</v>
      </c>
      <c r="K165" s="465" t="e">
        <v>#N/A</v>
      </c>
      <c r="M165" s="139" t="e">
        <v>#N/A</v>
      </c>
      <c r="N165" s="63" t="e">
        <v>#N/A</v>
      </c>
      <c r="O165" s="564">
        <v>82.455972731684767</v>
      </c>
      <c r="P165" s="115"/>
      <c r="Y165" s="461"/>
    </row>
    <row r="166" spans="1:25">
      <c r="A166" s="464">
        <v>39505</v>
      </c>
      <c r="B166" s="460">
        <v>81</v>
      </c>
      <c r="C166" s="460" t="e">
        <v>#N/A</v>
      </c>
      <c r="D166" s="460" t="e">
        <v>#N/A</v>
      </c>
      <c r="E166" s="460" t="e">
        <v>#N/A</v>
      </c>
      <c r="F166" s="460">
        <v>63.492881346716096</v>
      </c>
      <c r="G166" s="460" t="e">
        <v>#N/A</v>
      </c>
      <c r="H166" s="460" t="e">
        <v>#N/A</v>
      </c>
      <c r="I166" s="460" t="e">
        <v>#N/A</v>
      </c>
      <c r="J166" s="460" t="e">
        <v>#N/A</v>
      </c>
      <c r="K166" s="465" t="e">
        <v>#N/A</v>
      </c>
      <c r="M166" s="139" t="e">
        <v>#N/A</v>
      </c>
      <c r="N166" s="63">
        <v>63.492881346716096</v>
      </c>
      <c r="O166" s="564" t="e">
        <v>#N/A</v>
      </c>
      <c r="P166" s="115"/>
      <c r="Y166" s="461"/>
    </row>
    <row r="167" spans="1:25">
      <c r="A167" s="464">
        <v>39506</v>
      </c>
      <c r="B167" s="460">
        <v>100</v>
      </c>
      <c r="C167" s="460" t="e">
        <v>#N/A</v>
      </c>
      <c r="D167" s="460">
        <v>65.31924462760125</v>
      </c>
      <c r="E167" s="460" t="e">
        <v>#N/A</v>
      </c>
      <c r="F167" s="460" t="e">
        <v>#N/A</v>
      </c>
      <c r="G167" s="460" t="e">
        <v>#N/A</v>
      </c>
      <c r="H167" s="460" t="e">
        <v>#N/A</v>
      </c>
      <c r="I167" s="460" t="e">
        <v>#N/A</v>
      </c>
      <c r="J167" s="460" t="e">
        <v>#N/A</v>
      </c>
      <c r="K167" s="465" t="e">
        <v>#N/A</v>
      </c>
      <c r="M167" s="139">
        <v>65.31924462760125</v>
      </c>
      <c r="N167" s="63" t="e">
        <v>#N/A</v>
      </c>
      <c r="O167" s="564" t="e">
        <v>#N/A</v>
      </c>
      <c r="P167" s="115"/>
      <c r="Y167" s="461"/>
    </row>
    <row r="168" spans="1:25">
      <c r="A168" s="464">
        <v>39532</v>
      </c>
      <c r="B168" s="460">
        <v>106</v>
      </c>
      <c r="C168" s="460" t="e">
        <v>#N/A</v>
      </c>
      <c r="D168" s="460" t="e">
        <v>#N/A</v>
      </c>
      <c r="E168" s="460">
        <v>88.1070504298619</v>
      </c>
      <c r="F168" s="460" t="e">
        <v>#N/A</v>
      </c>
      <c r="G168" s="460" t="e">
        <v>#N/A</v>
      </c>
      <c r="H168" s="460" t="e">
        <v>#N/A</v>
      </c>
      <c r="I168" s="460" t="e">
        <v>#N/A</v>
      </c>
      <c r="J168" s="460" t="e">
        <v>#N/A</v>
      </c>
      <c r="K168" s="465" t="e">
        <v>#N/A</v>
      </c>
      <c r="M168" s="139" t="e">
        <v>#N/A</v>
      </c>
      <c r="N168" s="63">
        <v>88.1070504298619</v>
      </c>
      <c r="O168" s="564" t="e">
        <v>#N/A</v>
      </c>
      <c r="P168" s="115"/>
      <c r="Y168" s="461"/>
    </row>
    <row r="169" spans="1:25">
      <c r="A169" s="464">
        <v>39541</v>
      </c>
      <c r="B169" s="460">
        <v>100.5</v>
      </c>
      <c r="C169" s="460" t="e">
        <v>#N/A</v>
      </c>
      <c r="D169" s="460" t="e">
        <v>#N/A</v>
      </c>
      <c r="E169" s="460">
        <v>77.422170553009224</v>
      </c>
      <c r="F169" s="460" t="e">
        <v>#N/A</v>
      </c>
      <c r="G169" s="460" t="e">
        <v>#N/A</v>
      </c>
      <c r="H169" s="460" t="e">
        <v>#N/A</v>
      </c>
      <c r="I169" s="460" t="e">
        <v>#N/A</v>
      </c>
      <c r="J169" s="460" t="e">
        <v>#N/A</v>
      </c>
      <c r="K169" s="465" t="e">
        <v>#N/A</v>
      </c>
      <c r="M169" s="139" t="e">
        <v>#N/A</v>
      </c>
      <c r="N169" s="63">
        <v>77.422170553009224</v>
      </c>
      <c r="O169" s="564" t="e">
        <v>#N/A</v>
      </c>
      <c r="P169" s="115"/>
      <c r="Y169" s="461"/>
    </row>
    <row r="170" spans="1:25">
      <c r="A170" s="464">
        <v>39568</v>
      </c>
      <c r="B170" s="460">
        <v>54</v>
      </c>
      <c r="C170" s="460" t="e">
        <v>#N/A</v>
      </c>
      <c r="D170" s="460" t="e">
        <v>#N/A</v>
      </c>
      <c r="E170" s="460">
        <v>65.806505318258075</v>
      </c>
      <c r="F170" s="460" t="e">
        <v>#N/A</v>
      </c>
      <c r="G170" s="460" t="e">
        <v>#N/A</v>
      </c>
      <c r="H170" s="460" t="e">
        <v>#N/A</v>
      </c>
      <c r="I170" s="460" t="e">
        <v>#N/A</v>
      </c>
      <c r="J170" s="460" t="e">
        <v>#N/A</v>
      </c>
      <c r="K170" s="465" t="e">
        <v>#N/A</v>
      </c>
      <c r="M170" s="139" t="e">
        <v>#N/A</v>
      </c>
      <c r="N170" s="63">
        <v>65.806505318258075</v>
      </c>
      <c r="O170" s="564" t="e">
        <v>#N/A</v>
      </c>
      <c r="P170" s="115"/>
      <c r="Y170" s="461"/>
    </row>
    <row r="171" spans="1:25">
      <c r="A171" s="464">
        <v>39596</v>
      </c>
      <c r="B171" s="460">
        <v>102.9</v>
      </c>
      <c r="C171" s="460" t="e">
        <v>#N/A</v>
      </c>
      <c r="D171" s="460">
        <v>92.179163929186743</v>
      </c>
      <c r="E171" s="460" t="e">
        <v>#N/A</v>
      </c>
      <c r="F171" s="460" t="e">
        <v>#N/A</v>
      </c>
      <c r="G171" s="460" t="e">
        <v>#N/A</v>
      </c>
      <c r="H171" s="460" t="e">
        <v>#N/A</v>
      </c>
      <c r="I171" s="460" t="e">
        <v>#N/A</v>
      </c>
      <c r="J171" s="460" t="e">
        <v>#N/A</v>
      </c>
      <c r="K171" s="465" t="e">
        <v>#N/A</v>
      </c>
      <c r="M171" s="139">
        <v>92.179163929186743</v>
      </c>
      <c r="N171" s="63" t="e">
        <v>#N/A</v>
      </c>
      <c r="O171" s="564" t="e">
        <v>#N/A</v>
      </c>
      <c r="P171" s="115"/>
      <c r="Y171" s="461"/>
    </row>
    <row r="172" spans="1:25">
      <c r="A172" s="464">
        <v>39598</v>
      </c>
      <c r="B172" s="460">
        <v>40</v>
      </c>
      <c r="C172" s="460" t="e">
        <v>#N/A</v>
      </c>
      <c r="D172" s="460" t="e">
        <v>#N/A</v>
      </c>
      <c r="E172" s="460" t="e">
        <v>#N/A</v>
      </c>
      <c r="F172" s="460" t="e">
        <v>#N/A</v>
      </c>
      <c r="G172" s="460" t="e">
        <v>#N/A</v>
      </c>
      <c r="H172" s="460">
        <v>94.658043174243431</v>
      </c>
      <c r="I172" s="460" t="e">
        <v>#N/A</v>
      </c>
      <c r="J172" s="460" t="e">
        <v>#N/A</v>
      </c>
      <c r="K172" s="465" t="e">
        <v>#N/A</v>
      </c>
      <c r="M172" s="139" t="e">
        <v>#N/A</v>
      </c>
      <c r="N172" s="63" t="e">
        <v>#N/A</v>
      </c>
      <c r="O172" s="564">
        <v>94.658043174243431</v>
      </c>
      <c r="P172" s="115"/>
      <c r="Y172" s="461"/>
    </row>
    <row r="173" spans="1:25">
      <c r="A173" s="464">
        <v>39598</v>
      </c>
      <c r="B173" s="460">
        <v>10</v>
      </c>
      <c r="C173" s="460" t="e">
        <v>#N/A</v>
      </c>
      <c r="D173" s="460" t="e">
        <v>#N/A</v>
      </c>
      <c r="E173" s="460" t="e">
        <v>#N/A</v>
      </c>
      <c r="F173" s="460" t="e">
        <v>#N/A</v>
      </c>
      <c r="G173" s="460" t="e">
        <v>#N/A</v>
      </c>
      <c r="H173" s="460">
        <v>104.00698570997118</v>
      </c>
      <c r="I173" s="460" t="e">
        <v>#N/A</v>
      </c>
      <c r="J173" s="460" t="e">
        <v>#N/A</v>
      </c>
      <c r="K173" s="465" t="e">
        <v>#N/A</v>
      </c>
      <c r="M173" s="139" t="e">
        <v>#N/A</v>
      </c>
      <c r="N173" s="63" t="e">
        <v>#N/A</v>
      </c>
      <c r="O173" s="564">
        <v>104.00698570997118</v>
      </c>
      <c r="P173" s="115"/>
      <c r="Y173" s="461"/>
    </row>
    <row r="174" spans="1:25">
      <c r="A174" s="464">
        <v>39598</v>
      </c>
      <c r="B174" s="460">
        <v>38</v>
      </c>
      <c r="C174" s="460" t="e">
        <v>#N/A</v>
      </c>
      <c r="D174" s="460" t="e">
        <v>#N/A</v>
      </c>
      <c r="E174" s="460" t="e">
        <v>#N/A</v>
      </c>
      <c r="F174" s="460" t="e">
        <v>#N/A</v>
      </c>
      <c r="G174" s="460" t="e">
        <v>#N/A</v>
      </c>
      <c r="H174" s="460">
        <v>93.664579888808646</v>
      </c>
      <c r="I174" s="460" t="e">
        <v>#N/A</v>
      </c>
      <c r="J174" s="460" t="e">
        <v>#N/A</v>
      </c>
      <c r="K174" s="465" t="e">
        <v>#N/A</v>
      </c>
      <c r="M174" s="139" t="e">
        <v>#N/A</v>
      </c>
      <c r="N174" s="63" t="e">
        <v>#N/A</v>
      </c>
      <c r="O174" s="564">
        <v>93.664579888808646</v>
      </c>
      <c r="P174" s="115"/>
      <c r="Y174" s="461"/>
    </row>
    <row r="175" spans="1:25">
      <c r="A175" s="464">
        <v>39611</v>
      </c>
      <c r="B175" s="460">
        <v>4.5</v>
      </c>
      <c r="C175" s="460" t="e">
        <v>#N/A</v>
      </c>
      <c r="D175" s="460" t="e">
        <v>#N/A</v>
      </c>
      <c r="E175" s="460" t="e">
        <v>#N/A</v>
      </c>
      <c r="F175" s="460" t="e">
        <v>#N/A</v>
      </c>
      <c r="G175" s="460" t="e">
        <v>#N/A</v>
      </c>
      <c r="H175" s="460" t="e">
        <v>#N/A</v>
      </c>
      <c r="I175" s="460" t="e">
        <v>#N/A</v>
      </c>
      <c r="J175" s="460">
        <v>152.73728742958204</v>
      </c>
      <c r="K175" s="465" t="e">
        <v>#N/A</v>
      </c>
      <c r="M175" s="139" t="e">
        <v>#N/A</v>
      </c>
      <c r="N175" s="63" t="e">
        <v>#N/A</v>
      </c>
      <c r="O175" s="564">
        <v>152.73728742958204</v>
      </c>
      <c r="P175" s="115"/>
      <c r="Y175" s="461"/>
    </row>
    <row r="176" spans="1:25">
      <c r="A176" s="464">
        <v>39611</v>
      </c>
      <c r="B176" s="460">
        <v>99</v>
      </c>
      <c r="C176" s="460" t="e">
        <v>#N/A</v>
      </c>
      <c r="D176" s="460" t="e">
        <v>#N/A</v>
      </c>
      <c r="E176" s="460">
        <v>49.611472949152848</v>
      </c>
      <c r="F176" s="460" t="e">
        <v>#N/A</v>
      </c>
      <c r="G176" s="460" t="e">
        <v>#N/A</v>
      </c>
      <c r="H176" s="460" t="e">
        <v>#N/A</v>
      </c>
      <c r="I176" s="460" t="e">
        <v>#N/A</v>
      </c>
      <c r="J176" s="460" t="e">
        <v>#N/A</v>
      </c>
      <c r="K176" s="465" t="e">
        <v>#N/A</v>
      </c>
      <c r="M176" s="139" t="e">
        <v>#N/A</v>
      </c>
      <c r="N176" s="63">
        <v>49.611472949152848</v>
      </c>
      <c r="O176" s="564" t="e">
        <v>#N/A</v>
      </c>
      <c r="P176" s="115"/>
      <c r="Y176" s="461"/>
    </row>
    <row r="177" spans="1:25">
      <c r="A177" s="464">
        <v>39614</v>
      </c>
      <c r="B177" s="460">
        <v>50.25</v>
      </c>
      <c r="C177" s="460" t="e">
        <v>#N/A</v>
      </c>
      <c r="D177" s="460" t="e">
        <v>#N/A</v>
      </c>
      <c r="E177" s="460" t="e">
        <v>#N/A</v>
      </c>
      <c r="F177" s="460" t="e">
        <v>#N/A</v>
      </c>
      <c r="G177" s="460" t="e">
        <v>#N/A</v>
      </c>
      <c r="H177" s="460">
        <v>108.10866722036648</v>
      </c>
      <c r="I177" s="460" t="e">
        <v>#N/A</v>
      </c>
      <c r="J177" s="460" t="e">
        <v>#N/A</v>
      </c>
      <c r="K177" s="465" t="e">
        <v>#N/A</v>
      </c>
      <c r="M177" s="139" t="e">
        <v>#N/A</v>
      </c>
      <c r="N177" s="63" t="e">
        <v>#N/A</v>
      </c>
      <c r="O177" s="564">
        <v>108.10866722036648</v>
      </c>
      <c r="P177" s="115"/>
      <c r="Y177" s="461"/>
    </row>
    <row r="178" spans="1:25">
      <c r="A178" s="464">
        <v>39629</v>
      </c>
      <c r="B178" s="460">
        <v>50.25</v>
      </c>
      <c r="C178" s="460" t="e">
        <v>#N/A</v>
      </c>
      <c r="D178" s="460" t="e">
        <v>#N/A</v>
      </c>
      <c r="E178" s="460" t="e">
        <v>#N/A</v>
      </c>
      <c r="F178" s="460" t="e">
        <v>#N/A</v>
      </c>
      <c r="G178" s="460" t="e">
        <v>#N/A</v>
      </c>
      <c r="H178" s="460">
        <v>108.10866722036648</v>
      </c>
      <c r="I178" s="460" t="e">
        <v>#N/A</v>
      </c>
      <c r="J178" s="460" t="e">
        <v>#N/A</v>
      </c>
      <c r="K178" s="465" t="e">
        <v>#N/A</v>
      </c>
      <c r="M178" s="139" t="e">
        <v>#N/A</v>
      </c>
      <c r="N178" s="63" t="e">
        <v>#N/A</v>
      </c>
      <c r="O178" s="564">
        <v>108.10866722036648</v>
      </c>
      <c r="P178" s="115"/>
      <c r="Y178" s="461"/>
    </row>
    <row r="179" spans="1:25">
      <c r="A179" s="464">
        <v>39652</v>
      </c>
      <c r="B179" s="460">
        <v>63</v>
      </c>
      <c r="C179" s="460" t="e">
        <v>#N/A</v>
      </c>
      <c r="D179" s="460">
        <v>103.86873736871689</v>
      </c>
      <c r="E179" s="460" t="e">
        <v>#N/A</v>
      </c>
      <c r="F179" s="460" t="e">
        <v>#N/A</v>
      </c>
      <c r="G179" s="460" t="e">
        <v>#N/A</v>
      </c>
      <c r="H179" s="460" t="e">
        <v>#N/A</v>
      </c>
      <c r="I179" s="460" t="e">
        <v>#N/A</v>
      </c>
      <c r="J179" s="460" t="e">
        <v>#N/A</v>
      </c>
      <c r="K179" s="465" t="e">
        <v>#N/A</v>
      </c>
      <c r="M179" s="139">
        <v>103.86873736871689</v>
      </c>
      <c r="N179" s="63" t="e">
        <v>#N/A</v>
      </c>
      <c r="O179" s="564" t="e">
        <v>#N/A</v>
      </c>
      <c r="P179" s="115"/>
      <c r="Y179" s="461"/>
    </row>
    <row r="180" spans="1:25">
      <c r="A180" s="464">
        <v>39652</v>
      </c>
      <c r="B180" s="460">
        <v>30</v>
      </c>
      <c r="C180" s="460" t="e">
        <v>#N/A</v>
      </c>
      <c r="D180" s="460" t="e">
        <v>#N/A</v>
      </c>
      <c r="E180" s="460">
        <v>70.17394069361292</v>
      </c>
      <c r="F180" s="460" t="e">
        <v>#N/A</v>
      </c>
      <c r="G180" s="460" t="e">
        <v>#N/A</v>
      </c>
      <c r="H180" s="460" t="e">
        <v>#N/A</v>
      </c>
      <c r="I180" s="460" t="e">
        <v>#N/A</v>
      </c>
      <c r="J180" s="460" t="e">
        <v>#N/A</v>
      </c>
      <c r="K180" s="465" t="e">
        <v>#N/A</v>
      </c>
      <c r="M180" s="139" t="e">
        <v>#N/A</v>
      </c>
      <c r="N180" s="63">
        <v>70.17394069361292</v>
      </c>
      <c r="O180" s="564" t="e">
        <v>#N/A</v>
      </c>
      <c r="P180" s="115"/>
      <c r="Y180" s="461"/>
    </row>
    <row r="181" spans="1:25">
      <c r="A181" s="464">
        <v>39657</v>
      </c>
      <c r="B181" s="460">
        <v>72</v>
      </c>
      <c r="C181" s="460" t="e">
        <v>#N/A</v>
      </c>
      <c r="D181" s="460">
        <v>114.946435231009</v>
      </c>
      <c r="E181" s="460" t="e">
        <v>#N/A</v>
      </c>
      <c r="F181" s="460" t="e">
        <v>#N/A</v>
      </c>
      <c r="G181" s="460" t="e">
        <v>#N/A</v>
      </c>
      <c r="H181" s="460" t="e">
        <v>#N/A</v>
      </c>
      <c r="I181" s="460" t="e">
        <v>#N/A</v>
      </c>
      <c r="J181" s="460" t="e">
        <v>#N/A</v>
      </c>
      <c r="K181" s="465" t="e">
        <v>#N/A</v>
      </c>
      <c r="M181" s="139">
        <v>114.946435231009</v>
      </c>
      <c r="N181" s="63" t="e">
        <v>#N/A</v>
      </c>
      <c r="O181" s="564" t="e">
        <v>#N/A</v>
      </c>
      <c r="P181" s="115"/>
      <c r="Y181" s="461"/>
    </row>
    <row r="182" spans="1:25">
      <c r="A182" s="464">
        <v>39671</v>
      </c>
      <c r="B182" s="460">
        <v>76.5</v>
      </c>
      <c r="C182" s="460" t="e">
        <v>#N/A</v>
      </c>
      <c r="D182" s="460">
        <v>93.31145605836592</v>
      </c>
      <c r="E182" s="460" t="e">
        <v>#N/A</v>
      </c>
      <c r="F182" s="460" t="e">
        <v>#N/A</v>
      </c>
      <c r="G182" s="460" t="e">
        <v>#N/A</v>
      </c>
      <c r="H182" s="460" t="e">
        <v>#N/A</v>
      </c>
      <c r="I182" s="460" t="e">
        <v>#N/A</v>
      </c>
      <c r="J182" s="460" t="e">
        <v>#N/A</v>
      </c>
      <c r="K182" s="465" t="e">
        <v>#N/A</v>
      </c>
      <c r="M182" s="139">
        <v>93.31145605836592</v>
      </c>
      <c r="N182" s="63" t="e">
        <v>#N/A</v>
      </c>
      <c r="O182" s="564" t="e">
        <v>#N/A</v>
      </c>
      <c r="P182" s="115"/>
      <c r="Y182" s="461"/>
    </row>
    <row r="183" spans="1:25">
      <c r="A183" s="464">
        <v>39674</v>
      </c>
      <c r="B183" s="460">
        <v>15</v>
      </c>
      <c r="C183" s="460" t="e">
        <v>#N/A</v>
      </c>
      <c r="D183" s="460" t="e">
        <v>#N/A</v>
      </c>
      <c r="E183" s="460" t="e">
        <v>#N/A</v>
      </c>
      <c r="F183" s="460">
        <v>51.564659653990176</v>
      </c>
      <c r="G183" s="460" t="e">
        <v>#N/A</v>
      </c>
      <c r="H183" s="460" t="e">
        <v>#N/A</v>
      </c>
      <c r="I183" s="460" t="e">
        <v>#N/A</v>
      </c>
      <c r="J183" s="460" t="e">
        <v>#N/A</v>
      </c>
      <c r="K183" s="465" t="e">
        <v>#N/A</v>
      </c>
      <c r="M183" s="139" t="e">
        <v>#N/A</v>
      </c>
      <c r="N183" s="63">
        <v>51.564659653990176</v>
      </c>
      <c r="O183" s="564" t="e">
        <v>#N/A</v>
      </c>
      <c r="P183" s="115"/>
      <c r="Y183" s="461"/>
    </row>
    <row r="184" spans="1:25">
      <c r="A184" s="464">
        <v>39674</v>
      </c>
      <c r="B184" s="460">
        <v>265</v>
      </c>
      <c r="C184" s="460" t="e">
        <v>#N/A</v>
      </c>
      <c r="D184" s="460">
        <v>108.41464547653428</v>
      </c>
      <c r="E184" s="460" t="e">
        <v>#N/A</v>
      </c>
      <c r="F184" s="460" t="e">
        <v>#N/A</v>
      </c>
      <c r="G184" s="460" t="e">
        <v>#N/A</v>
      </c>
      <c r="H184" s="460" t="e">
        <v>#N/A</v>
      </c>
      <c r="I184" s="460" t="e">
        <v>#N/A</v>
      </c>
      <c r="J184" s="460" t="e">
        <v>#N/A</v>
      </c>
      <c r="K184" s="465" t="e">
        <v>#N/A</v>
      </c>
      <c r="M184" s="139">
        <v>108.41464547653428</v>
      </c>
      <c r="N184" s="63" t="e">
        <v>#N/A</v>
      </c>
      <c r="O184" s="564" t="e">
        <v>#N/A</v>
      </c>
      <c r="P184" s="115"/>
      <c r="Y184" s="461"/>
    </row>
    <row r="185" spans="1:25">
      <c r="A185" s="464">
        <v>39674</v>
      </c>
      <c r="B185" s="460">
        <v>290</v>
      </c>
      <c r="C185" s="460" t="e">
        <v>#N/A</v>
      </c>
      <c r="D185" s="460">
        <v>107.78996784202575</v>
      </c>
      <c r="E185" s="460" t="e">
        <v>#N/A</v>
      </c>
      <c r="F185" s="460" t="e">
        <v>#N/A</v>
      </c>
      <c r="G185" s="460" t="e">
        <v>#N/A</v>
      </c>
      <c r="H185" s="460" t="e">
        <v>#N/A</v>
      </c>
      <c r="I185" s="460" t="e">
        <v>#N/A</v>
      </c>
      <c r="J185" s="460" t="e">
        <v>#N/A</v>
      </c>
      <c r="K185" s="465" t="e">
        <v>#N/A</v>
      </c>
      <c r="M185" s="139">
        <v>107.78996784202575</v>
      </c>
      <c r="N185" s="63" t="e">
        <v>#N/A</v>
      </c>
      <c r="O185" s="564" t="e">
        <v>#N/A</v>
      </c>
      <c r="P185" s="115"/>
      <c r="Y185" s="461"/>
    </row>
    <row r="186" spans="1:25">
      <c r="A186" s="464">
        <v>39674</v>
      </c>
      <c r="B186" s="460">
        <v>290</v>
      </c>
      <c r="C186" s="460" t="e">
        <v>#N/A</v>
      </c>
      <c r="D186" s="460">
        <v>107.78996784202575</v>
      </c>
      <c r="E186" s="460" t="e">
        <v>#N/A</v>
      </c>
      <c r="F186" s="460" t="e">
        <v>#N/A</v>
      </c>
      <c r="G186" s="460" t="e">
        <v>#N/A</v>
      </c>
      <c r="H186" s="460" t="e">
        <v>#N/A</v>
      </c>
      <c r="I186" s="460" t="e">
        <v>#N/A</v>
      </c>
      <c r="J186" s="460" t="e">
        <v>#N/A</v>
      </c>
      <c r="K186" s="465" t="e">
        <v>#N/A</v>
      </c>
      <c r="M186" s="139">
        <v>107.78996784202575</v>
      </c>
      <c r="N186" s="63" t="e">
        <v>#N/A</v>
      </c>
      <c r="O186" s="564" t="e">
        <v>#N/A</v>
      </c>
      <c r="P186" s="115"/>
      <c r="Y186" s="461"/>
    </row>
    <row r="187" spans="1:25">
      <c r="A187" s="464">
        <v>39675</v>
      </c>
      <c r="B187" s="460">
        <v>50</v>
      </c>
      <c r="C187" s="460" t="e">
        <v>#N/A</v>
      </c>
      <c r="D187" s="460" t="e">
        <v>#N/A</v>
      </c>
      <c r="E187" s="460" t="e">
        <v>#N/A</v>
      </c>
      <c r="F187" s="460">
        <v>50.934424924885846</v>
      </c>
      <c r="G187" s="460" t="e">
        <v>#N/A</v>
      </c>
      <c r="H187" s="460" t="e">
        <v>#N/A</v>
      </c>
      <c r="I187" s="460" t="e">
        <v>#N/A</v>
      </c>
      <c r="J187" s="460" t="e">
        <v>#N/A</v>
      </c>
      <c r="K187" s="465" t="e">
        <v>#N/A</v>
      </c>
      <c r="M187" s="139" t="e">
        <v>#N/A</v>
      </c>
      <c r="N187" s="63">
        <v>50.934424924885846</v>
      </c>
      <c r="O187" s="564" t="e">
        <v>#N/A</v>
      </c>
      <c r="P187" s="115"/>
      <c r="Y187" s="461"/>
    </row>
    <row r="188" spans="1:25">
      <c r="A188" s="464">
        <v>39680</v>
      </c>
      <c r="B188" s="460">
        <v>62.5</v>
      </c>
      <c r="C188" s="460" t="e">
        <v>#N/A</v>
      </c>
      <c r="D188" s="460" t="e">
        <v>#N/A</v>
      </c>
      <c r="E188" s="460" t="e">
        <v>#N/A</v>
      </c>
      <c r="F188" s="460" t="e">
        <v>#N/A</v>
      </c>
      <c r="G188" s="460" t="e">
        <v>#N/A</v>
      </c>
      <c r="H188" s="460">
        <v>102.31392488244137</v>
      </c>
      <c r="I188" s="460" t="e">
        <v>#N/A</v>
      </c>
      <c r="J188" s="460" t="e">
        <v>#N/A</v>
      </c>
      <c r="K188" s="465" t="e">
        <v>#N/A</v>
      </c>
      <c r="M188" s="139" t="e">
        <v>#N/A</v>
      </c>
      <c r="N188" s="63" t="e">
        <v>#N/A</v>
      </c>
      <c r="O188" s="564">
        <v>102.31392488244137</v>
      </c>
      <c r="P188" s="115"/>
      <c r="Y188" s="461"/>
    </row>
    <row r="189" spans="1:25">
      <c r="A189" s="464">
        <v>39696</v>
      </c>
      <c r="B189" s="460">
        <v>99</v>
      </c>
      <c r="C189" s="460" t="e">
        <v>#N/A</v>
      </c>
      <c r="D189" s="460">
        <v>72.493074377378178</v>
      </c>
      <c r="E189" s="460" t="e">
        <v>#N/A</v>
      </c>
      <c r="F189" s="460" t="e">
        <v>#N/A</v>
      </c>
      <c r="G189" s="460" t="e">
        <v>#N/A</v>
      </c>
      <c r="H189" s="460" t="e">
        <v>#N/A</v>
      </c>
      <c r="I189" s="460" t="e">
        <v>#N/A</v>
      </c>
      <c r="J189" s="460" t="e">
        <v>#N/A</v>
      </c>
      <c r="K189" s="465" t="e">
        <v>#N/A</v>
      </c>
      <c r="M189" s="139">
        <v>72.493074377378178</v>
      </c>
      <c r="N189" s="63" t="e">
        <v>#N/A</v>
      </c>
      <c r="O189" s="564" t="e">
        <v>#N/A</v>
      </c>
      <c r="P189" s="115"/>
      <c r="Y189" s="461"/>
    </row>
    <row r="190" spans="1:25">
      <c r="A190" s="464">
        <v>39713</v>
      </c>
      <c r="B190" s="460">
        <v>49.5</v>
      </c>
      <c r="C190" s="460" t="e">
        <v>#N/A</v>
      </c>
      <c r="D190" s="460" t="e">
        <v>#N/A</v>
      </c>
      <c r="E190" s="460">
        <v>71.415918086691406</v>
      </c>
      <c r="F190" s="460" t="e">
        <v>#N/A</v>
      </c>
      <c r="G190" s="460" t="e">
        <v>#N/A</v>
      </c>
      <c r="H190" s="460" t="e">
        <v>#N/A</v>
      </c>
      <c r="I190" s="460" t="e">
        <v>#N/A</v>
      </c>
      <c r="J190" s="460" t="e">
        <v>#N/A</v>
      </c>
      <c r="K190" s="465" t="e">
        <v>#N/A</v>
      </c>
      <c r="M190" s="139" t="e">
        <v>#N/A</v>
      </c>
      <c r="N190" s="63">
        <v>71.415918086691406</v>
      </c>
      <c r="O190" s="564" t="e">
        <v>#N/A</v>
      </c>
      <c r="P190" s="115"/>
      <c r="Y190" s="461"/>
    </row>
    <row r="191" spans="1:25">
      <c r="A191" s="464">
        <v>39715</v>
      </c>
      <c r="B191" s="460">
        <v>40.5</v>
      </c>
      <c r="C191" s="460" t="e">
        <v>#N/A</v>
      </c>
      <c r="D191" s="460" t="e">
        <v>#N/A</v>
      </c>
      <c r="E191" s="460">
        <v>49.108911347878234</v>
      </c>
      <c r="F191" s="460" t="e">
        <v>#N/A</v>
      </c>
      <c r="G191" s="460" t="e">
        <v>#N/A</v>
      </c>
      <c r="H191" s="460" t="e">
        <v>#N/A</v>
      </c>
      <c r="I191" s="460" t="e">
        <v>#N/A</v>
      </c>
      <c r="J191" s="460" t="e">
        <v>#N/A</v>
      </c>
      <c r="K191" s="465" t="e">
        <v>#N/A</v>
      </c>
      <c r="M191" s="139" t="e">
        <v>#N/A</v>
      </c>
      <c r="N191" s="63">
        <v>49.108911347878234</v>
      </c>
      <c r="O191" s="564" t="e">
        <v>#N/A</v>
      </c>
      <c r="P191" s="115"/>
      <c r="Y191" s="461"/>
    </row>
    <row r="192" spans="1:25">
      <c r="A192" s="464">
        <v>39728</v>
      </c>
      <c r="B192" s="460">
        <v>50</v>
      </c>
      <c r="C192" s="460" t="e">
        <v>#N/A</v>
      </c>
      <c r="D192" s="460" t="e">
        <v>#N/A</v>
      </c>
      <c r="E192" s="460">
        <v>77.185889061600861</v>
      </c>
      <c r="F192" s="460" t="e">
        <v>#N/A</v>
      </c>
      <c r="G192" s="460" t="e">
        <v>#N/A</v>
      </c>
      <c r="H192" s="460" t="e">
        <v>#N/A</v>
      </c>
      <c r="I192" s="460" t="e">
        <v>#N/A</v>
      </c>
      <c r="J192" s="460" t="e">
        <v>#N/A</v>
      </c>
      <c r="K192" s="465" t="e">
        <v>#N/A</v>
      </c>
      <c r="M192" s="139" t="e">
        <v>#N/A</v>
      </c>
      <c r="N192" s="63">
        <v>77.185889061600861</v>
      </c>
      <c r="O192" s="564" t="e">
        <v>#N/A</v>
      </c>
      <c r="P192" s="115"/>
      <c r="Y192" s="461"/>
    </row>
    <row r="193" spans="1:25">
      <c r="A193" s="464">
        <v>39729</v>
      </c>
      <c r="B193" s="460">
        <v>50</v>
      </c>
      <c r="C193" s="460" t="e">
        <v>#N/A</v>
      </c>
      <c r="D193" s="460" t="e">
        <v>#N/A</v>
      </c>
      <c r="E193" s="460">
        <v>78.743246717514012</v>
      </c>
      <c r="F193" s="460" t="e">
        <v>#N/A</v>
      </c>
      <c r="G193" s="460" t="e">
        <v>#N/A</v>
      </c>
      <c r="H193" s="460" t="e">
        <v>#N/A</v>
      </c>
      <c r="I193" s="460" t="e">
        <v>#N/A</v>
      </c>
      <c r="J193" s="460" t="e">
        <v>#N/A</v>
      </c>
      <c r="K193" s="465" t="e">
        <v>#N/A</v>
      </c>
      <c r="M193" s="139" t="e">
        <v>#N/A</v>
      </c>
      <c r="N193" s="63">
        <v>78.743246717514012</v>
      </c>
      <c r="O193" s="564" t="e">
        <v>#N/A</v>
      </c>
      <c r="P193" s="115"/>
      <c r="Y193" s="461"/>
    </row>
    <row r="194" spans="1:25">
      <c r="A194" s="464">
        <v>39738</v>
      </c>
      <c r="B194" s="460">
        <v>99</v>
      </c>
      <c r="C194" s="460" t="e">
        <v>#N/A</v>
      </c>
      <c r="D194" s="460" t="e">
        <v>#N/A</v>
      </c>
      <c r="E194" s="460" t="e">
        <v>#N/A</v>
      </c>
      <c r="F194" s="460" t="e">
        <v>#N/A</v>
      </c>
      <c r="G194" s="460" t="e">
        <v>#N/A</v>
      </c>
      <c r="H194" s="460">
        <v>75.223216719951878</v>
      </c>
      <c r="I194" s="460" t="e">
        <v>#N/A</v>
      </c>
      <c r="J194" s="460" t="e">
        <v>#N/A</v>
      </c>
      <c r="K194" s="465" t="e">
        <v>#N/A</v>
      </c>
      <c r="M194" s="139" t="e">
        <v>#N/A</v>
      </c>
      <c r="N194" s="63" t="e">
        <v>#N/A</v>
      </c>
      <c r="O194" s="564">
        <v>75.223216719951878</v>
      </c>
      <c r="P194" s="115"/>
      <c r="Y194" s="461"/>
    </row>
    <row r="195" spans="1:25">
      <c r="A195" s="464">
        <v>39772</v>
      </c>
      <c r="B195" s="460">
        <v>101.2</v>
      </c>
      <c r="C195" s="460">
        <v>120.07475551602488</v>
      </c>
      <c r="D195" s="460" t="e">
        <v>#N/A</v>
      </c>
      <c r="E195" s="460" t="e">
        <v>#N/A</v>
      </c>
      <c r="F195" s="460" t="e">
        <v>#N/A</v>
      </c>
      <c r="G195" s="460" t="e">
        <v>#N/A</v>
      </c>
      <c r="H195" s="460" t="e">
        <v>#N/A</v>
      </c>
      <c r="I195" s="460" t="e">
        <v>#N/A</v>
      </c>
      <c r="J195" s="460" t="e">
        <v>#N/A</v>
      </c>
      <c r="K195" s="465" t="e">
        <v>#N/A</v>
      </c>
      <c r="M195" s="139">
        <v>120.07475551602488</v>
      </c>
      <c r="N195" s="63" t="e">
        <v>#N/A</v>
      </c>
      <c r="O195" s="564" t="e">
        <v>#N/A</v>
      </c>
      <c r="P195" s="115"/>
      <c r="Y195" s="461"/>
    </row>
    <row r="196" spans="1:25">
      <c r="A196" s="464">
        <v>39773</v>
      </c>
      <c r="B196" s="460">
        <v>150</v>
      </c>
      <c r="C196" s="460" t="e">
        <v>#N/A</v>
      </c>
      <c r="D196" s="460" t="e">
        <v>#N/A</v>
      </c>
      <c r="E196" s="460">
        <v>67.807513510103249</v>
      </c>
      <c r="F196" s="460" t="e">
        <v>#N/A</v>
      </c>
      <c r="G196" s="460" t="e">
        <v>#N/A</v>
      </c>
      <c r="H196" s="460" t="e">
        <v>#N/A</v>
      </c>
      <c r="I196" s="460" t="e">
        <v>#N/A</v>
      </c>
      <c r="J196" s="460" t="e">
        <v>#N/A</v>
      </c>
      <c r="K196" s="465" t="e">
        <v>#N/A</v>
      </c>
      <c r="M196" s="139" t="e">
        <v>#N/A</v>
      </c>
      <c r="N196" s="63">
        <v>67.807513510103249</v>
      </c>
      <c r="O196" s="564" t="e">
        <v>#N/A</v>
      </c>
      <c r="P196" s="115"/>
      <c r="Y196" s="461"/>
    </row>
    <row r="197" spans="1:25">
      <c r="A197" s="464">
        <v>39784</v>
      </c>
      <c r="B197" s="460">
        <v>100</v>
      </c>
      <c r="C197" s="460" t="e">
        <v>#N/A</v>
      </c>
      <c r="D197" s="460" t="e">
        <v>#N/A</v>
      </c>
      <c r="E197" s="460">
        <v>65.25047805790139</v>
      </c>
      <c r="F197" s="460" t="e">
        <v>#N/A</v>
      </c>
      <c r="G197" s="460" t="e">
        <v>#N/A</v>
      </c>
      <c r="H197" s="460" t="e">
        <v>#N/A</v>
      </c>
      <c r="I197" s="460" t="e">
        <v>#N/A</v>
      </c>
      <c r="J197" s="460" t="e">
        <v>#N/A</v>
      </c>
      <c r="K197" s="465" t="e">
        <v>#N/A</v>
      </c>
      <c r="M197" s="139" t="e">
        <v>#N/A</v>
      </c>
      <c r="N197" s="63">
        <v>65.25047805790139</v>
      </c>
      <c r="O197" s="564" t="e">
        <v>#N/A</v>
      </c>
      <c r="P197" s="115"/>
      <c r="Y197" s="461"/>
    </row>
    <row r="198" spans="1:25">
      <c r="A198" s="464">
        <v>39791</v>
      </c>
      <c r="B198" s="460">
        <v>25</v>
      </c>
      <c r="C198" s="460" t="e">
        <v>#N/A</v>
      </c>
      <c r="D198" s="460" t="e">
        <v>#N/A</v>
      </c>
      <c r="E198" s="460" t="e">
        <v>#N/A</v>
      </c>
      <c r="F198" s="460">
        <v>72.178559400063278</v>
      </c>
      <c r="G198" s="460" t="e">
        <v>#N/A</v>
      </c>
      <c r="H198" s="460" t="e">
        <v>#N/A</v>
      </c>
      <c r="I198" s="460" t="e">
        <v>#N/A</v>
      </c>
      <c r="J198" s="460" t="e">
        <v>#N/A</v>
      </c>
      <c r="K198" s="465" t="e">
        <v>#N/A</v>
      </c>
      <c r="M198" s="139" t="e">
        <v>#N/A</v>
      </c>
      <c r="N198" s="63">
        <v>72.178559400063278</v>
      </c>
      <c r="O198" s="564" t="e">
        <v>#N/A</v>
      </c>
      <c r="P198" s="115"/>
      <c r="Y198" s="461"/>
    </row>
    <row r="199" spans="1:25">
      <c r="A199" s="464">
        <v>39794</v>
      </c>
      <c r="B199" s="460">
        <v>49.5</v>
      </c>
      <c r="C199" s="460" t="e">
        <v>#N/A</v>
      </c>
      <c r="D199" s="460" t="e">
        <v>#N/A</v>
      </c>
      <c r="E199" s="460">
        <v>58.908469905904383</v>
      </c>
      <c r="F199" s="460" t="e">
        <v>#N/A</v>
      </c>
      <c r="G199" s="460" t="e">
        <v>#N/A</v>
      </c>
      <c r="H199" s="460" t="e">
        <v>#N/A</v>
      </c>
      <c r="I199" s="460" t="e">
        <v>#N/A</v>
      </c>
      <c r="J199" s="460" t="e">
        <v>#N/A</v>
      </c>
      <c r="K199" s="465" t="e">
        <v>#N/A</v>
      </c>
      <c r="M199" s="139" t="e">
        <v>#N/A</v>
      </c>
      <c r="N199" s="63">
        <v>58.908469905904383</v>
      </c>
      <c r="O199" s="564" t="e">
        <v>#N/A</v>
      </c>
      <c r="P199" s="115"/>
      <c r="Y199" s="461"/>
    </row>
    <row r="200" spans="1:25">
      <c r="A200" s="464">
        <v>39798</v>
      </c>
      <c r="B200" s="460">
        <v>150.1</v>
      </c>
      <c r="C200" s="460" t="e">
        <v>#N/A</v>
      </c>
      <c r="D200" s="460" t="e">
        <v>#N/A</v>
      </c>
      <c r="E200" s="460" t="e">
        <v>#N/A</v>
      </c>
      <c r="F200" s="460" t="e">
        <v>#N/A</v>
      </c>
      <c r="G200" s="460" t="e">
        <v>#N/A</v>
      </c>
      <c r="H200" s="460" t="e">
        <v>#N/A</v>
      </c>
      <c r="I200" s="460" t="e">
        <v>#N/A</v>
      </c>
      <c r="J200" s="460" t="e">
        <v>#N/A</v>
      </c>
      <c r="K200" s="465">
        <v>78.862699554395888</v>
      </c>
      <c r="M200" s="139" t="e">
        <v>#N/A</v>
      </c>
      <c r="N200" s="63" t="e">
        <v>#N/A</v>
      </c>
      <c r="O200" s="564">
        <v>78.862699554395888</v>
      </c>
      <c r="P200" s="115"/>
      <c r="Y200" s="461"/>
    </row>
    <row r="201" spans="1:25">
      <c r="A201" s="464">
        <v>39804</v>
      </c>
      <c r="B201" s="460">
        <v>79.5</v>
      </c>
      <c r="C201" s="460" t="e">
        <v>#N/A</v>
      </c>
      <c r="D201" s="460" t="e">
        <v>#N/A</v>
      </c>
      <c r="E201" s="460" t="e">
        <v>#N/A</v>
      </c>
      <c r="F201" s="460">
        <v>65.72505400237344</v>
      </c>
      <c r="G201" s="460" t="e">
        <v>#N/A</v>
      </c>
      <c r="H201" s="460" t="e">
        <v>#N/A</v>
      </c>
      <c r="I201" s="460" t="e">
        <v>#N/A</v>
      </c>
      <c r="J201" s="460" t="e">
        <v>#N/A</v>
      </c>
      <c r="K201" s="465" t="e">
        <v>#N/A</v>
      </c>
      <c r="M201" s="139" t="e">
        <v>#N/A</v>
      </c>
      <c r="N201" s="63">
        <v>65.72505400237344</v>
      </c>
      <c r="O201" s="564" t="e">
        <v>#N/A</v>
      </c>
      <c r="P201" s="115"/>
      <c r="Y201" s="461"/>
    </row>
    <row r="202" spans="1:25">
      <c r="A202" s="464">
        <v>39804</v>
      </c>
      <c r="B202" s="460">
        <v>151.80000000000001</v>
      </c>
      <c r="C202" s="460" t="e">
        <v>#N/A</v>
      </c>
      <c r="D202" s="460">
        <v>64.577286398153646</v>
      </c>
      <c r="E202" s="460" t="e">
        <v>#N/A</v>
      </c>
      <c r="F202" s="460" t="e">
        <v>#N/A</v>
      </c>
      <c r="G202" s="460" t="e">
        <v>#N/A</v>
      </c>
      <c r="H202" s="460" t="e">
        <v>#N/A</v>
      </c>
      <c r="I202" s="460" t="e">
        <v>#N/A</v>
      </c>
      <c r="J202" s="460" t="e">
        <v>#N/A</v>
      </c>
      <c r="K202" s="465" t="e">
        <v>#N/A</v>
      </c>
      <c r="M202" s="139">
        <v>64.577286398153646</v>
      </c>
      <c r="N202" s="63" t="e">
        <v>#N/A</v>
      </c>
      <c r="O202" s="564" t="e">
        <v>#N/A</v>
      </c>
      <c r="P202" s="115"/>
      <c r="Y202" s="461"/>
    </row>
    <row r="203" spans="1:25">
      <c r="A203" s="464">
        <v>39805</v>
      </c>
      <c r="B203" s="460">
        <v>18.899999999999999</v>
      </c>
      <c r="C203" s="460" t="e">
        <v>#N/A</v>
      </c>
      <c r="D203" s="460" t="e">
        <v>#N/A</v>
      </c>
      <c r="E203" s="460" t="e">
        <v>#N/A</v>
      </c>
      <c r="F203" s="460">
        <v>42.815791520324886</v>
      </c>
      <c r="G203" s="460" t="e">
        <v>#N/A</v>
      </c>
      <c r="H203" s="460" t="e">
        <v>#N/A</v>
      </c>
      <c r="I203" s="460" t="e">
        <v>#N/A</v>
      </c>
      <c r="J203" s="460" t="e">
        <v>#N/A</v>
      </c>
      <c r="K203" s="465" t="e">
        <v>#N/A</v>
      </c>
      <c r="M203" s="139" t="e">
        <v>#N/A</v>
      </c>
      <c r="N203" s="63">
        <v>42.815791520324886</v>
      </c>
      <c r="O203" s="564" t="e">
        <v>#N/A</v>
      </c>
      <c r="P203" s="115"/>
      <c r="Y203" s="461"/>
    </row>
    <row r="204" spans="1:25">
      <c r="A204" s="464">
        <v>39841</v>
      </c>
      <c r="B204" s="460">
        <v>50.4</v>
      </c>
      <c r="C204" s="460" t="e">
        <v>#N/A</v>
      </c>
      <c r="D204" s="460" t="e">
        <v>#N/A</v>
      </c>
      <c r="E204" s="460">
        <v>59.609025805211623</v>
      </c>
      <c r="F204" s="460" t="e">
        <v>#N/A</v>
      </c>
      <c r="G204" s="460" t="e">
        <v>#N/A</v>
      </c>
      <c r="H204" s="460" t="e">
        <v>#N/A</v>
      </c>
      <c r="I204" s="460" t="e">
        <v>#N/A</v>
      </c>
      <c r="J204" s="460" t="e">
        <v>#N/A</v>
      </c>
      <c r="K204" s="465" t="e">
        <v>#N/A</v>
      </c>
      <c r="M204" s="139" t="e">
        <v>#N/A</v>
      </c>
      <c r="N204" s="63">
        <v>59.609025805211623</v>
      </c>
      <c r="O204" s="564" t="e">
        <v>#N/A</v>
      </c>
      <c r="P204" s="115"/>
      <c r="Y204" s="461"/>
    </row>
    <row r="205" spans="1:25">
      <c r="A205" s="464">
        <v>39843</v>
      </c>
      <c r="B205" s="460">
        <v>98.9</v>
      </c>
      <c r="C205" s="460" t="e">
        <v>#N/A</v>
      </c>
      <c r="D205" s="460" t="e">
        <v>#N/A</v>
      </c>
      <c r="E205" s="460" t="e">
        <v>#N/A</v>
      </c>
      <c r="F205" s="460">
        <v>66.982305915291278</v>
      </c>
      <c r="G205" s="460" t="e">
        <v>#N/A</v>
      </c>
      <c r="H205" s="460" t="e">
        <v>#N/A</v>
      </c>
      <c r="I205" s="460" t="e">
        <v>#N/A</v>
      </c>
      <c r="J205" s="460" t="e">
        <v>#N/A</v>
      </c>
      <c r="K205" s="465" t="e">
        <v>#N/A</v>
      </c>
      <c r="M205" s="139" t="e">
        <v>#N/A</v>
      </c>
      <c r="N205" s="63">
        <v>66.982305915291278</v>
      </c>
      <c r="O205" s="564" t="e">
        <v>#N/A</v>
      </c>
      <c r="P205" s="115"/>
      <c r="Y205" s="461"/>
    </row>
    <row r="206" spans="1:25">
      <c r="A206" s="464">
        <v>39846</v>
      </c>
      <c r="B206" s="460">
        <v>99</v>
      </c>
      <c r="C206" s="460" t="e">
        <v>#N/A</v>
      </c>
      <c r="D206" s="460" t="e">
        <v>#N/A</v>
      </c>
      <c r="E206" s="460" t="e">
        <v>#N/A</v>
      </c>
      <c r="F206" s="460">
        <v>57.078823204884905</v>
      </c>
      <c r="G206" s="460" t="e">
        <v>#N/A</v>
      </c>
      <c r="H206" s="460" t="e">
        <v>#N/A</v>
      </c>
      <c r="I206" s="460" t="e">
        <v>#N/A</v>
      </c>
      <c r="J206" s="460" t="e">
        <v>#N/A</v>
      </c>
      <c r="K206" s="465" t="e">
        <v>#N/A</v>
      </c>
      <c r="M206" s="139" t="e">
        <v>#N/A</v>
      </c>
      <c r="N206" s="63">
        <v>57.078823204884905</v>
      </c>
      <c r="O206" s="564" t="e">
        <v>#N/A</v>
      </c>
      <c r="P206" s="115"/>
      <c r="Y206" s="461"/>
    </row>
    <row r="207" spans="1:25">
      <c r="A207" s="464">
        <v>39849</v>
      </c>
      <c r="B207" s="460">
        <v>150</v>
      </c>
      <c r="C207" s="460" t="e">
        <v>#N/A</v>
      </c>
      <c r="D207" s="460" t="e">
        <v>#N/A</v>
      </c>
      <c r="E207" s="460" t="e">
        <v>#N/A</v>
      </c>
      <c r="F207" s="460" t="e">
        <v>#N/A</v>
      </c>
      <c r="G207" s="460" t="e">
        <v>#N/A</v>
      </c>
      <c r="H207" s="460">
        <v>100.33978237810106</v>
      </c>
      <c r="I207" s="460" t="e">
        <v>#N/A</v>
      </c>
      <c r="J207" s="460" t="e">
        <v>#N/A</v>
      </c>
      <c r="K207" s="465" t="e">
        <v>#N/A</v>
      </c>
      <c r="M207" s="139" t="e">
        <v>#N/A</v>
      </c>
      <c r="N207" s="63" t="e">
        <v>#N/A</v>
      </c>
      <c r="O207" s="564">
        <v>100.33978237810106</v>
      </c>
      <c r="P207" s="115"/>
      <c r="Y207" s="461"/>
    </row>
    <row r="208" spans="1:25">
      <c r="A208" s="464">
        <v>39849</v>
      </c>
      <c r="B208" s="460">
        <v>51</v>
      </c>
      <c r="C208" s="460" t="e">
        <v>#N/A</v>
      </c>
      <c r="D208" s="460" t="e">
        <v>#N/A</v>
      </c>
      <c r="E208" s="460" t="e">
        <v>#N/A</v>
      </c>
      <c r="F208" s="460" t="e">
        <v>#N/A</v>
      </c>
      <c r="G208" s="460" t="e">
        <v>#N/A</v>
      </c>
      <c r="H208" s="460">
        <v>103.34442804933511</v>
      </c>
      <c r="I208" s="460" t="e">
        <v>#N/A</v>
      </c>
      <c r="J208" s="460" t="e">
        <v>#N/A</v>
      </c>
      <c r="K208" s="465" t="e">
        <v>#N/A</v>
      </c>
      <c r="M208" s="139" t="e">
        <v>#N/A</v>
      </c>
      <c r="N208" s="63" t="e">
        <v>#N/A</v>
      </c>
      <c r="O208" s="564">
        <v>103.34442804933511</v>
      </c>
      <c r="P208" s="115"/>
      <c r="Y208" s="461"/>
    </row>
    <row r="209" spans="1:25">
      <c r="A209" s="464">
        <v>39849</v>
      </c>
      <c r="B209" s="460">
        <v>49.5</v>
      </c>
      <c r="C209" s="460" t="e">
        <v>#N/A</v>
      </c>
      <c r="D209" s="460" t="e">
        <v>#N/A</v>
      </c>
      <c r="E209" s="460" t="e">
        <v>#N/A</v>
      </c>
      <c r="F209" s="460" t="e">
        <v>#N/A</v>
      </c>
      <c r="G209" s="460" t="e">
        <v>#N/A</v>
      </c>
      <c r="H209" s="460">
        <v>103.36619940963874</v>
      </c>
      <c r="I209" s="460" t="e">
        <v>#N/A</v>
      </c>
      <c r="J209" s="460" t="e">
        <v>#N/A</v>
      </c>
      <c r="K209" s="465" t="e">
        <v>#N/A</v>
      </c>
      <c r="M209" s="139" t="e">
        <v>#N/A</v>
      </c>
      <c r="N209" s="63" t="e">
        <v>#N/A</v>
      </c>
      <c r="O209" s="564">
        <v>103.36619940963874</v>
      </c>
      <c r="P209" s="115"/>
      <c r="Y209" s="461"/>
    </row>
    <row r="210" spans="1:25">
      <c r="A210" s="464">
        <v>39863</v>
      </c>
      <c r="B210" s="460">
        <v>49.5</v>
      </c>
      <c r="C210" s="460" t="e">
        <v>#N/A</v>
      </c>
      <c r="D210" s="460" t="e">
        <v>#N/A</v>
      </c>
      <c r="E210" s="460" t="e">
        <v>#N/A</v>
      </c>
      <c r="F210" s="460" t="e">
        <v>#N/A</v>
      </c>
      <c r="G210" s="460" t="e">
        <v>#N/A</v>
      </c>
      <c r="H210" s="460">
        <v>101.12109608877545</v>
      </c>
      <c r="I210" s="460" t="e">
        <v>#N/A</v>
      </c>
      <c r="J210" s="460" t="e">
        <v>#N/A</v>
      </c>
      <c r="K210" s="465" t="e">
        <v>#N/A</v>
      </c>
      <c r="M210" s="139" t="e">
        <v>#N/A</v>
      </c>
      <c r="N210" s="63" t="e">
        <v>#N/A</v>
      </c>
      <c r="O210" s="564">
        <v>101.12109608877545</v>
      </c>
      <c r="P210" s="115"/>
      <c r="Y210" s="461"/>
    </row>
    <row r="211" spans="1:25">
      <c r="A211" s="464">
        <v>39889</v>
      </c>
      <c r="B211" s="460">
        <v>8</v>
      </c>
      <c r="C211" s="460" t="e">
        <v>#N/A</v>
      </c>
      <c r="D211" s="460" t="e">
        <v>#N/A</v>
      </c>
      <c r="E211" s="460">
        <v>125.4735104832239</v>
      </c>
      <c r="F211" s="460" t="e">
        <v>#N/A</v>
      </c>
      <c r="G211" s="460" t="e">
        <v>#N/A</v>
      </c>
      <c r="H211" s="460" t="e">
        <v>#N/A</v>
      </c>
      <c r="I211" s="460" t="e">
        <v>#N/A</v>
      </c>
      <c r="J211" s="460" t="e">
        <v>#N/A</v>
      </c>
      <c r="K211" s="465" t="e">
        <v>#N/A</v>
      </c>
      <c r="M211" s="139" t="e">
        <v>#N/A</v>
      </c>
      <c r="N211" s="63">
        <v>125.4735104832239</v>
      </c>
      <c r="O211" s="564" t="e">
        <v>#N/A</v>
      </c>
      <c r="P211" s="115"/>
      <c r="Y211" s="461"/>
    </row>
    <row r="212" spans="1:25">
      <c r="A212" s="464">
        <v>39889</v>
      </c>
      <c r="B212" s="460">
        <v>24.75</v>
      </c>
      <c r="C212" s="460" t="e">
        <v>#N/A</v>
      </c>
      <c r="D212" s="460" t="e">
        <v>#N/A</v>
      </c>
      <c r="E212" s="460">
        <v>129.00031657762418</v>
      </c>
      <c r="F212" s="460" t="e">
        <v>#N/A</v>
      </c>
      <c r="G212" s="460" t="e">
        <v>#N/A</v>
      </c>
      <c r="H212" s="460" t="e">
        <v>#N/A</v>
      </c>
      <c r="I212" s="460" t="e">
        <v>#N/A</v>
      </c>
      <c r="J212" s="460" t="e">
        <v>#N/A</v>
      </c>
      <c r="K212" s="465" t="e">
        <v>#N/A</v>
      </c>
      <c r="M212" s="139" t="e">
        <v>#N/A</v>
      </c>
      <c r="N212" s="63">
        <v>129.00031657762418</v>
      </c>
      <c r="O212" s="564" t="e">
        <v>#N/A</v>
      </c>
      <c r="P212" s="115"/>
      <c r="Y212" s="461"/>
    </row>
    <row r="213" spans="1:25">
      <c r="A213" s="464">
        <v>39896</v>
      </c>
      <c r="B213" s="460">
        <v>63</v>
      </c>
      <c r="C213" s="460" t="e">
        <v>#N/A</v>
      </c>
      <c r="D213" s="460">
        <v>96.253135250426837</v>
      </c>
      <c r="E213" s="460" t="e">
        <v>#N/A</v>
      </c>
      <c r="F213" s="460" t="e">
        <v>#N/A</v>
      </c>
      <c r="G213" s="460" t="e">
        <v>#N/A</v>
      </c>
      <c r="H213" s="460" t="e">
        <v>#N/A</v>
      </c>
      <c r="I213" s="460" t="e">
        <v>#N/A</v>
      </c>
      <c r="J213" s="460" t="e">
        <v>#N/A</v>
      </c>
      <c r="K213" s="465" t="e">
        <v>#N/A</v>
      </c>
      <c r="M213" s="139">
        <v>96.253135250426837</v>
      </c>
      <c r="N213" s="63" t="e">
        <v>#N/A</v>
      </c>
      <c r="O213" s="564" t="e">
        <v>#N/A</v>
      </c>
      <c r="P213" s="115"/>
      <c r="Y213" s="461"/>
    </row>
    <row r="214" spans="1:25">
      <c r="A214" s="464">
        <v>39903</v>
      </c>
      <c r="B214" s="460">
        <v>30</v>
      </c>
      <c r="C214" s="460" t="e">
        <v>#N/A</v>
      </c>
      <c r="D214" s="460">
        <v>65.796650613926644</v>
      </c>
      <c r="E214" s="460" t="e">
        <v>#N/A</v>
      </c>
      <c r="F214" s="460" t="e">
        <v>#N/A</v>
      </c>
      <c r="G214" s="460" t="e">
        <v>#N/A</v>
      </c>
      <c r="H214" s="460" t="e">
        <v>#N/A</v>
      </c>
      <c r="I214" s="460" t="e">
        <v>#N/A</v>
      </c>
      <c r="J214" s="460" t="e">
        <v>#N/A</v>
      </c>
      <c r="K214" s="465" t="e">
        <v>#N/A</v>
      </c>
      <c r="M214" s="139">
        <v>65.796650613926644</v>
      </c>
      <c r="N214" s="63" t="e">
        <v>#N/A</v>
      </c>
      <c r="O214" s="564" t="e">
        <v>#N/A</v>
      </c>
      <c r="P214" s="115"/>
      <c r="Y214" s="461"/>
    </row>
    <row r="215" spans="1:25">
      <c r="A215" s="464">
        <v>39903</v>
      </c>
      <c r="B215" s="460">
        <v>12</v>
      </c>
      <c r="C215" s="460" t="e">
        <v>#N/A</v>
      </c>
      <c r="D215" s="460">
        <v>65.795925026270368</v>
      </c>
      <c r="E215" s="460" t="e">
        <v>#N/A</v>
      </c>
      <c r="F215" s="460" t="e">
        <v>#N/A</v>
      </c>
      <c r="G215" s="460" t="e">
        <v>#N/A</v>
      </c>
      <c r="H215" s="460" t="e">
        <v>#N/A</v>
      </c>
      <c r="I215" s="460" t="e">
        <v>#N/A</v>
      </c>
      <c r="J215" s="460" t="e">
        <v>#N/A</v>
      </c>
      <c r="K215" s="465" t="e">
        <v>#N/A</v>
      </c>
      <c r="M215" s="139">
        <v>65.795925026270368</v>
      </c>
      <c r="N215" s="63" t="e">
        <v>#N/A</v>
      </c>
      <c r="O215" s="564" t="e">
        <v>#N/A</v>
      </c>
      <c r="P215" s="115"/>
      <c r="Y215" s="461"/>
    </row>
    <row r="216" spans="1:25">
      <c r="A216" s="464">
        <v>39904</v>
      </c>
      <c r="B216" s="460">
        <v>49.5</v>
      </c>
      <c r="C216" s="460" t="e">
        <v>#N/A</v>
      </c>
      <c r="D216" s="460" t="e">
        <v>#N/A</v>
      </c>
      <c r="E216" s="460">
        <v>55.039869963411356</v>
      </c>
      <c r="F216" s="460" t="e">
        <v>#N/A</v>
      </c>
      <c r="G216" s="460" t="e">
        <v>#N/A</v>
      </c>
      <c r="H216" s="460" t="e">
        <v>#N/A</v>
      </c>
      <c r="I216" s="460" t="e">
        <v>#N/A</v>
      </c>
      <c r="J216" s="460" t="e">
        <v>#N/A</v>
      </c>
      <c r="K216" s="465" t="e">
        <v>#N/A</v>
      </c>
      <c r="M216" s="139" t="e">
        <v>#N/A</v>
      </c>
      <c r="N216" s="63">
        <v>55.039869963411356</v>
      </c>
      <c r="O216" s="564" t="e">
        <v>#N/A</v>
      </c>
      <c r="P216" s="115"/>
      <c r="Y216" s="461"/>
    </row>
    <row r="217" spans="1:25">
      <c r="A217" s="464">
        <v>39904</v>
      </c>
      <c r="B217" s="460">
        <v>96.6</v>
      </c>
      <c r="C217" s="460" t="e">
        <v>#N/A</v>
      </c>
      <c r="D217" s="460">
        <v>88.09974018826172</v>
      </c>
      <c r="E217" s="460" t="e">
        <v>#N/A</v>
      </c>
      <c r="F217" s="460" t="e">
        <v>#N/A</v>
      </c>
      <c r="G217" s="460" t="e">
        <v>#N/A</v>
      </c>
      <c r="H217" s="460" t="e">
        <v>#N/A</v>
      </c>
      <c r="I217" s="460" t="e">
        <v>#N/A</v>
      </c>
      <c r="J217" s="460" t="e">
        <v>#N/A</v>
      </c>
      <c r="K217" s="465" t="e">
        <v>#N/A</v>
      </c>
      <c r="M217" s="139">
        <v>88.09974018826172</v>
      </c>
      <c r="N217" s="63" t="e">
        <v>#N/A</v>
      </c>
      <c r="O217" s="564" t="e">
        <v>#N/A</v>
      </c>
      <c r="P217" s="115"/>
      <c r="Y217" s="461"/>
    </row>
    <row r="218" spans="1:25">
      <c r="A218" s="464">
        <v>39913</v>
      </c>
      <c r="B218" s="460">
        <v>124.5</v>
      </c>
      <c r="C218" s="460" t="e">
        <v>#N/A</v>
      </c>
      <c r="D218" s="460">
        <v>114.0011745294924</v>
      </c>
      <c r="E218" s="460" t="e">
        <v>#N/A</v>
      </c>
      <c r="F218" s="460" t="e">
        <v>#N/A</v>
      </c>
      <c r="G218" s="460" t="e">
        <v>#N/A</v>
      </c>
      <c r="H218" s="460" t="e">
        <v>#N/A</v>
      </c>
      <c r="I218" s="460" t="e">
        <v>#N/A</v>
      </c>
      <c r="J218" s="460" t="e">
        <v>#N/A</v>
      </c>
      <c r="K218" s="465" t="e">
        <v>#N/A</v>
      </c>
      <c r="M218" s="139">
        <v>114.0011745294924</v>
      </c>
      <c r="N218" s="63" t="e">
        <v>#N/A</v>
      </c>
      <c r="O218" s="564" t="e">
        <v>#N/A</v>
      </c>
      <c r="P218" s="115"/>
      <c r="Y218" s="461"/>
    </row>
    <row r="219" spans="1:25">
      <c r="A219" s="464">
        <v>39932</v>
      </c>
      <c r="B219" s="460">
        <v>70</v>
      </c>
      <c r="C219" s="460" t="e">
        <v>#N/A</v>
      </c>
      <c r="D219" s="460" t="e">
        <v>#N/A</v>
      </c>
      <c r="E219" s="460" t="e">
        <v>#N/A</v>
      </c>
      <c r="F219" s="460" t="e">
        <v>#N/A</v>
      </c>
      <c r="G219" s="460" t="e">
        <v>#N/A</v>
      </c>
      <c r="H219" s="460">
        <v>74.830401330212666</v>
      </c>
      <c r="I219" s="460" t="e">
        <v>#N/A</v>
      </c>
      <c r="J219" s="460" t="e">
        <v>#N/A</v>
      </c>
      <c r="K219" s="465" t="e">
        <v>#N/A</v>
      </c>
      <c r="M219" s="139" t="e">
        <v>#N/A</v>
      </c>
      <c r="N219" s="63" t="e">
        <v>#N/A</v>
      </c>
      <c r="O219" s="564">
        <v>74.830401330212666</v>
      </c>
      <c r="P219" s="115"/>
      <c r="Y219" s="461"/>
    </row>
    <row r="220" spans="1:25">
      <c r="A220" s="464">
        <v>39933</v>
      </c>
      <c r="B220" s="460">
        <v>22.5</v>
      </c>
      <c r="C220" s="460" t="e">
        <v>#N/A</v>
      </c>
      <c r="D220" s="460">
        <v>69.477952597900384</v>
      </c>
      <c r="E220" s="460" t="e">
        <v>#N/A</v>
      </c>
      <c r="F220" s="460" t="e">
        <v>#N/A</v>
      </c>
      <c r="G220" s="460" t="e">
        <v>#N/A</v>
      </c>
      <c r="H220" s="460" t="e">
        <v>#N/A</v>
      </c>
      <c r="I220" s="460" t="e">
        <v>#N/A</v>
      </c>
      <c r="J220" s="460" t="e">
        <v>#N/A</v>
      </c>
      <c r="K220" s="465" t="e">
        <v>#N/A</v>
      </c>
      <c r="M220" s="139">
        <v>69.477952597900384</v>
      </c>
      <c r="N220" s="63" t="e">
        <v>#N/A</v>
      </c>
      <c r="O220" s="564" t="e">
        <v>#N/A</v>
      </c>
      <c r="P220" s="115"/>
      <c r="Y220" s="461"/>
    </row>
    <row r="221" spans="1:25">
      <c r="A221" s="464">
        <v>39974</v>
      </c>
      <c r="B221" s="460">
        <v>102.3</v>
      </c>
      <c r="C221" s="460" t="e">
        <v>#N/A</v>
      </c>
      <c r="D221" s="460" t="e">
        <v>#N/A</v>
      </c>
      <c r="E221" s="460">
        <v>84.626353151851262</v>
      </c>
      <c r="F221" s="460" t="e">
        <v>#N/A</v>
      </c>
      <c r="G221" s="460" t="e">
        <v>#N/A</v>
      </c>
      <c r="H221" s="460" t="e">
        <v>#N/A</v>
      </c>
      <c r="I221" s="460" t="e">
        <v>#N/A</v>
      </c>
      <c r="J221" s="460" t="e">
        <v>#N/A</v>
      </c>
      <c r="K221" s="465" t="e">
        <v>#N/A</v>
      </c>
      <c r="M221" s="139" t="e">
        <v>#N/A</v>
      </c>
      <c r="N221" s="63">
        <v>84.626353151851262</v>
      </c>
      <c r="O221" s="564" t="e">
        <v>#N/A</v>
      </c>
      <c r="P221" s="115"/>
      <c r="Y221" s="461"/>
    </row>
    <row r="222" spans="1:25">
      <c r="A222" s="464">
        <v>39986</v>
      </c>
      <c r="B222" s="460">
        <v>205.5</v>
      </c>
      <c r="C222" s="460" t="e">
        <v>#N/A</v>
      </c>
      <c r="D222" s="460" t="e">
        <v>#N/A</v>
      </c>
      <c r="E222" s="460">
        <v>78.311919816033864</v>
      </c>
      <c r="F222" s="460" t="e">
        <v>#N/A</v>
      </c>
      <c r="G222" s="460" t="e">
        <v>#N/A</v>
      </c>
      <c r="H222" s="460" t="e">
        <v>#N/A</v>
      </c>
      <c r="I222" s="460" t="e">
        <v>#N/A</v>
      </c>
      <c r="J222" s="460" t="e">
        <v>#N/A</v>
      </c>
      <c r="K222" s="465" t="e">
        <v>#N/A</v>
      </c>
      <c r="M222" s="139" t="e">
        <v>#N/A</v>
      </c>
      <c r="N222" s="63">
        <v>78.311919816033864</v>
      </c>
      <c r="O222" s="564" t="e">
        <v>#N/A</v>
      </c>
      <c r="P222" s="115"/>
      <c r="Y222" s="461"/>
    </row>
    <row r="223" spans="1:25">
      <c r="A223" s="464">
        <v>39994</v>
      </c>
      <c r="B223" s="460">
        <v>70</v>
      </c>
      <c r="C223" s="460" t="e">
        <v>#N/A</v>
      </c>
      <c r="D223" s="460" t="e">
        <v>#N/A</v>
      </c>
      <c r="E223" s="460" t="e">
        <v>#N/A</v>
      </c>
      <c r="F223" s="460" t="e">
        <v>#N/A</v>
      </c>
      <c r="G223" s="460" t="e">
        <v>#N/A</v>
      </c>
      <c r="H223" s="460">
        <v>80.215053584417618</v>
      </c>
      <c r="I223" s="460" t="e">
        <v>#N/A</v>
      </c>
      <c r="J223" s="460" t="e">
        <v>#N/A</v>
      </c>
      <c r="K223" s="465" t="e">
        <v>#N/A</v>
      </c>
      <c r="M223" s="139" t="e">
        <v>#N/A</v>
      </c>
      <c r="N223" s="63" t="e">
        <v>#N/A</v>
      </c>
      <c r="O223" s="564">
        <v>80.215053584417618</v>
      </c>
      <c r="P223" s="115"/>
      <c r="Y223" s="461"/>
    </row>
    <row r="224" spans="1:25">
      <c r="A224" s="464">
        <v>39994</v>
      </c>
      <c r="B224" s="460">
        <v>51</v>
      </c>
      <c r="C224" s="460" t="e">
        <v>#N/A</v>
      </c>
      <c r="D224" s="460">
        <v>72.149793824269111</v>
      </c>
      <c r="E224" s="460" t="e">
        <v>#N/A</v>
      </c>
      <c r="F224" s="460" t="e">
        <v>#N/A</v>
      </c>
      <c r="G224" s="460" t="e">
        <v>#N/A</v>
      </c>
      <c r="H224" s="460" t="e">
        <v>#N/A</v>
      </c>
      <c r="I224" s="460" t="e">
        <v>#N/A</v>
      </c>
      <c r="J224" s="460" t="e">
        <v>#N/A</v>
      </c>
      <c r="K224" s="465" t="e">
        <v>#N/A</v>
      </c>
      <c r="M224" s="139">
        <v>72.149793824269111</v>
      </c>
      <c r="N224" s="63" t="e">
        <v>#N/A</v>
      </c>
      <c r="O224" s="564" t="e">
        <v>#N/A</v>
      </c>
      <c r="P224" s="115"/>
      <c r="Y224" s="461"/>
    </row>
    <row r="225" spans="1:25">
      <c r="A225" s="464">
        <v>40003</v>
      </c>
      <c r="B225" s="460">
        <v>21</v>
      </c>
      <c r="C225" s="460" t="e">
        <v>#N/A</v>
      </c>
      <c r="D225" s="460">
        <v>93.206115734304717</v>
      </c>
      <c r="E225" s="460" t="e">
        <v>#N/A</v>
      </c>
      <c r="F225" s="460" t="e">
        <v>#N/A</v>
      </c>
      <c r="G225" s="460" t="e">
        <v>#N/A</v>
      </c>
      <c r="H225" s="460" t="e">
        <v>#N/A</v>
      </c>
      <c r="I225" s="460" t="e">
        <v>#N/A</v>
      </c>
      <c r="J225" s="460" t="e">
        <v>#N/A</v>
      </c>
      <c r="K225" s="465" t="e">
        <v>#N/A</v>
      </c>
      <c r="M225" s="139">
        <v>93.206115734304717</v>
      </c>
      <c r="N225" s="63" t="e">
        <v>#N/A</v>
      </c>
      <c r="O225" s="564" t="e">
        <v>#N/A</v>
      </c>
      <c r="P225" s="115"/>
      <c r="Y225" s="461"/>
    </row>
    <row r="226" spans="1:25">
      <c r="A226" s="464">
        <v>40003</v>
      </c>
      <c r="B226" s="460">
        <v>21</v>
      </c>
      <c r="C226" s="460" t="e">
        <v>#N/A</v>
      </c>
      <c r="D226" s="460">
        <v>93.206115537477416</v>
      </c>
      <c r="E226" s="460" t="e">
        <v>#N/A</v>
      </c>
      <c r="F226" s="460" t="e">
        <v>#N/A</v>
      </c>
      <c r="G226" s="460" t="e">
        <v>#N/A</v>
      </c>
      <c r="H226" s="460" t="e">
        <v>#N/A</v>
      </c>
      <c r="I226" s="460" t="e">
        <v>#N/A</v>
      </c>
      <c r="J226" s="460" t="e">
        <v>#N/A</v>
      </c>
      <c r="K226" s="465" t="e">
        <v>#N/A</v>
      </c>
      <c r="M226" s="139">
        <v>93.206115537477416</v>
      </c>
      <c r="N226" s="63" t="e">
        <v>#N/A</v>
      </c>
      <c r="O226" s="564" t="e">
        <v>#N/A</v>
      </c>
      <c r="P226" s="115"/>
      <c r="Y226" s="461"/>
    </row>
    <row r="227" spans="1:25">
      <c r="A227" s="464">
        <v>40003</v>
      </c>
      <c r="B227" s="460">
        <v>22.5</v>
      </c>
      <c r="C227" s="460" t="e">
        <v>#N/A</v>
      </c>
      <c r="D227" s="460">
        <v>93.206115264790029</v>
      </c>
      <c r="E227" s="460" t="e">
        <v>#N/A</v>
      </c>
      <c r="F227" s="460" t="e">
        <v>#N/A</v>
      </c>
      <c r="G227" s="460" t="e">
        <v>#N/A</v>
      </c>
      <c r="H227" s="460" t="e">
        <v>#N/A</v>
      </c>
      <c r="I227" s="460" t="e">
        <v>#N/A</v>
      </c>
      <c r="J227" s="460" t="e">
        <v>#N/A</v>
      </c>
      <c r="K227" s="465" t="e">
        <v>#N/A</v>
      </c>
      <c r="M227" s="139">
        <v>93.206115264790029</v>
      </c>
      <c r="N227" s="63" t="e">
        <v>#N/A</v>
      </c>
      <c r="O227" s="564" t="e">
        <v>#N/A</v>
      </c>
      <c r="P227" s="115"/>
      <c r="Y227" s="461"/>
    </row>
    <row r="228" spans="1:25">
      <c r="A228" s="464">
        <v>40024</v>
      </c>
      <c r="B228" s="460">
        <v>69</v>
      </c>
      <c r="C228" s="460" t="e">
        <v>#N/A</v>
      </c>
      <c r="D228" s="460" t="e">
        <v>#N/A</v>
      </c>
      <c r="E228" s="460">
        <v>59.610848626389163</v>
      </c>
      <c r="F228" s="460" t="e">
        <v>#N/A</v>
      </c>
      <c r="G228" s="460" t="e">
        <v>#N/A</v>
      </c>
      <c r="H228" s="460" t="e">
        <v>#N/A</v>
      </c>
      <c r="I228" s="460" t="e">
        <v>#N/A</v>
      </c>
      <c r="J228" s="460" t="e">
        <v>#N/A</v>
      </c>
      <c r="K228" s="465" t="e">
        <v>#N/A</v>
      </c>
      <c r="M228" s="139" t="e">
        <v>#N/A</v>
      </c>
      <c r="N228" s="63">
        <v>59.610848626389163</v>
      </c>
      <c r="O228" s="564" t="e">
        <v>#N/A</v>
      </c>
      <c r="P228" s="115"/>
      <c r="Y228" s="461"/>
    </row>
    <row r="229" spans="1:25">
      <c r="A229" s="464">
        <v>40026</v>
      </c>
      <c r="B229" s="460">
        <v>100</v>
      </c>
      <c r="C229" s="460" t="e">
        <v>#N/A</v>
      </c>
      <c r="D229" s="460" t="e">
        <v>#N/A</v>
      </c>
      <c r="E229" s="460">
        <v>70.100708162255302</v>
      </c>
      <c r="F229" s="460" t="e">
        <v>#N/A</v>
      </c>
      <c r="G229" s="460" t="e">
        <v>#N/A</v>
      </c>
      <c r="H229" s="460" t="e">
        <v>#N/A</v>
      </c>
      <c r="I229" s="460" t="e">
        <v>#N/A</v>
      </c>
      <c r="J229" s="460" t="e">
        <v>#N/A</v>
      </c>
      <c r="K229" s="465" t="e">
        <v>#N/A</v>
      </c>
      <c r="M229" s="139" t="e">
        <v>#N/A</v>
      </c>
      <c r="N229" s="63">
        <v>70.100708162255302</v>
      </c>
      <c r="O229" s="564" t="e">
        <v>#N/A</v>
      </c>
      <c r="P229" s="115"/>
      <c r="Y229" s="461"/>
    </row>
    <row r="230" spans="1:25">
      <c r="A230" s="464">
        <v>40030</v>
      </c>
      <c r="B230" s="460">
        <v>18.899999999999999</v>
      </c>
      <c r="C230" s="460" t="e">
        <v>#N/A</v>
      </c>
      <c r="D230" s="460">
        <v>80.072128802675721</v>
      </c>
      <c r="E230" s="460" t="e">
        <v>#N/A</v>
      </c>
      <c r="F230" s="460" t="e">
        <v>#N/A</v>
      </c>
      <c r="G230" s="460" t="e">
        <v>#N/A</v>
      </c>
      <c r="H230" s="460" t="e">
        <v>#N/A</v>
      </c>
      <c r="I230" s="460" t="e">
        <v>#N/A</v>
      </c>
      <c r="J230" s="460" t="e">
        <v>#N/A</v>
      </c>
      <c r="K230" s="465" t="e">
        <v>#N/A</v>
      </c>
      <c r="M230" s="139">
        <v>80.072128802675721</v>
      </c>
      <c r="N230" s="63" t="e">
        <v>#N/A</v>
      </c>
      <c r="O230" s="564" t="e">
        <v>#N/A</v>
      </c>
      <c r="P230" s="115"/>
      <c r="Y230" s="461"/>
    </row>
    <row r="231" spans="1:25">
      <c r="A231" s="464">
        <v>40030</v>
      </c>
      <c r="B231" s="460">
        <v>16.8</v>
      </c>
      <c r="C231" s="460" t="e">
        <v>#N/A</v>
      </c>
      <c r="D231" s="460">
        <v>79.996624349190625</v>
      </c>
      <c r="E231" s="460" t="e">
        <v>#N/A</v>
      </c>
      <c r="F231" s="460" t="e">
        <v>#N/A</v>
      </c>
      <c r="G231" s="460" t="e">
        <v>#N/A</v>
      </c>
      <c r="H231" s="460" t="e">
        <v>#N/A</v>
      </c>
      <c r="I231" s="460" t="e">
        <v>#N/A</v>
      </c>
      <c r="J231" s="460" t="e">
        <v>#N/A</v>
      </c>
      <c r="K231" s="465" t="e">
        <v>#N/A</v>
      </c>
      <c r="M231" s="139">
        <v>79.996624349190625</v>
      </c>
      <c r="N231" s="63" t="e">
        <v>#N/A</v>
      </c>
      <c r="O231" s="564" t="e">
        <v>#N/A</v>
      </c>
      <c r="P231" s="115"/>
      <c r="Y231" s="461"/>
    </row>
    <row r="232" spans="1:25">
      <c r="A232" s="464">
        <v>40042</v>
      </c>
      <c r="B232" s="460">
        <v>90</v>
      </c>
      <c r="C232" s="460" t="e">
        <v>#N/A</v>
      </c>
      <c r="D232" s="460">
        <v>114.54521357969536</v>
      </c>
      <c r="E232" s="460" t="e">
        <v>#N/A</v>
      </c>
      <c r="F232" s="460" t="e">
        <v>#N/A</v>
      </c>
      <c r="G232" s="460" t="e">
        <v>#N/A</v>
      </c>
      <c r="H232" s="460" t="e">
        <v>#N/A</v>
      </c>
      <c r="I232" s="460" t="e">
        <v>#N/A</v>
      </c>
      <c r="J232" s="460" t="e">
        <v>#N/A</v>
      </c>
      <c r="K232" s="465" t="e">
        <v>#N/A</v>
      </c>
      <c r="M232" s="139">
        <v>114.54521357969536</v>
      </c>
      <c r="N232" s="63" t="e">
        <v>#N/A</v>
      </c>
      <c r="O232" s="564" t="e">
        <v>#N/A</v>
      </c>
      <c r="P232" s="115"/>
      <c r="Y232" s="461"/>
    </row>
    <row r="233" spans="1:25">
      <c r="A233" s="464">
        <v>40051</v>
      </c>
      <c r="B233" s="460">
        <v>200.2</v>
      </c>
      <c r="C233" s="460" t="e">
        <v>#N/A</v>
      </c>
      <c r="D233" s="460">
        <v>73.39021122061375</v>
      </c>
      <c r="E233" s="460" t="e">
        <v>#N/A</v>
      </c>
      <c r="F233" s="460" t="e">
        <v>#N/A</v>
      </c>
      <c r="G233" s="460" t="e">
        <v>#N/A</v>
      </c>
      <c r="H233" s="460" t="e">
        <v>#N/A</v>
      </c>
      <c r="I233" s="460" t="e">
        <v>#N/A</v>
      </c>
      <c r="J233" s="460" t="e">
        <v>#N/A</v>
      </c>
      <c r="K233" s="465" t="e">
        <v>#N/A</v>
      </c>
      <c r="M233" s="139">
        <v>73.39021122061375</v>
      </c>
      <c r="N233" s="63" t="e">
        <v>#N/A</v>
      </c>
      <c r="O233" s="564" t="e">
        <v>#N/A</v>
      </c>
      <c r="P233" s="115"/>
      <c r="Y233" s="461"/>
    </row>
    <row r="234" spans="1:25">
      <c r="A234" s="464">
        <v>40064</v>
      </c>
      <c r="B234" s="460">
        <v>36</v>
      </c>
      <c r="C234" s="460" t="e">
        <v>#N/A</v>
      </c>
      <c r="D234" s="460" t="e">
        <v>#N/A</v>
      </c>
      <c r="E234" s="460">
        <v>60.865318220989494</v>
      </c>
      <c r="F234" s="460" t="e">
        <v>#N/A</v>
      </c>
      <c r="G234" s="460" t="e">
        <v>#N/A</v>
      </c>
      <c r="H234" s="460" t="e">
        <v>#N/A</v>
      </c>
      <c r="I234" s="460" t="e">
        <v>#N/A</v>
      </c>
      <c r="J234" s="460" t="e">
        <v>#N/A</v>
      </c>
      <c r="K234" s="465" t="e">
        <v>#N/A</v>
      </c>
      <c r="M234" s="139" t="e">
        <v>#N/A</v>
      </c>
      <c r="N234" s="63">
        <v>60.865318220989494</v>
      </c>
      <c r="O234" s="564" t="e">
        <v>#N/A</v>
      </c>
      <c r="P234" s="115"/>
      <c r="Y234" s="461"/>
    </row>
    <row r="235" spans="1:25">
      <c r="A235" s="464">
        <v>40081</v>
      </c>
      <c r="B235" s="460">
        <v>151.80000000000001</v>
      </c>
      <c r="C235" s="460" t="e">
        <v>#N/A</v>
      </c>
      <c r="D235" s="460" t="e">
        <v>#N/A</v>
      </c>
      <c r="E235" s="460" t="e">
        <v>#N/A</v>
      </c>
      <c r="F235" s="460">
        <v>51.682390089682897</v>
      </c>
      <c r="G235" s="460" t="e">
        <v>#N/A</v>
      </c>
      <c r="H235" s="460" t="e">
        <v>#N/A</v>
      </c>
      <c r="I235" s="460" t="e">
        <v>#N/A</v>
      </c>
      <c r="J235" s="460" t="e">
        <v>#N/A</v>
      </c>
      <c r="K235" s="465" t="e">
        <v>#N/A</v>
      </c>
      <c r="M235" s="139" t="e">
        <v>#N/A</v>
      </c>
      <c r="N235" s="63">
        <v>51.682390089682897</v>
      </c>
      <c r="O235" s="564" t="e">
        <v>#N/A</v>
      </c>
      <c r="P235" s="115"/>
      <c r="Y235" s="461"/>
    </row>
    <row r="236" spans="1:25">
      <c r="A236" s="464">
        <v>40081</v>
      </c>
      <c r="B236" s="460">
        <v>129.6</v>
      </c>
      <c r="C236" s="460" t="e">
        <v>#N/A</v>
      </c>
      <c r="D236" s="460" t="e">
        <v>#N/A</v>
      </c>
      <c r="E236" s="460" t="e">
        <v>#N/A</v>
      </c>
      <c r="F236" s="460">
        <v>52.591092715698721</v>
      </c>
      <c r="G236" s="460" t="e">
        <v>#N/A</v>
      </c>
      <c r="H236" s="460" t="e">
        <v>#N/A</v>
      </c>
      <c r="I236" s="460" t="e">
        <v>#N/A</v>
      </c>
      <c r="J236" s="460" t="e">
        <v>#N/A</v>
      </c>
      <c r="K236" s="465" t="e">
        <v>#N/A</v>
      </c>
      <c r="M236" s="139" t="e">
        <v>#N/A</v>
      </c>
      <c r="N236" s="63">
        <v>52.591092715698721</v>
      </c>
      <c r="O236" s="564" t="e">
        <v>#N/A</v>
      </c>
      <c r="P236" s="115"/>
      <c r="Y236" s="461"/>
    </row>
    <row r="237" spans="1:25">
      <c r="A237" s="464">
        <v>40087</v>
      </c>
      <c r="B237" s="460">
        <v>150</v>
      </c>
      <c r="C237" s="460" t="e">
        <v>#N/A</v>
      </c>
      <c r="D237" s="460" t="e">
        <v>#N/A</v>
      </c>
      <c r="E237" s="460" t="e">
        <v>#N/A</v>
      </c>
      <c r="F237" s="460" t="e">
        <v>#N/A</v>
      </c>
      <c r="G237" s="460">
        <v>73.363374808800813</v>
      </c>
      <c r="H237" s="460" t="e">
        <v>#N/A</v>
      </c>
      <c r="I237" s="460" t="e">
        <v>#N/A</v>
      </c>
      <c r="J237" s="460" t="e">
        <v>#N/A</v>
      </c>
      <c r="K237" s="465" t="e">
        <v>#N/A</v>
      </c>
      <c r="M237" s="139" t="e">
        <v>#N/A</v>
      </c>
      <c r="N237" s="63">
        <v>73.363374808800813</v>
      </c>
      <c r="O237" s="564" t="e">
        <v>#N/A</v>
      </c>
      <c r="P237" s="115"/>
      <c r="Y237" s="461"/>
    </row>
    <row r="238" spans="1:25">
      <c r="A238" s="464">
        <v>40091</v>
      </c>
      <c r="B238" s="460">
        <v>99</v>
      </c>
      <c r="C238" s="460" t="e">
        <v>#N/A</v>
      </c>
      <c r="D238" s="460" t="e">
        <v>#N/A</v>
      </c>
      <c r="E238" s="460" t="e">
        <v>#N/A</v>
      </c>
      <c r="F238" s="460">
        <v>53.400815846473577</v>
      </c>
      <c r="G238" s="460" t="e">
        <v>#N/A</v>
      </c>
      <c r="H238" s="460" t="e">
        <v>#N/A</v>
      </c>
      <c r="I238" s="460" t="e">
        <v>#N/A</v>
      </c>
      <c r="J238" s="460" t="e">
        <v>#N/A</v>
      </c>
      <c r="K238" s="465" t="e">
        <v>#N/A</v>
      </c>
      <c r="M238" s="139" t="e">
        <v>#N/A</v>
      </c>
      <c r="N238" s="63">
        <v>53.400815846473577</v>
      </c>
      <c r="O238" s="564" t="e">
        <v>#N/A</v>
      </c>
      <c r="P238" s="115"/>
      <c r="Y238" s="461"/>
    </row>
    <row r="239" spans="1:25">
      <c r="A239" s="464">
        <v>40095</v>
      </c>
      <c r="B239" s="460">
        <v>5</v>
      </c>
      <c r="C239" s="460" t="e">
        <v>#N/A</v>
      </c>
      <c r="D239" s="460" t="e">
        <v>#N/A</v>
      </c>
      <c r="E239" s="460">
        <v>86.770238280008968</v>
      </c>
      <c r="F239" s="460" t="e">
        <v>#N/A</v>
      </c>
      <c r="G239" s="460" t="e">
        <v>#N/A</v>
      </c>
      <c r="H239" s="460" t="e">
        <v>#N/A</v>
      </c>
      <c r="I239" s="460" t="e">
        <v>#N/A</v>
      </c>
      <c r="J239" s="460" t="e">
        <v>#N/A</v>
      </c>
      <c r="K239" s="465" t="e">
        <v>#N/A</v>
      </c>
      <c r="M239" s="139" t="e">
        <v>#N/A</v>
      </c>
      <c r="N239" s="63">
        <v>86.770238280008968</v>
      </c>
      <c r="O239" s="564" t="e">
        <v>#N/A</v>
      </c>
      <c r="P239" s="115"/>
      <c r="Y239" s="461"/>
    </row>
    <row r="240" spans="1:25">
      <c r="A240" s="464">
        <v>40119</v>
      </c>
      <c r="B240" s="460">
        <v>60</v>
      </c>
      <c r="C240" s="460" t="e">
        <v>#N/A</v>
      </c>
      <c r="D240" s="460" t="e">
        <v>#N/A</v>
      </c>
      <c r="E240" s="460" t="e">
        <v>#N/A</v>
      </c>
      <c r="F240" s="460">
        <v>76.490746339213842</v>
      </c>
      <c r="G240" s="460" t="e">
        <v>#N/A</v>
      </c>
      <c r="H240" s="460" t="e">
        <v>#N/A</v>
      </c>
      <c r="I240" s="460" t="e">
        <v>#N/A</v>
      </c>
      <c r="J240" s="460" t="e">
        <v>#N/A</v>
      </c>
      <c r="K240" s="465" t="e">
        <v>#N/A</v>
      </c>
      <c r="M240" s="139" t="e">
        <v>#N/A</v>
      </c>
      <c r="N240" s="63">
        <v>76.490746339213842</v>
      </c>
      <c r="O240" s="564" t="e">
        <v>#N/A</v>
      </c>
      <c r="P240" s="115"/>
      <c r="Y240" s="461"/>
    </row>
    <row r="241" spans="1:25">
      <c r="A241" s="464">
        <v>40133</v>
      </c>
      <c r="B241" s="460">
        <v>50</v>
      </c>
      <c r="C241" s="460" t="e">
        <v>#N/A</v>
      </c>
      <c r="D241" s="460" t="e">
        <v>#N/A</v>
      </c>
      <c r="E241" s="460">
        <v>73.328005728923671</v>
      </c>
      <c r="F241" s="460" t="e">
        <v>#N/A</v>
      </c>
      <c r="G241" s="460" t="e">
        <v>#N/A</v>
      </c>
      <c r="H241" s="460" t="e">
        <v>#N/A</v>
      </c>
      <c r="I241" s="460" t="e">
        <v>#N/A</v>
      </c>
      <c r="J241" s="460" t="e">
        <v>#N/A</v>
      </c>
      <c r="K241" s="465" t="e">
        <v>#N/A</v>
      </c>
      <c r="M241" s="139" t="e">
        <v>#N/A</v>
      </c>
      <c r="N241" s="63">
        <v>73.328005728923671</v>
      </c>
      <c r="O241" s="564" t="e">
        <v>#N/A</v>
      </c>
      <c r="P241" s="115"/>
      <c r="Y241" s="461"/>
    </row>
    <row r="242" spans="1:25">
      <c r="A242" s="464">
        <v>40141</v>
      </c>
      <c r="B242" s="460">
        <v>209.4</v>
      </c>
      <c r="C242" s="460" t="e">
        <v>#N/A</v>
      </c>
      <c r="D242" s="460" t="e">
        <v>#N/A</v>
      </c>
      <c r="E242" s="460">
        <v>84.561889518186078</v>
      </c>
      <c r="F242" s="460" t="e">
        <v>#N/A</v>
      </c>
      <c r="G242" s="460" t="e">
        <v>#N/A</v>
      </c>
      <c r="H242" s="460" t="e">
        <v>#N/A</v>
      </c>
      <c r="I242" s="460" t="e">
        <v>#N/A</v>
      </c>
      <c r="J242" s="460" t="e">
        <v>#N/A</v>
      </c>
      <c r="K242" s="465" t="e">
        <v>#N/A</v>
      </c>
      <c r="M242" s="139" t="e">
        <v>#N/A</v>
      </c>
      <c r="N242" s="63">
        <v>84.561889518186078</v>
      </c>
      <c r="O242" s="564" t="e">
        <v>#N/A</v>
      </c>
      <c r="P242" s="115"/>
      <c r="Y242" s="461"/>
    </row>
    <row r="243" spans="1:25">
      <c r="A243" s="464">
        <v>40141</v>
      </c>
      <c r="B243" s="460">
        <v>150</v>
      </c>
      <c r="C243" s="460" t="e">
        <v>#N/A</v>
      </c>
      <c r="D243" s="460" t="e">
        <v>#N/A</v>
      </c>
      <c r="E243" s="460">
        <v>72.410716140442361</v>
      </c>
      <c r="F243" s="460" t="e">
        <v>#N/A</v>
      </c>
      <c r="G243" s="460" t="e">
        <v>#N/A</v>
      </c>
      <c r="H243" s="460" t="e">
        <v>#N/A</v>
      </c>
      <c r="I243" s="460" t="e">
        <v>#N/A</v>
      </c>
      <c r="J243" s="460" t="e">
        <v>#N/A</v>
      </c>
      <c r="K243" s="465" t="e">
        <v>#N/A</v>
      </c>
      <c r="M243" s="139" t="e">
        <v>#N/A</v>
      </c>
      <c r="N243" s="63">
        <v>72.410716140442361</v>
      </c>
      <c r="O243" s="564" t="e">
        <v>#N/A</v>
      </c>
      <c r="P243" s="115"/>
      <c r="Y243" s="461"/>
    </row>
    <row r="244" spans="1:25">
      <c r="A244" s="464">
        <v>40147</v>
      </c>
      <c r="B244" s="460">
        <v>150</v>
      </c>
      <c r="C244" s="460">
        <v>123.72447866946391</v>
      </c>
      <c r="D244" s="460" t="e">
        <v>#N/A</v>
      </c>
      <c r="E244" s="460" t="e">
        <v>#N/A</v>
      </c>
      <c r="F244" s="460" t="e">
        <v>#N/A</v>
      </c>
      <c r="G244" s="460" t="e">
        <v>#N/A</v>
      </c>
      <c r="H244" s="460" t="e">
        <v>#N/A</v>
      </c>
      <c r="I244" s="460" t="e">
        <v>#N/A</v>
      </c>
      <c r="J244" s="460" t="e">
        <v>#N/A</v>
      </c>
      <c r="K244" s="465" t="e">
        <v>#N/A</v>
      </c>
      <c r="M244" s="139">
        <v>123.72447866946391</v>
      </c>
      <c r="N244" s="63" t="e">
        <v>#N/A</v>
      </c>
      <c r="O244" s="564" t="e">
        <v>#N/A</v>
      </c>
      <c r="P244" s="115"/>
      <c r="Y244" s="461"/>
    </row>
    <row r="245" spans="1:25">
      <c r="A245" s="464">
        <v>40147</v>
      </c>
      <c r="B245" s="460">
        <v>150</v>
      </c>
      <c r="C245" s="460">
        <v>123.70906894272601</v>
      </c>
      <c r="D245" s="460" t="e">
        <v>#N/A</v>
      </c>
      <c r="E245" s="460" t="e">
        <v>#N/A</v>
      </c>
      <c r="F245" s="460" t="e">
        <v>#N/A</v>
      </c>
      <c r="G245" s="460" t="e">
        <v>#N/A</v>
      </c>
      <c r="H245" s="460" t="e">
        <v>#N/A</v>
      </c>
      <c r="I245" s="460" t="e">
        <v>#N/A</v>
      </c>
      <c r="J245" s="460" t="e">
        <v>#N/A</v>
      </c>
      <c r="K245" s="465" t="e">
        <v>#N/A</v>
      </c>
      <c r="M245" s="139">
        <v>123.70906894272601</v>
      </c>
      <c r="N245" s="63" t="e">
        <v>#N/A</v>
      </c>
      <c r="O245" s="564" t="e">
        <v>#N/A</v>
      </c>
      <c r="P245" s="115"/>
      <c r="Y245" s="461"/>
    </row>
    <row r="246" spans="1:25">
      <c r="A246" s="464">
        <v>40147</v>
      </c>
      <c r="B246" s="460">
        <v>150</v>
      </c>
      <c r="C246" s="460">
        <v>123.70119841305983</v>
      </c>
      <c r="D246" s="460" t="e">
        <v>#N/A</v>
      </c>
      <c r="E246" s="460" t="e">
        <v>#N/A</v>
      </c>
      <c r="F246" s="460" t="e">
        <v>#N/A</v>
      </c>
      <c r="G246" s="460" t="e">
        <v>#N/A</v>
      </c>
      <c r="H246" s="460" t="e">
        <v>#N/A</v>
      </c>
      <c r="I246" s="460" t="e">
        <v>#N/A</v>
      </c>
      <c r="J246" s="460" t="e">
        <v>#N/A</v>
      </c>
      <c r="K246" s="465" t="e">
        <v>#N/A</v>
      </c>
      <c r="M246" s="139">
        <v>123.70119841305983</v>
      </c>
      <c r="N246" s="63" t="e">
        <v>#N/A</v>
      </c>
      <c r="O246" s="564" t="e">
        <v>#N/A</v>
      </c>
      <c r="P246" s="115"/>
      <c r="Y246" s="461"/>
    </row>
    <row r="247" spans="1:25">
      <c r="A247" s="464">
        <v>40147</v>
      </c>
      <c r="B247" s="460">
        <v>102</v>
      </c>
      <c r="C247" s="460">
        <v>123.70175853531582</v>
      </c>
      <c r="D247" s="460" t="e">
        <v>#N/A</v>
      </c>
      <c r="E247" s="460" t="e">
        <v>#N/A</v>
      </c>
      <c r="F247" s="460" t="e">
        <v>#N/A</v>
      </c>
      <c r="G247" s="460" t="e">
        <v>#N/A</v>
      </c>
      <c r="H247" s="460" t="e">
        <v>#N/A</v>
      </c>
      <c r="I247" s="460" t="e">
        <v>#N/A</v>
      </c>
      <c r="J247" s="460" t="e">
        <v>#N/A</v>
      </c>
      <c r="K247" s="465" t="e">
        <v>#N/A</v>
      </c>
      <c r="M247" s="139">
        <v>123.70175853531582</v>
      </c>
      <c r="N247" s="63" t="e">
        <v>#N/A</v>
      </c>
      <c r="O247" s="564" t="e">
        <v>#N/A</v>
      </c>
      <c r="P247" s="115"/>
      <c r="Y247" s="461"/>
    </row>
    <row r="248" spans="1:25">
      <c r="A248" s="464">
        <v>40147</v>
      </c>
      <c r="B248" s="460">
        <v>168</v>
      </c>
      <c r="C248" s="460">
        <v>123.70719542104047</v>
      </c>
      <c r="D248" s="460" t="e">
        <v>#N/A</v>
      </c>
      <c r="E248" s="460" t="e">
        <v>#N/A</v>
      </c>
      <c r="F248" s="460" t="e">
        <v>#N/A</v>
      </c>
      <c r="G248" s="460" t="e">
        <v>#N/A</v>
      </c>
      <c r="H248" s="460" t="e">
        <v>#N/A</v>
      </c>
      <c r="I248" s="460" t="e">
        <v>#N/A</v>
      </c>
      <c r="J248" s="460" t="e">
        <v>#N/A</v>
      </c>
      <c r="K248" s="465" t="e">
        <v>#N/A</v>
      </c>
      <c r="M248" s="139">
        <v>123.70719542104047</v>
      </c>
      <c r="N248" s="63" t="e">
        <v>#N/A</v>
      </c>
      <c r="O248" s="564" t="e">
        <v>#N/A</v>
      </c>
      <c r="P248" s="115"/>
      <c r="Y248" s="461"/>
    </row>
    <row r="249" spans="1:25">
      <c r="A249" s="464">
        <v>40149</v>
      </c>
      <c r="B249" s="460">
        <v>50</v>
      </c>
      <c r="C249" s="460" t="e">
        <v>#N/A</v>
      </c>
      <c r="D249" s="460">
        <v>108.02427128197256</v>
      </c>
      <c r="E249" s="460" t="e">
        <v>#N/A</v>
      </c>
      <c r="F249" s="460" t="e">
        <v>#N/A</v>
      </c>
      <c r="G249" s="460" t="e">
        <v>#N/A</v>
      </c>
      <c r="H249" s="460" t="e">
        <v>#N/A</v>
      </c>
      <c r="I249" s="460" t="e">
        <v>#N/A</v>
      </c>
      <c r="J249" s="460" t="e">
        <v>#N/A</v>
      </c>
      <c r="K249" s="465" t="e">
        <v>#N/A</v>
      </c>
      <c r="M249" s="139">
        <v>108.02427128197256</v>
      </c>
      <c r="N249" s="63" t="e">
        <v>#N/A</v>
      </c>
      <c r="O249" s="564" t="e">
        <v>#N/A</v>
      </c>
      <c r="P249" s="115"/>
      <c r="Y249" s="461"/>
    </row>
    <row r="250" spans="1:25">
      <c r="A250" s="464">
        <v>40156</v>
      </c>
      <c r="B250" s="460">
        <v>10.25</v>
      </c>
      <c r="C250" s="460" t="e">
        <v>#N/A</v>
      </c>
      <c r="D250" s="460" t="e">
        <v>#N/A</v>
      </c>
      <c r="E250" s="460">
        <v>134.27420850326521</v>
      </c>
      <c r="F250" s="460" t="e">
        <v>#N/A</v>
      </c>
      <c r="G250" s="460" t="e">
        <v>#N/A</v>
      </c>
      <c r="H250" s="460" t="e">
        <v>#N/A</v>
      </c>
      <c r="I250" s="460" t="e">
        <v>#N/A</v>
      </c>
      <c r="J250" s="460" t="e">
        <v>#N/A</v>
      </c>
      <c r="K250" s="465" t="e">
        <v>#N/A</v>
      </c>
      <c r="M250" s="139" t="e">
        <v>#N/A</v>
      </c>
      <c r="N250" s="63">
        <v>134.27420850326521</v>
      </c>
      <c r="O250" s="564" t="e">
        <v>#N/A</v>
      </c>
      <c r="P250" s="115"/>
      <c r="Y250" s="461"/>
    </row>
    <row r="251" spans="1:25">
      <c r="A251" s="464">
        <v>40164</v>
      </c>
      <c r="B251" s="460">
        <v>120</v>
      </c>
      <c r="C251" s="460">
        <v>137.13260944159802</v>
      </c>
      <c r="D251" s="460" t="e">
        <v>#N/A</v>
      </c>
      <c r="E251" s="460" t="e">
        <v>#N/A</v>
      </c>
      <c r="F251" s="460" t="e">
        <v>#N/A</v>
      </c>
      <c r="G251" s="460" t="e">
        <v>#N/A</v>
      </c>
      <c r="H251" s="460" t="e">
        <v>#N/A</v>
      </c>
      <c r="I251" s="460" t="e">
        <v>#N/A</v>
      </c>
      <c r="J251" s="460" t="e">
        <v>#N/A</v>
      </c>
      <c r="K251" s="465" t="e">
        <v>#N/A</v>
      </c>
      <c r="M251" s="139">
        <v>137.13260944159802</v>
      </c>
      <c r="N251" s="63" t="e">
        <v>#N/A</v>
      </c>
      <c r="O251" s="564" t="e">
        <v>#N/A</v>
      </c>
      <c r="P251" s="115"/>
      <c r="Y251" s="461"/>
    </row>
    <row r="252" spans="1:25">
      <c r="A252" s="464">
        <v>40175</v>
      </c>
      <c r="B252" s="460">
        <v>70</v>
      </c>
      <c r="C252" s="460" t="e">
        <v>#N/A</v>
      </c>
      <c r="D252" s="460" t="e">
        <v>#N/A</v>
      </c>
      <c r="E252" s="460" t="e">
        <v>#N/A</v>
      </c>
      <c r="F252" s="460" t="e">
        <v>#N/A</v>
      </c>
      <c r="G252" s="460" t="e">
        <v>#N/A</v>
      </c>
      <c r="H252" s="460">
        <v>79.613523382706632</v>
      </c>
      <c r="I252" s="460" t="e">
        <v>#N/A</v>
      </c>
      <c r="J252" s="460" t="e">
        <v>#N/A</v>
      </c>
      <c r="K252" s="465" t="e">
        <v>#N/A</v>
      </c>
      <c r="M252" s="139" t="e">
        <v>#N/A</v>
      </c>
      <c r="N252" s="63" t="e">
        <v>#N/A</v>
      </c>
      <c r="O252" s="564">
        <v>79.613523382706632</v>
      </c>
      <c r="P252" s="115"/>
      <c r="Y252" s="461"/>
    </row>
    <row r="253" spans="1:25">
      <c r="A253" s="464">
        <v>40206</v>
      </c>
      <c r="B253" s="460">
        <v>151.80000000000001</v>
      </c>
      <c r="C253" s="460" t="e">
        <v>#N/A</v>
      </c>
      <c r="D253" s="460">
        <v>112.05407964482841</v>
      </c>
      <c r="E253" s="460" t="e">
        <v>#N/A</v>
      </c>
      <c r="F253" s="460" t="e">
        <v>#N/A</v>
      </c>
      <c r="G253" s="460" t="e">
        <v>#N/A</v>
      </c>
      <c r="H253" s="460" t="e">
        <v>#N/A</v>
      </c>
      <c r="I253" s="460" t="e">
        <v>#N/A</v>
      </c>
      <c r="J253" s="460" t="e">
        <v>#N/A</v>
      </c>
      <c r="K253" s="465" t="e">
        <v>#N/A</v>
      </c>
      <c r="M253" s="139">
        <v>112.05407964482841</v>
      </c>
      <c r="N253" s="63" t="e">
        <v>#N/A</v>
      </c>
      <c r="O253" s="564" t="e">
        <v>#N/A</v>
      </c>
      <c r="P253" s="115"/>
      <c r="Y253" s="461"/>
    </row>
    <row r="254" spans="1:25">
      <c r="A254" s="464">
        <v>40214</v>
      </c>
      <c r="B254" s="460">
        <v>81</v>
      </c>
      <c r="C254" s="460" t="e">
        <v>#N/A</v>
      </c>
      <c r="D254" s="460" t="e">
        <v>#N/A</v>
      </c>
      <c r="E254" s="460" t="e">
        <v>#N/A</v>
      </c>
      <c r="F254" s="460">
        <v>57.853365320896003</v>
      </c>
      <c r="G254" s="460" t="e">
        <v>#N/A</v>
      </c>
      <c r="H254" s="460" t="e">
        <v>#N/A</v>
      </c>
      <c r="I254" s="460" t="e">
        <v>#N/A</v>
      </c>
      <c r="J254" s="460" t="e">
        <v>#N/A</v>
      </c>
      <c r="K254" s="465" t="e">
        <v>#N/A</v>
      </c>
      <c r="M254" s="139" t="e">
        <v>#N/A</v>
      </c>
      <c r="N254" s="63">
        <v>57.853365320896003</v>
      </c>
      <c r="O254" s="564" t="e">
        <v>#N/A</v>
      </c>
      <c r="P254" s="115"/>
      <c r="Y254" s="461"/>
    </row>
    <row r="255" spans="1:25">
      <c r="A255" s="464">
        <v>40221</v>
      </c>
      <c r="B255" s="460">
        <v>198</v>
      </c>
      <c r="C255" s="460" t="e">
        <v>#N/A</v>
      </c>
      <c r="D255" s="460" t="e">
        <v>#N/A</v>
      </c>
      <c r="E255" s="460">
        <v>79.378082861211738</v>
      </c>
      <c r="F255" s="460" t="e">
        <v>#N/A</v>
      </c>
      <c r="G255" s="460" t="e">
        <v>#N/A</v>
      </c>
      <c r="H255" s="460" t="e">
        <v>#N/A</v>
      </c>
      <c r="I255" s="460" t="e">
        <v>#N/A</v>
      </c>
      <c r="J255" s="460" t="e">
        <v>#N/A</v>
      </c>
      <c r="K255" s="465" t="e">
        <v>#N/A</v>
      </c>
      <c r="M255" s="139" t="e">
        <v>#N/A</v>
      </c>
      <c r="N255" s="63">
        <v>79.378082861211738</v>
      </c>
      <c r="O255" s="564" t="e">
        <v>#N/A</v>
      </c>
      <c r="P255" s="115"/>
      <c r="Y255" s="461"/>
    </row>
    <row r="256" spans="1:25">
      <c r="A256" s="464">
        <v>40242</v>
      </c>
      <c r="B256" s="460">
        <v>65.099999999999994</v>
      </c>
      <c r="C256" s="460" t="e">
        <v>#N/A</v>
      </c>
      <c r="D256" s="460">
        <v>118.96350475047534</v>
      </c>
      <c r="E256" s="460" t="e">
        <v>#N/A</v>
      </c>
      <c r="F256" s="460" t="e">
        <v>#N/A</v>
      </c>
      <c r="G256" s="460" t="e">
        <v>#N/A</v>
      </c>
      <c r="H256" s="460" t="e">
        <v>#N/A</v>
      </c>
      <c r="I256" s="460" t="e">
        <v>#N/A</v>
      </c>
      <c r="J256" s="460" t="e">
        <v>#N/A</v>
      </c>
      <c r="K256" s="465" t="e">
        <v>#N/A</v>
      </c>
      <c r="M256" s="139">
        <v>118.96350475047534</v>
      </c>
      <c r="N256" s="63" t="e">
        <v>#N/A</v>
      </c>
      <c r="O256" s="564" t="e">
        <v>#N/A</v>
      </c>
      <c r="P256" s="115"/>
      <c r="Y256" s="461"/>
    </row>
    <row r="257" spans="1:25">
      <c r="A257" s="464">
        <v>40266</v>
      </c>
      <c r="B257" s="460">
        <v>250.2</v>
      </c>
      <c r="C257" s="460" t="e">
        <v>#N/A</v>
      </c>
      <c r="D257" s="460">
        <v>63.289327704900515</v>
      </c>
      <c r="E257" s="460" t="e">
        <v>#N/A</v>
      </c>
      <c r="F257" s="460" t="e">
        <v>#N/A</v>
      </c>
      <c r="G257" s="460" t="e">
        <v>#N/A</v>
      </c>
      <c r="H257" s="460" t="e">
        <v>#N/A</v>
      </c>
      <c r="I257" s="460" t="e">
        <v>#N/A</v>
      </c>
      <c r="J257" s="460" t="e">
        <v>#N/A</v>
      </c>
      <c r="K257" s="465" t="e">
        <v>#N/A</v>
      </c>
      <c r="M257" s="139">
        <v>63.289327704900515</v>
      </c>
      <c r="N257" s="63" t="e">
        <v>#N/A</v>
      </c>
      <c r="O257" s="564" t="e">
        <v>#N/A</v>
      </c>
      <c r="P257" s="115"/>
      <c r="Y257" s="461"/>
    </row>
    <row r="258" spans="1:25">
      <c r="A258" s="464">
        <v>40269</v>
      </c>
      <c r="B258" s="460">
        <v>40.5</v>
      </c>
      <c r="C258" s="460" t="e">
        <v>#N/A</v>
      </c>
      <c r="D258" s="460" t="e">
        <v>#N/A</v>
      </c>
      <c r="E258" s="460" t="e">
        <v>#N/A</v>
      </c>
      <c r="F258" s="460">
        <v>64.842456686635003</v>
      </c>
      <c r="G258" s="460" t="e">
        <v>#N/A</v>
      </c>
      <c r="H258" s="460" t="e">
        <v>#N/A</v>
      </c>
      <c r="I258" s="460" t="e">
        <v>#N/A</v>
      </c>
      <c r="J258" s="460" t="e">
        <v>#N/A</v>
      </c>
      <c r="K258" s="465" t="e">
        <v>#N/A</v>
      </c>
      <c r="M258" s="139" t="e">
        <v>#N/A</v>
      </c>
      <c r="N258" s="63">
        <v>64.842456686635003</v>
      </c>
      <c r="O258" s="564" t="e">
        <v>#N/A</v>
      </c>
      <c r="P258" s="115"/>
      <c r="Y258" s="461"/>
    </row>
    <row r="259" spans="1:25">
      <c r="A259" s="464">
        <v>40284</v>
      </c>
      <c r="B259" s="460">
        <v>102.4</v>
      </c>
      <c r="C259" s="460" t="e">
        <v>#N/A</v>
      </c>
      <c r="D259" s="460" t="e">
        <v>#N/A</v>
      </c>
      <c r="E259" s="460">
        <v>45.643694033253318</v>
      </c>
      <c r="F259" s="460" t="e">
        <v>#N/A</v>
      </c>
      <c r="G259" s="460" t="e">
        <v>#N/A</v>
      </c>
      <c r="H259" s="460" t="e">
        <v>#N/A</v>
      </c>
      <c r="I259" s="460" t="e">
        <v>#N/A</v>
      </c>
      <c r="J259" s="460" t="e">
        <v>#N/A</v>
      </c>
      <c r="K259" s="465" t="e">
        <v>#N/A</v>
      </c>
      <c r="M259" s="139" t="e">
        <v>#N/A</v>
      </c>
      <c r="N259" s="63">
        <v>45.643694033253318</v>
      </c>
      <c r="O259" s="564" t="e">
        <v>#N/A</v>
      </c>
      <c r="P259" s="115"/>
      <c r="Y259" s="461"/>
    </row>
    <row r="260" spans="1:25">
      <c r="A260" s="464">
        <v>40287</v>
      </c>
      <c r="B260" s="460">
        <v>50.4</v>
      </c>
      <c r="C260" s="460" t="e">
        <v>#N/A</v>
      </c>
      <c r="D260" s="460">
        <v>94.195767401667709</v>
      </c>
      <c r="E260" s="460" t="e">
        <v>#N/A</v>
      </c>
      <c r="F260" s="460" t="e">
        <v>#N/A</v>
      </c>
      <c r="G260" s="460" t="e">
        <v>#N/A</v>
      </c>
      <c r="H260" s="460" t="e">
        <v>#N/A</v>
      </c>
      <c r="I260" s="460" t="e">
        <v>#N/A</v>
      </c>
      <c r="J260" s="460" t="e">
        <v>#N/A</v>
      </c>
      <c r="K260" s="465" t="e">
        <v>#N/A</v>
      </c>
      <c r="M260" s="139">
        <v>94.195767401667709</v>
      </c>
      <c r="N260" s="63" t="e">
        <v>#N/A</v>
      </c>
      <c r="O260" s="564" t="e">
        <v>#N/A</v>
      </c>
      <c r="P260" s="115"/>
      <c r="Y260" s="461"/>
    </row>
    <row r="261" spans="1:25">
      <c r="A261" s="464">
        <v>40291</v>
      </c>
      <c r="B261" s="460">
        <v>51</v>
      </c>
      <c r="C261" s="460" t="e">
        <v>#N/A</v>
      </c>
      <c r="D261" s="460" t="e">
        <v>#N/A</v>
      </c>
      <c r="E261" s="460">
        <v>53.766273853803916</v>
      </c>
      <c r="F261" s="460" t="e">
        <v>#N/A</v>
      </c>
      <c r="G261" s="460" t="e">
        <v>#N/A</v>
      </c>
      <c r="H261" s="460" t="e">
        <v>#N/A</v>
      </c>
      <c r="I261" s="460" t="e">
        <v>#N/A</v>
      </c>
      <c r="J261" s="460" t="e">
        <v>#N/A</v>
      </c>
      <c r="K261" s="465" t="e">
        <v>#N/A</v>
      </c>
      <c r="M261" s="139" t="e">
        <v>#N/A</v>
      </c>
      <c r="N261" s="63">
        <v>53.766273853803916</v>
      </c>
      <c r="O261" s="564" t="e">
        <v>#N/A</v>
      </c>
      <c r="P261" s="115"/>
      <c r="Y261" s="461"/>
    </row>
    <row r="262" spans="1:25">
      <c r="A262" s="464">
        <v>40297</v>
      </c>
      <c r="B262" s="460">
        <v>143.5</v>
      </c>
      <c r="C262" s="460">
        <v>122.69837252587402</v>
      </c>
      <c r="D262" s="460" t="e">
        <v>#N/A</v>
      </c>
      <c r="E262" s="460" t="e">
        <v>#N/A</v>
      </c>
      <c r="F262" s="460" t="e">
        <v>#N/A</v>
      </c>
      <c r="G262" s="460" t="e">
        <v>#N/A</v>
      </c>
      <c r="H262" s="460" t="e">
        <v>#N/A</v>
      </c>
      <c r="I262" s="460" t="e">
        <v>#N/A</v>
      </c>
      <c r="J262" s="460" t="e">
        <v>#N/A</v>
      </c>
      <c r="K262" s="465" t="e">
        <v>#N/A</v>
      </c>
      <c r="M262" s="139">
        <v>122.69837252587402</v>
      </c>
      <c r="N262" s="63" t="e">
        <v>#N/A</v>
      </c>
      <c r="O262" s="564" t="e">
        <v>#N/A</v>
      </c>
      <c r="P262" s="115"/>
      <c r="Y262" s="461"/>
    </row>
    <row r="263" spans="1:25">
      <c r="A263" s="464">
        <v>40302</v>
      </c>
      <c r="B263" s="460">
        <v>32.5</v>
      </c>
      <c r="C263" s="460" t="e">
        <v>#N/A</v>
      </c>
      <c r="D263" s="460" t="e">
        <v>#N/A</v>
      </c>
      <c r="E263" s="460" t="e">
        <v>#N/A</v>
      </c>
      <c r="F263" s="460" t="e">
        <v>#N/A</v>
      </c>
      <c r="G263" s="460" t="e">
        <v>#N/A</v>
      </c>
      <c r="H263" s="460">
        <v>85.739232186380519</v>
      </c>
      <c r="I263" s="460" t="e">
        <v>#N/A</v>
      </c>
      <c r="J263" s="460" t="e">
        <v>#N/A</v>
      </c>
      <c r="K263" s="465" t="e">
        <v>#N/A</v>
      </c>
      <c r="M263" s="139" t="e">
        <v>#N/A</v>
      </c>
      <c r="N263" s="63" t="e">
        <v>#N/A</v>
      </c>
      <c r="O263" s="564">
        <v>85.739232186380519</v>
      </c>
      <c r="P263" s="115"/>
      <c r="Y263" s="461"/>
    </row>
    <row r="264" spans="1:25">
      <c r="A264" s="464">
        <v>40302</v>
      </c>
      <c r="B264" s="460">
        <v>20</v>
      </c>
      <c r="C264" s="460" t="e">
        <v>#N/A</v>
      </c>
      <c r="D264" s="460" t="e">
        <v>#N/A</v>
      </c>
      <c r="E264" s="460" t="e">
        <v>#N/A</v>
      </c>
      <c r="F264" s="460" t="e">
        <v>#N/A</v>
      </c>
      <c r="G264" s="460" t="e">
        <v>#N/A</v>
      </c>
      <c r="H264" s="460">
        <v>88.929216375218843</v>
      </c>
      <c r="I264" s="460" t="e">
        <v>#N/A</v>
      </c>
      <c r="J264" s="460" t="e">
        <v>#N/A</v>
      </c>
      <c r="K264" s="465" t="e">
        <v>#N/A</v>
      </c>
      <c r="M264" s="139" t="e">
        <v>#N/A</v>
      </c>
      <c r="N264" s="63" t="e">
        <v>#N/A</v>
      </c>
      <c r="O264" s="564">
        <v>88.929216375218843</v>
      </c>
      <c r="P264" s="115"/>
      <c r="Y264" s="461"/>
    </row>
    <row r="265" spans="1:25">
      <c r="A265" s="464">
        <v>40317</v>
      </c>
      <c r="B265" s="460">
        <v>250.8</v>
      </c>
      <c r="C265" s="460" t="e">
        <v>#N/A</v>
      </c>
      <c r="D265" s="460">
        <v>63.555522183687351</v>
      </c>
      <c r="E265" s="460" t="e">
        <v>#N/A</v>
      </c>
      <c r="F265" s="460" t="e">
        <v>#N/A</v>
      </c>
      <c r="G265" s="460" t="e">
        <v>#N/A</v>
      </c>
      <c r="H265" s="460" t="e">
        <v>#N/A</v>
      </c>
      <c r="I265" s="460" t="e">
        <v>#N/A</v>
      </c>
      <c r="J265" s="460" t="e">
        <v>#N/A</v>
      </c>
      <c r="K265" s="465" t="e">
        <v>#N/A</v>
      </c>
      <c r="M265" s="139">
        <v>63.555522183687351</v>
      </c>
      <c r="N265" s="63" t="e">
        <v>#N/A</v>
      </c>
      <c r="O265" s="564" t="e">
        <v>#N/A</v>
      </c>
      <c r="P265" s="115"/>
      <c r="Y265" s="461"/>
    </row>
    <row r="266" spans="1:25">
      <c r="A266" s="464">
        <v>40330</v>
      </c>
      <c r="B266" s="460">
        <v>36</v>
      </c>
      <c r="C266" s="460" t="e">
        <v>#N/A</v>
      </c>
      <c r="D266" s="460" t="e">
        <v>#N/A</v>
      </c>
      <c r="E266" s="460">
        <v>56.439181079063317</v>
      </c>
      <c r="F266" s="460" t="e">
        <v>#N/A</v>
      </c>
      <c r="G266" s="460" t="e">
        <v>#N/A</v>
      </c>
      <c r="H266" s="460" t="e">
        <v>#N/A</v>
      </c>
      <c r="I266" s="460" t="e">
        <v>#N/A</v>
      </c>
      <c r="J266" s="460" t="e">
        <v>#N/A</v>
      </c>
      <c r="K266" s="465" t="e">
        <v>#N/A</v>
      </c>
      <c r="M266" s="139" t="e">
        <v>#N/A</v>
      </c>
      <c r="N266" s="63">
        <v>56.439181079063317</v>
      </c>
      <c r="O266" s="564" t="e">
        <v>#N/A</v>
      </c>
      <c r="P266" s="115"/>
      <c r="Y266" s="461"/>
    </row>
    <row r="267" spans="1:25">
      <c r="A267" s="464">
        <v>40331</v>
      </c>
      <c r="B267" s="460">
        <v>102</v>
      </c>
      <c r="C267" s="460">
        <v>125.20418585154565</v>
      </c>
      <c r="D267" s="460" t="e">
        <v>#N/A</v>
      </c>
      <c r="E267" s="460" t="e">
        <v>#N/A</v>
      </c>
      <c r="F267" s="460" t="e">
        <v>#N/A</v>
      </c>
      <c r="G267" s="460" t="e">
        <v>#N/A</v>
      </c>
      <c r="H267" s="460" t="e">
        <v>#N/A</v>
      </c>
      <c r="I267" s="460" t="e">
        <v>#N/A</v>
      </c>
      <c r="J267" s="460" t="e">
        <v>#N/A</v>
      </c>
      <c r="K267" s="465" t="e">
        <v>#N/A</v>
      </c>
      <c r="M267" s="139">
        <v>125.20418585154565</v>
      </c>
      <c r="N267" s="63" t="e">
        <v>#N/A</v>
      </c>
      <c r="O267" s="564" t="e">
        <v>#N/A</v>
      </c>
      <c r="P267" s="115"/>
      <c r="Y267" s="461"/>
    </row>
    <row r="268" spans="1:25">
      <c r="A268" s="464">
        <v>40332</v>
      </c>
      <c r="B268" s="460">
        <v>100</v>
      </c>
      <c r="C268" s="460" t="e">
        <v>#N/A</v>
      </c>
      <c r="D268" s="460" t="e">
        <v>#N/A</v>
      </c>
      <c r="E268" s="460" t="e">
        <v>#N/A</v>
      </c>
      <c r="F268" s="460">
        <v>52.750928950335656</v>
      </c>
      <c r="G268" s="460" t="e">
        <v>#N/A</v>
      </c>
      <c r="H268" s="460" t="e">
        <v>#N/A</v>
      </c>
      <c r="I268" s="460" t="e">
        <v>#N/A</v>
      </c>
      <c r="J268" s="460" t="e">
        <v>#N/A</v>
      </c>
      <c r="K268" s="465" t="e">
        <v>#N/A</v>
      </c>
      <c r="M268" s="139" t="e">
        <v>#N/A</v>
      </c>
      <c r="N268" s="63">
        <v>52.750928950335656</v>
      </c>
      <c r="O268" s="564" t="e">
        <v>#N/A</v>
      </c>
      <c r="P268" s="115"/>
      <c r="Y268" s="461"/>
    </row>
    <row r="269" spans="1:25">
      <c r="A269" s="464">
        <v>40332</v>
      </c>
      <c r="B269" s="460">
        <v>36.799999999999997</v>
      </c>
      <c r="C269" s="460">
        <v>105.6964964313473</v>
      </c>
      <c r="D269" s="460" t="e">
        <v>#N/A</v>
      </c>
      <c r="E269" s="460" t="e">
        <v>#N/A</v>
      </c>
      <c r="F269" s="460" t="e">
        <v>#N/A</v>
      </c>
      <c r="G269" s="460" t="e">
        <v>#N/A</v>
      </c>
      <c r="H269" s="460" t="e">
        <v>#N/A</v>
      </c>
      <c r="I269" s="460" t="e">
        <v>#N/A</v>
      </c>
      <c r="J269" s="460" t="e">
        <v>#N/A</v>
      </c>
      <c r="K269" s="465" t="e">
        <v>#N/A</v>
      </c>
      <c r="M269" s="139">
        <v>105.6964964313473</v>
      </c>
      <c r="N269" s="63" t="e">
        <v>#N/A</v>
      </c>
      <c r="O269" s="564" t="e">
        <v>#N/A</v>
      </c>
      <c r="P269" s="115"/>
      <c r="Y269" s="461"/>
    </row>
    <row r="270" spans="1:25">
      <c r="A270" s="464">
        <v>40332</v>
      </c>
      <c r="B270" s="460">
        <v>90</v>
      </c>
      <c r="C270" s="460" t="e">
        <v>#N/A</v>
      </c>
      <c r="D270" s="460" t="e">
        <v>#N/A</v>
      </c>
      <c r="E270" s="460">
        <v>98.19830445772061</v>
      </c>
      <c r="F270" s="460" t="e">
        <v>#N/A</v>
      </c>
      <c r="G270" s="460" t="e">
        <v>#N/A</v>
      </c>
      <c r="H270" s="460" t="e">
        <v>#N/A</v>
      </c>
      <c r="I270" s="460" t="e">
        <v>#N/A</v>
      </c>
      <c r="J270" s="460" t="e">
        <v>#N/A</v>
      </c>
      <c r="K270" s="465" t="e">
        <v>#N/A</v>
      </c>
      <c r="M270" s="139" t="e">
        <v>#N/A</v>
      </c>
      <c r="N270" s="63">
        <v>98.19830445772061</v>
      </c>
      <c r="O270" s="564" t="e">
        <v>#N/A</v>
      </c>
      <c r="P270" s="115"/>
      <c r="Y270" s="461"/>
    </row>
    <row r="271" spans="1:25">
      <c r="A271" s="464">
        <v>40333</v>
      </c>
      <c r="B271" s="460">
        <v>30</v>
      </c>
      <c r="C271" s="460" t="e">
        <v>#N/A</v>
      </c>
      <c r="D271" s="460" t="e">
        <v>#N/A</v>
      </c>
      <c r="E271" s="460">
        <v>71.764070198758617</v>
      </c>
      <c r="F271" s="460" t="e">
        <v>#N/A</v>
      </c>
      <c r="G271" s="460" t="e">
        <v>#N/A</v>
      </c>
      <c r="H271" s="460" t="e">
        <v>#N/A</v>
      </c>
      <c r="I271" s="460" t="e">
        <v>#N/A</v>
      </c>
      <c r="J271" s="460" t="e">
        <v>#N/A</v>
      </c>
      <c r="K271" s="465" t="e">
        <v>#N/A</v>
      </c>
      <c r="M271" s="139" t="e">
        <v>#N/A</v>
      </c>
      <c r="N271" s="63">
        <v>71.764070198758617</v>
      </c>
      <c r="O271" s="564" t="e">
        <v>#N/A</v>
      </c>
      <c r="P271" s="115"/>
      <c r="Y271" s="461"/>
    </row>
    <row r="272" spans="1:25">
      <c r="A272" s="464">
        <v>40338</v>
      </c>
      <c r="B272" s="460">
        <v>150</v>
      </c>
      <c r="C272" s="460">
        <v>125.97829747986498</v>
      </c>
      <c r="D272" s="460" t="e">
        <v>#N/A</v>
      </c>
      <c r="E272" s="460" t="e">
        <v>#N/A</v>
      </c>
      <c r="F272" s="460" t="e">
        <v>#N/A</v>
      </c>
      <c r="G272" s="460" t="e">
        <v>#N/A</v>
      </c>
      <c r="H272" s="460" t="e">
        <v>#N/A</v>
      </c>
      <c r="I272" s="460" t="e">
        <v>#N/A</v>
      </c>
      <c r="J272" s="460" t="e">
        <v>#N/A</v>
      </c>
      <c r="K272" s="465" t="e">
        <v>#N/A</v>
      </c>
      <c r="M272" s="139">
        <v>125.97829747986498</v>
      </c>
      <c r="N272" s="63" t="e">
        <v>#N/A</v>
      </c>
      <c r="O272" s="564" t="e">
        <v>#N/A</v>
      </c>
      <c r="P272" s="115"/>
      <c r="Y272" s="461"/>
    </row>
    <row r="273" spans="1:25">
      <c r="A273" s="464">
        <v>40338</v>
      </c>
      <c r="B273" s="460">
        <v>168</v>
      </c>
      <c r="C273" s="460">
        <v>128.1688418776701</v>
      </c>
      <c r="D273" s="460" t="e">
        <v>#N/A</v>
      </c>
      <c r="E273" s="460" t="e">
        <v>#N/A</v>
      </c>
      <c r="F273" s="460" t="e">
        <v>#N/A</v>
      </c>
      <c r="G273" s="460" t="e">
        <v>#N/A</v>
      </c>
      <c r="H273" s="460" t="e">
        <v>#N/A</v>
      </c>
      <c r="I273" s="460" t="e">
        <v>#N/A</v>
      </c>
      <c r="J273" s="460" t="e">
        <v>#N/A</v>
      </c>
      <c r="K273" s="465" t="e">
        <v>#N/A</v>
      </c>
      <c r="M273" s="139">
        <v>128.1688418776701</v>
      </c>
      <c r="N273" s="63" t="e">
        <v>#N/A</v>
      </c>
      <c r="O273" s="564" t="e">
        <v>#N/A</v>
      </c>
      <c r="P273" s="115"/>
      <c r="Y273" s="461"/>
    </row>
    <row r="274" spans="1:25">
      <c r="A274" s="464">
        <v>40338</v>
      </c>
      <c r="B274" s="460">
        <v>150</v>
      </c>
      <c r="C274" s="460">
        <v>125.97829747986498</v>
      </c>
      <c r="D274" s="460" t="e">
        <v>#N/A</v>
      </c>
      <c r="E274" s="460" t="e">
        <v>#N/A</v>
      </c>
      <c r="F274" s="460" t="e">
        <v>#N/A</v>
      </c>
      <c r="G274" s="460" t="e">
        <v>#N/A</v>
      </c>
      <c r="H274" s="460" t="e">
        <v>#N/A</v>
      </c>
      <c r="I274" s="460" t="e">
        <v>#N/A</v>
      </c>
      <c r="J274" s="460" t="e">
        <v>#N/A</v>
      </c>
      <c r="K274" s="465" t="e">
        <v>#N/A</v>
      </c>
      <c r="M274" s="139">
        <v>125.97829747986498</v>
      </c>
      <c r="N274" s="63" t="e">
        <v>#N/A</v>
      </c>
      <c r="O274" s="564" t="e">
        <v>#N/A</v>
      </c>
      <c r="P274" s="115"/>
      <c r="Y274" s="461"/>
    </row>
    <row r="275" spans="1:25">
      <c r="A275" s="464">
        <v>40338</v>
      </c>
      <c r="B275" s="460">
        <v>132</v>
      </c>
      <c r="C275" s="460">
        <v>128.1688418776701</v>
      </c>
      <c r="D275" s="460" t="e">
        <v>#N/A</v>
      </c>
      <c r="E275" s="460" t="e">
        <v>#N/A</v>
      </c>
      <c r="F275" s="460" t="e">
        <v>#N/A</v>
      </c>
      <c r="G275" s="460" t="e">
        <v>#N/A</v>
      </c>
      <c r="H275" s="460" t="e">
        <v>#N/A</v>
      </c>
      <c r="I275" s="460" t="e">
        <v>#N/A</v>
      </c>
      <c r="J275" s="460" t="e">
        <v>#N/A</v>
      </c>
      <c r="K275" s="465" t="e">
        <v>#N/A</v>
      </c>
      <c r="M275" s="139">
        <v>128.1688418776701</v>
      </c>
      <c r="N275" s="63" t="e">
        <v>#N/A</v>
      </c>
      <c r="O275" s="564" t="e">
        <v>#N/A</v>
      </c>
      <c r="P275" s="115"/>
      <c r="Y275" s="461"/>
    </row>
    <row r="276" spans="1:25">
      <c r="A276" s="464">
        <v>40350</v>
      </c>
      <c r="B276" s="460">
        <v>81.599999999999994</v>
      </c>
      <c r="C276" s="460" t="e">
        <v>#N/A</v>
      </c>
      <c r="D276" s="460" t="e">
        <v>#N/A</v>
      </c>
      <c r="E276" s="460">
        <v>96.749991032717901</v>
      </c>
      <c r="F276" s="460" t="e">
        <v>#N/A</v>
      </c>
      <c r="G276" s="460" t="e">
        <v>#N/A</v>
      </c>
      <c r="H276" s="460" t="e">
        <v>#N/A</v>
      </c>
      <c r="I276" s="460" t="e">
        <v>#N/A</v>
      </c>
      <c r="J276" s="460" t="e">
        <v>#N/A</v>
      </c>
      <c r="K276" s="465" t="e">
        <v>#N/A</v>
      </c>
      <c r="M276" s="139" t="e">
        <v>#N/A</v>
      </c>
      <c r="N276" s="63">
        <v>96.749991032717901</v>
      </c>
      <c r="O276" s="564" t="e">
        <v>#N/A</v>
      </c>
      <c r="P276" s="115"/>
      <c r="Y276" s="461"/>
    </row>
    <row r="277" spans="1:25">
      <c r="A277" s="464">
        <v>40359</v>
      </c>
      <c r="B277" s="460">
        <v>114</v>
      </c>
      <c r="C277" s="460" t="e">
        <v>#N/A</v>
      </c>
      <c r="D277" s="460" t="e">
        <v>#N/A</v>
      </c>
      <c r="E277" s="460">
        <v>60.329804769061596</v>
      </c>
      <c r="F277" s="460" t="e">
        <v>#N/A</v>
      </c>
      <c r="G277" s="460" t="e">
        <v>#N/A</v>
      </c>
      <c r="H277" s="460" t="e">
        <v>#N/A</v>
      </c>
      <c r="I277" s="460" t="e">
        <v>#N/A</v>
      </c>
      <c r="J277" s="460" t="e">
        <v>#N/A</v>
      </c>
      <c r="K277" s="465" t="e">
        <v>#N/A</v>
      </c>
      <c r="M277" s="139" t="e">
        <v>#N/A</v>
      </c>
      <c r="N277" s="63">
        <v>60.329804769061596</v>
      </c>
      <c r="O277" s="564" t="e">
        <v>#N/A</v>
      </c>
      <c r="P277" s="115"/>
      <c r="Y277" s="461"/>
    </row>
    <row r="278" spans="1:25">
      <c r="A278" s="464">
        <v>40366</v>
      </c>
      <c r="B278" s="460">
        <v>78.2</v>
      </c>
      <c r="C278" s="460" t="e">
        <v>#N/A</v>
      </c>
      <c r="D278" s="460" t="e">
        <v>#N/A</v>
      </c>
      <c r="E278" s="460" t="e">
        <v>#N/A</v>
      </c>
      <c r="F278" s="460">
        <v>40.769684101996681</v>
      </c>
      <c r="G278" s="460" t="e">
        <v>#N/A</v>
      </c>
      <c r="H278" s="460" t="e">
        <v>#N/A</v>
      </c>
      <c r="I278" s="460" t="e">
        <v>#N/A</v>
      </c>
      <c r="J278" s="460" t="e">
        <v>#N/A</v>
      </c>
      <c r="K278" s="465" t="e">
        <v>#N/A</v>
      </c>
      <c r="M278" s="139" t="e">
        <v>#N/A</v>
      </c>
      <c r="N278" s="63">
        <v>40.769684101996681</v>
      </c>
      <c r="O278" s="564" t="e">
        <v>#N/A</v>
      </c>
      <c r="P278" s="115"/>
      <c r="Y278" s="461"/>
    </row>
    <row r="279" spans="1:25">
      <c r="A279" s="464">
        <v>40368</v>
      </c>
      <c r="B279" s="460">
        <v>42.5</v>
      </c>
      <c r="C279" s="460" t="e">
        <v>#N/A</v>
      </c>
      <c r="D279" s="460" t="e">
        <v>#N/A</v>
      </c>
      <c r="E279" s="460">
        <v>60.285546903878931</v>
      </c>
      <c r="F279" s="460" t="e">
        <v>#N/A</v>
      </c>
      <c r="G279" s="460" t="e">
        <v>#N/A</v>
      </c>
      <c r="H279" s="460" t="e">
        <v>#N/A</v>
      </c>
      <c r="I279" s="460" t="e">
        <v>#N/A</v>
      </c>
      <c r="J279" s="460" t="e">
        <v>#N/A</v>
      </c>
      <c r="K279" s="465" t="e">
        <v>#N/A</v>
      </c>
      <c r="M279" s="139" t="e">
        <v>#N/A</v>
      </c>
      <c r="N279" s="63">
        <v>60.285546903878931</v>
      </c>
      <c r="O279" s="564" t="e">
        <v>#N/A</v>
      </c>
      <c r="P279" s="115"/>
      <c r="Y279" s="461"/>
    </row>
    <row r="280" spans="1:25">
      <c r="A280" s="464">
        <v>40374</v>
      </c>
      <c r="B280" s="460">
        <v>99.2</v>
      </c>
      <c r="C280" s="460" t="e">
        <v>#N/A</v>
      </c>
      <c r="D280" s="460" t="e">
        <v>#N/A</v>
      </c>
      <c r="E280" s="460">
        <v>48.536289833247714</v>
      </c>
      <c r="F280" s="460" t="e">
        <v>#N/A</v>
      </c>
      <c r="G280" s="460" t="e">
        <v>#N/A</v>
      </c>
      <c r="H280" s="460" t="e">
        <v>#N/A</v>
      </c>
      <c r="I280" s="460" t="e">
        <v>#N/A</v>
      </c>
      <c r="J280" s="460" t="e">
        <v>#N/A</v>
      </c>
      <c r="K280" s="465" t="e">
        <v>#N/A</v>
      </c>
      <c r="M280" s="139" t="e">
        <v>#N/A</v>
      </c>
      <c r="N280" s="63">
        <v>48.536289833247714</v>
      </c>
      <c r="O280" s="564" t="e">
        <v>#N/A</v>
      </c>
      <c r="P280" s="115"/>
      <c r="Y280" s="461"/>
    </row>
    <row r="281" spans="1:25">
      <c r="A281" s="464">
        <v>40380</v>
      </c>
      <c r="B281" s="460">
        <v>99.2</v>
      </c>
      <c r="C281" s="460" t="e">
        <v>#N/A</v>
      </c>
      <c r="D281" s="460">
        <v>86.282708178089422</v>
      </c>
      <c r="E281" s="460" t="e">
        <v>#N/A</v>
      </c>
      <c r="F281" s="460" t="e">
        <v>#N/A</v>
      </c>
      <c r="G281" s="460" t="e">
        <v>#N/A</v>
      </c>
      <c r="H281" s="460" t="e">
        <v>#N/A</v>
      </c>
      <c r="I281" s="460" t="e">
        <v>#N/A</v>
      </c>
      <c r="J281" s="460" t="e">
        <v>#N/A</v>
      </c>
      <c r="K281" s="465" t="e">
        <v>#N/A</v>
      </c>
      <c r="M281" s="139">
        <v>86.282708178089422</v>
      </c>
      <c r="N281" s="63" t="e">
        <v>#N/A</v>
      </c>
      <c r="O281" s="564" t="e">
        <v>#N/A</v>
      </c>
      <c r="P281" s="115"/>
      <c r="Y281" s="461"/>
    </row>
    <row r="282" spans="1:25">
      <c r="A282" s="464">
        <v>40381</v>
      </c>
      <c r="B282" s="460">
        <v>102.5</v>
      </c>
      <c r="C282" s="460">
        <v>121.97145807399582</v>
      </c>
      <c r="D282" s="460" t="e">
        <v>#N/A</v>
      </c>
      <c r="E282" s="460" t="e">
        <v>#N/A</v>
      </c>
      <c r="F282" s="460" t="e">
        <v>#N/A</v>
      </c>
      <c r="G282" s="460" t="e">
        <v>#N/A</v>
      </c>
      <c r="H282" s="460" t="e">
        <v>#N/A</v>
      </c>
      <c r="I282" s="460" t="e">
        <v>#N/A</v>
      </c>
      <c r="J282" s="460" t="e">
        <v>#N/A</v>
      </c>
      <c r="K282" s="465" t="e">
        <v>#N/A</v>
      </c>
      <c r="M282" s="139">
        <v>121.97145807399582</v>
      </c>
      <c r="N282" s="63" t="e">
        <v>#N/A</v>
      </c>
      <c r="O282" s="564" t="e">
        <v>#N/A</v>
      </c>
      <c r="P282" s="115"/>
      <c r="Y282" s="461"/>
    </row>
    <row r="283" spans="1:25">
      <c r="A283" s="464">
        <v>40400</v>
      </c>
      <c r="B283" s="460">
        <v>110.4</v>
      </c>
      <c r="C283" s="460" t="e">
        <v>#N/A</v>
      </c>
      <c r="D283" s="460" t="e">
        <v>#N/A</v>
      </c>
      <c r="E283" s="460">
        <v>97.212229263624323</v>
      </c>
      <c r="F283" s="460" t="e">
        <v>#N/A</v>
      </c>
      <c r="G283" s="460" t="e">
        <v>#N/A</v>
      </c>
      <c r="H283" s="460" t="e">
        <v>#N/A</v>
      </c>
      <c r="I283" s="460" t="e">
        <v>#N/A</v>
      </c>
      <c r="J283" s="460" t="e">
        <v>#N/A</v>
      </c>
      <c r="K283" s="465" t="e">
        <v>#N/A</v>
      </c>
      <c r="M283" s="139" t="e">
        <v>#N/A</v>
      </c>
      <c r="N283" s="63">
        <v>97.212229263624323</v>
      </c>
      <c r="O283" s="564" t="e">
        <v>#N/A</v>
      </c>
      <c r="P283" s="115"/>
      <c r="Y283" s="461"/>
    </row>
    <row r="284" spans="1:25">
      <c r="A284" s="464">
        <v>40406</v>
      </c>
      <c r="B284" s="460">
        <v>199.8</v>
      </c>
      <c r="C284" s="460" t="e">
        <v>#N/A</v>
      </c>
      <c r="D284" s="460" t="e">
        <v>#N/A</v>
      </c>
      <c r="E284" s="460" t="e">
        <v>#N/A</v>
      </c>
      <c r="F284" s="460">
        <v>60.362016971530394</v>
      </c>
      <c r="G284" s="460" t="e">
        <v>#N/A</v>
      </c>
      <c r="H284" s="460" t="e">
        <v>#N/A</v>
      </c>
      <c r="I284" s="460" t="e">
        <v>#N/A</v>
      </c>
      <c r="J284" s="460" t="e">
        <v>#N/A</v>
      </c>
      <c r="K284" s="465" t="e">
        <v>#N/A</v>
      </c>
      <c r="M284" s="139" t="e">
        <v>#N/A</v>
      </c>
      <c r="N284" s="63">
        <v>60.362016971530394</v>
      </c>
      <c r="O284" s="564" t="e">
        <v>#N/A</v>
      </c>
      <c r="P284" s="115"/>
      <c r="Y284" s="461"/>
    </row>
    <row r="285" spans="1:25">
      <c r="A285" s="464">
        <v>40410</v>
      </c>
      <c r="B285" s="460">
        <v>49</v>
      </c>
      <c r="C285" s="460">
        <v>137.07644237980765</v>
      </c>
      <c r="D285" s="460" t="e">
        <v>#N/A</v>
      </c>
      <c r="E285" s="460" t="e">
        <v>#N/A</v>
      </c>
      <c r="F285" s="460" t="e">
        <v>#N/A</v>
      </c>
      <c r="G285" s="460" t="e">
        <v>#N/A</v>
      </c>
      <c r="H285" s="460" t="e">
        <v>#N/A</v>
      </c>
      <c r="I285" s="460" t="e">
        <v>#N/A</v>
      </c>
      <c r="J285" s="460" t="e">
        <v>#N/A</v>
      </c>
      <c r="K285" s="465" t="e">
        <v>#N/A</v>
      </c>
      <c r="M285" s="139">
        <v>137.07644237980765</v>
      </c>
      <c r="N285" s="63" t="e">
        <v>#N/A</v>
      </c>
      <c r="O285" s="564" t="e">
        <v>#N/A</v>
      </c>
      <c r="P285" s="115"/>
      <c r="Y285" s="461"/>
    </row>
    <row r="286" spans="1:25">
      <c r="A286" s="464">
        <v>40422</v>
      </c>
      <c r="B286" s="460">
        <v>79.2</v>
      </c>
      <c r="C286" s="460" t="e">
        <v>#N/A</v>
      </c>
      <c r="D286" s="460">
        <v>74.530409535734904</v>
      </c>
      <c r="E286" s="460" t="e">
        <v>#N/A</v>
      </c>
      <c r="F286" s="460" t="e">
        <v>#N/A</v>
      </c>
      <c r="G286" s="460" t="e">
        <v>#N/A</v>
      </c>
      <c r="H286" s="460" t="e">
        <v>#N/A</v>
      </c>
      <c r="I286" s="460" t="e">
        <v>#N/A</v>
      </c>
      <c r="J286" s="460" t="e">
        <v>#N/A</v>
      </c>
      <c r="K286" s="465" t="e">
        <v>#N/A</v>
      </c>
      <c r="M286" s="139">
        <v>74.530409535734904</v>
      </c>
      <c r="N286" s="63" t="e">
        <v>#N/A</v>
      </c>
      <c r="O286" s="564" t="e">
        <v>#N/A</v>
      </c>
      <c r="P286" s="115"/>
      <c r="Y286" s="461"/>
    </row>
    <row r="287" spans="1:25">
      <c r="A287" s="464">
        <v>40429</v>
      </c>
      <c r="B287" s="460">
        <v>55.2</v>
      </c>
      <c r="C287" s="460" t="e">
        <v>#N/A</v>
      </c>
      <c r="D287" s="460" t="e">
        <v>#N/A</v>
      </c>
      <c r="E287" s="460" t="e">
        <v>#N/A</v>
      </c>
      <c r="F287" s="460" t="e">
        <v>#N/A</v>
      </c>
      <c r="G287" s="460" t="e">
        <v>#N/A</v>
      </c>
      <c r="H287" s="460">
        <v>87.936841003585386</v>
      </c>
      <c r="I287" s="460" t="e">
        <v>#N/A</v>
      </c>
      <c r="J287" s="460" t="e">
        <v>#N/A</v>
      </c>
      <c r="K287" s="465" t="e">
        <v>#N/A</v>
      </c>
      <c r="M287" s="139" t="e">
        <v>#N/A</v>
      </c>
      <c r="N287" s="63" t="e">
        <v>#N/A</v>
      </c>
      <c r="O287" s="564">
        <v>87.936841003585386</v>
      </c>
      <c r="P287" s="115"/>
      <c r="Y287" s="461"/>
    </row>
    <row r="288" spans="1:25">
      <c r="A288" s="464">
        <v>40438</v>
      </c>
      <c r="B288" s="460">
        <v>148.80000000000001</v>
      </c>
      <c r="C288" s="460" t="e">
        <v>#N/A</v>
      </c>
      <c r="D288" s="460" t="e">
        <v>#N/A</v>
      </c>
      <c r="E288" s="460" t="e">
        <v>#N/A</v>
      </c>
      <c r="F288" s="460">
        <v>37.638269897240527</v>
      </c>
      <c r="G288" s="460" t="e">
        <v>#N/A</v>
      </c>
      <c r="H288" s="460" t="e">
        <v>#N/A</v>
      </c>
      <c r="I288" s="460" t="e">
        <v>#N/A</v>
      </c>
      <c r="J288" s="460" t="e">
        <v>#N/A</v>
      </c>
      <c r="K288" s="465" t="e">
        <v>#N/A</v>
      </c>
      <c r="M288" s="139" t="e">
        <v>#N/A</v>
      </c>
      <c r="N288" s="63">
        <v>37.638269897240527</v>
      </c>
      <c r="O288" s="564" t="e">
        <v>#N/A</v>
      </c>
      <c r="P288" s="115"/>
      <c r="Y288" s="461"/>
    </row>
    <row r="289" spans="1:25">
      <c r="A289" s="464">
        <v>40443</v>
      </c>
      <c r="B289" s="460">
        <v>80</v>
      </c>
      <c r="C289" s="460" t="e">
        <v>#N/A</v>
      </c>
      <c r="D289" s="460" t="e">
        <v>#N/A</v>
      </c>
      <c r="E289" s="460" t="e">
        <v>#N/A</v>
      </c>
      <c r="F289" s="460">
        <v>46.897404117892059</v>
      </c>
      <c r="G289" s="460" t="e">
        <v>#N/A</v>
      </c>
      <c r="H289" s="460" t="e">
        <v>#N/A</v>
      </c>
      <c r="I289" s="460" t="e">
        <v>#N/A</v>
      </c>
      <c r="J289" s="460" t="e">
        <v>#N/A</v>
      </c>
      <c r="K289" s="465" t="e">
        <v>#N/A</v>
      </c>
      <c r="M289" s="139" t="e">
        <v>#N/A</v>
      </c>
      <c r="N289" s="63">
        <v>46.897404117892059</v>
      </c>
      <c r="O289" s="564" t="e">
        <v>#N/A</v>
      </c>
      <c r="P289" s="115"/>
      <c r="Y289" s="461"/>
    </row>
    <row r="290" spans="1:25">
      <c r="A290" s="464">
        <v>40462</v>
      </c>
      <c r="B290" s="460">
        <v>49.8</v>
      </c>
      <c r="C290" s="460" t="e">
        <v>#N/A</v>
      </c>
      <c r="D290" s="460" t="e">
        <v>#N/A</v>
      </c>
      <c r="E290" s="460" t="e">
        <v>#N/A</v>
      </c>
      <c r="F290" s="460" t="e">
        <v>#N/A</v>
      </c>
      <c r="G290" s="460" t="e">
        <v>#N/A</v>
      </c>
      <c r="H290" s="460" t="e">
        <v>#N/A</v>
      </c>
      <c r="I290" s="460" t="e">
        <v>#N/A</v>
      </c>
      <c r="J290" s="460">
        <v>119.40478499293292</v>
      </c>
      <c r="K290" s="465" t="e">
        <v>#N/A</v>
      </c>
      <c r="M290" s="139" t="e">
        <v>#N/A</v>
      </c>
      <c r="N290" s="63" t="e">
        <v>#N/A</v>
      </c>
      <c r="O290" s="564">
        <v>119.40478499293292</v>
      </c>
      <c r="P290" s="115"/>
      <c r="Y290" s="461"/>
    </row>
    <row r="291" spans="1:25">
      <c r="A291" s="464">
        <v>40469</v>
      </c>
      <c r="B291" s="460">
        <v>31.68</v>
      </c>
      <c r="C291" s="460" t="e">
        <v>#N/A</v>
      </c>
      <c r="D291" s="460" t="e">
        <v>#N/A</v>
      </c>
      <c r="E291" s="460" t="e">
        <v>#N/A</v>
      </c>
      <c r="F291" s="460" t="e">
        <v>#N/A</v>
      </c>
      <c r="G291" s="460" t="e">
        <v>#N/A</v>
      </c>
      <c r="H291" s="460" t="e">
        <v>#N/A</v>
      </c>
      <c r="I291" s="460" t="e">
        <v>#N/A</v>
      </c>
      <c r="J291" s="460">
        <v>118.55200199772176</v>
      </c>
      <c r="K291" s="465" t="e">
        <v>#N/A</v>
      </c>
      <c r="M291" s="139" t="e">
        <v>#N/A</v>
      </c>
      <c r="N291" s="63" t="e">
        <v>#N/A</v>
      </c>
      <c r="O291" s="564">
        <v>118.55200199772176</v>
      </c>
      <c r="P291" s="115"/>
      <c r="Y291" s="461"/>
    </row>
    <row r="292" spans="1:25">
      <c r="A292" s="464">
        <v>40487</v>
      </c>
      <c r="B292" s="460">
        <v>161</v>
      </c>
      <c r="C292" s="460" t="e">
        <v>#N/A</v>
      </c>
      <c r="D292" s="460" t="e">
        <v>#N/A</v>
      </c>
      <c r="E292" s="460" t="e">
        <v>#N/A</v>
      </c>
      <c r="F292" s="460">
        <v>42.741285767365987</v>
      </c>
      <c r="G292" s="460" t="e">
        <v>#N/A</v>
      </c>
      <c r="H292" s="460" t="e">
        <v>#N/A</v>
      </c>
      <c r="I292" s="460" t="e">
        <v>#N/A</v>
      </c>
      <c r="J292" s="460" t="e">
        <v>#N/A</v>
      </c>
      <c r="K292" s="465" t="e">
        <v>#N/A</v>
      </c>
      <c r="M292" s="139" t="e">
        <v>#N/A</v>
      </c>
      <c r="N292" s="63">
        <v>42.741285767365987</v>
      </c>
      <c r="O292" s="564" t="e">
        <v>#N/A</v>
      </c>
      <c r="P292" s="115"/>
      <c r="Y292" s="461"/>
    </row>
    <row r="293" spans="1:25">
      <c r="A293" s="464">
        <v>40494</v>
      </c>
      <c r="B293" s="460">
        <v>99</v>
      </c>
      <c r="C293" s="460" t="e">
        <v>#N/A</v>
      </c>
      <c r="D293" s="460" t="e">
        <v>#N/A</v>
      </c>
      <c r="E293" s="460" t="e">
        <v>#N/A</v>
      </c>
      <c r="F293" s="460" t="e">
        <v>#N/A</v>
      </c>
      <c r="G293" s="460" t="e">
        <v>#N/A</v>
      </c>
      <c r="H293" s="460">
        <v>70.024111342377481</v>
      </c>
      <c r="I293" s="460" t="e">
        <v>#N/A</v>
      </c>
      <c r="J293" s="460" t="e">
        <v>#N/A</v>
      </c>
      <c r="K293" s="465" t="e">
        <v>#N/A</v>
      </c>
      <c r="M293" s="139" t="e">
        <v>#N/A</v>
      </c>
      <c r="N293" s="63" t="e">
        <v>#N/A</v>
      </c>
      <c r="O293" s="564">
        <v>70.024111342377481</v>
      </c>
      <c r="P293" s="115"/>
      <c r="Y293" s="461"/>
    </row>
    <row r="294" spans="1:25">
      <c r="A294" s="464">
        <v>40518</v>
      </c>
      <c r="B294" s="460">
        <v>201</v>
      </c>
      <c r="C294" s="460" t="e">
        <v>#N/A</v>
      </c>
      <c r="D294" s="460" t="e">
        <v>#N/A</v>
      </c>
      <c r="E294" s="460" t="e">
        <v>#N/A</v>
      </c>
      <c r="F294" s="460">
        <v>36.659685218174879</v>
      </c>
      <c r="G294" s="460" t="e">
        <v>#N/A</v>
      </c>
      <c r="H294" s="460" t="e">
        <v>#N/A</v>
      </c>
      <c r="I294" s="460" t="e">
        <v>#N/A</v>
      </c>
      <c r="J294" s="460" t="e">
        <v>#N/A</v>
      </c>
      <c r="K294" s="465" t="e">
        <v>#N/A</v>
      </c>
      <c r="M294" s="139" t="e">
        <v>#N/A</v>
      </c>
      <c r="N294" s="63">
        <v>36.659685218174879</v>
      </c>
      <c r="O294" s="564" t="e">
        <v>#N/A</v>
      </c>
      <c r="P294" s="115"/>
      <c r="Y294" s="461"/>
    </row>
    <row r="295" spans="1:25">
      <c r="A295" s="464">
        <v>40521</v>
      </c>
      <c r="B295" s="460">
        <v>167.89999999999998</v>
      </c>
      <c r="C295" s="460" t="e">
        <v>#N/A</v>
      </c>
      <c r="D295" s="460" t="e">
        <v>#N/A</v>
      </c>
      <c r="E295" s="460" t="e">
        <v>#N/A</v>
      </c>
      <c r="F295" s="460">
        <v>30.818567978569718</v>
      </c>
      <c r="G295" s="460" t="e">
        <v>#N/A</v>
      </c>
      <c r="H295" s="460" t="e">
        <v>#N/A</v>
      </c>
      <c r="I295" s="460" t="e">
        <v>#N/A</v>
      </c>
      <c r="J295" s="460" t="e">
        <v>#N/A</v>
      </c>
      <c r="K295" s="465" t="e">
        <v>#N/A</v>
      </c>
      <c r="M295" s="139" t="e">
        <v>#N/A</v>
      </c>
      <c r="N295" s="63">
        <v>30.818567978569718</v>
      </c>
      <c r="O295" s="564" t="e">
        <v>#N/A</v>
      </c>
      <c r="P295" s="115"/>
      <c r="Y295" s="461"/>
    </row>
    <row r="296" spans="1:25">
      <c r="A296" s="464">
        <v>40529</v>
      </c>
      <c r="B296" s="460">
        <v>78.2</v>
      </c>
      <c r="C296" s="460">
        <v>111.30297608436967</v>
      </c>
      <c r="D296" s="460" t="e">
        <v>#N/A</v>
      </c>
      <c r="E296" s="460" t="e">
        <v>#N/A</v>
      </c>
      <c r="F296" s="460" t="e">
        <v>#N/A</v>
      </c>
      <c r="G296" s="460" t="e">
        <v>#N/A</v>
      </c>
      <c r="H296" s="460" t="e">
        <v>#N/A</v>
      </c>
      <c r="I296" s="460" t="e">
        <v>#N/A</v>
      </c>
      <c r="J296" s="460" t="e">
        <v>#N/A</v>
      </c>
      <c r="K296" s="465" t="e">
        <v>#N/A</v>
      </c>
      <c r="M296" s="139">
        <v>111.30297608436967</v>
      </c>
      <c r="N296" s="63" t="e">
        <v>#N/A</v>
      </c>
      <c r="O296" s="564" t="e">
        <v>#N/A</v>
      </c>
      <c r="P296" s="115"/>
      <c r="Y296" s="461"/>
    </row>
    <row r="297" spans="1:25">
      <c r="A297" s="464">
        <v>40529</v>
      </c>
      <c r="B297" s="460">
        <v>50</v>
      </c>
      <c r="C297" s="460" t="e">
        <v>#N/A</v>
      </c>
      <c r="D297" s="460" t="e">
        <v>#N/A</v>
      </c>
      <c r="E297" s="460">
        <v>60.040795114241767</v>
      </c>
      <c r="F297" s="460" t="e">
        <v>#N/A</v>
      </c>
      <c r="G297" s="460" t="e">
        <v>#N/A</v>
      </c>
      <c r="H297" s="460" t="e">
        <v>#N/A</v>
      </c>
      <c r="I297" s="460" t="e">
        <v>#N/A</v>
      </c>
      <c r="J297" s="460" t="e">
        <v>#N/A</v>
      </c>
      <c r="K297" s="465" t="e">
        <v>#N/A</v>
      </c>
      <c r="M297" s="139" t="e">
        <v>#N/A</v>
      </c>
      <c r="N297" s="63">
        <v>60.040795114241767</v>
      </c>
      <c r="O297" s="564" t="e">
        <v>#N/A</v>
      </c>
      <c r="P297" s="115"/>
      <c r="Y297" s="461"/>
    </row>
    <row r="298" spans="1:25">
      <c r="A298" s="464">
        <v>40529</v>
      </c>
      <c r="B298" s="460">
        <v>78.2</v>
      </c>
      <c r="C298" s="460">
        <v>104.35281135372385</v>
      </c>
      <c r="D298" s="460" t="e">
        <v>#N/A</v>
      </c>
      <c r="E298" s="460" t="e">
        <v>#N/A</v>
      </c>
      <c r="F298" s="460" t="e">
        <v>#N/A</v>
      </c>
      <c r="G298" s="460" t="e">
        <v>#N/A</v>
      </c>
      <c r="H298" s="460" t="e">
        <v>#N/A</v>
      </c>
      <c r="I298" s="460" t="e">
        <v>#N/A</v>
      </c>
      <c r="J298" s="460" t="e">
        <v>#N/A</v>
      </c>
      <c r="K298" s="465" t="e">
        <v>#N/A</v>
      </c>
      <c r="M298" s="139">
        <v>104.35281135372385</v>
      </c>
      <c r="N298" s="63" t="e">
        <v>#N/A</v>
      </c>
      <c r="O298" s="564" t="e">
        <v>#N/A</v>
      </c>
      <c r="P298" s="115"/>
      <c r="Y298" s="461"/>
    </row>
    <row r="299" spans="1:25">
      <c r="A299" s="464">
        <v>40529</v>
      </c>
      <c r="B299" s="460">
        <v>38.46</v>
      </c>
      <c r="C299" s="460" t="e">
        <v>#N/A</v>
      </c>
      <c r="D299" s="460" t="e">
        <v>#N/A</v>
      </c>
      <c r="E299" s="460" t="e">
        <v>#N/A</v>
      </c>
      <c r="F299" s="460" t="e">
        <v>#N/A</v>
      </c>
      <c r="G299" s="460" t="e">
        <v>#N/A</v>
      </c>
      <c r="H299" s="460" t="e">
        <v>#N/A</v>
      </c>
      <c r="I299" s="460" t="e">
        <v>#N/A</v>
      </c>
      <c r="J299" s="460">
        <v>56.047730476438318</v>
      </c>
      <c r="K299" s="465" t="e">
        <v>#N/A</v>
      </c>
      <c r="M299" s="139" t="e">
        <v>#N/A</v>
      </c>
      <c r="N299" s="63" t="e">
        <v>#N/A</v>
      </c>
      <c r="O299" s="564">
        <v>56.047730476438318</v>
      </c>
      <c r="P299" s="115"/>
      <c r="Y299" s="461"/>
    </row>
    <row r="300" spans="1:25">
      <c r="A300" s="464">
        <v>40534</v>
      </c>
      <c r="B300" s="460">
        <v>27.3</v>
      </c>
      <c r="C300" s="460" t="e">
        <v>#N/A</v>
      </c>
      <c r="D300" s="460" t="e">
        <v>#N/A</v>
      </c>
      <c r="E300" s="460" t="e">
        <v>#N/A</v>
      </c>
      <c r="F300" s="460">
        <v>47.797778150152617</v>
      </c>
      <c r="G300" s="460" t="e">
        <v>#N/A</v>
      </c>
      <c r="H300" s="460" t="e">
        <v>#N/A</v>
      </c>
      <c r="I300" s="460" t="e">
        <v>#N/A</v>
      </c>
      <c r="J300" s="460" t="e">
        <v>#N/A</v>
      </c>
      <c r="K300" s="465" t="e">
        <v>#N/A</v>
      </c>
      <c r="M300" s="139" t="e">
        <v>#N/A</v>
      </c>
      <c r="N300" s="63">
        <v>47.797778150152617</v>
      </c>
      <c r="O300" s="564" t="e">
        <v>#N/A</v>
      </c>
      <c r="P300" s="115"/>
      <c r="Y300" s="461"/>
    </row>
    <row r="301" spans="1:25">
      <c r="A301" s="464">
        <v>40535</v>
      </c>
      <c r="B301" s="460">
        <v>28.5</v>
      </c>
      <c r="C301" s="460" t="e">
        <v>#N/A</v>
      </c>
      <c r="D301" s="460" t="e">
        <v>#N/A</v>
      </c>
      <c r="E301" s="460" t="e">
        <v>#N/A</v>
      </c>
      <c r="F301" s="460" t="e">
        <v>#N/A</v>
      </c>
      <c r="G301" s="460" t="e">
        <v>#N/A</v>
      </c>
      <c r="H301" s="460" t="e">
        <v>#N/A</v>
      </c>
      <c r="I301" s="460" t="e">
        <v>#N/A</v>
      </c>
      <c r="J301" s="460">
        <v>72.877892195644122</v>
      </c>
      <c r="K301" s="465" t="e">
        <v>#N/A</v>
      </c>
      <c r="M301" s="139" t="e">
        <v>#N/A</v>
      </c>
      <c r="N301" s="63" t="e">
        <v>#N/A</v>
      </c>
      <c r="O301" s="564">
        <v>72.877892195644122</v>
      </c>
      <c r="P301" s="115"/>
      <c r="Y301" s="461"/>
    </row>
    <row r="302" spans="1:25">
      <c r="A302" s="464">
        <v>40535</v>
      </c>
      <c r="B302" s="460">
        <v>48</v>
      </c>
      <c r="C302" s="460" t="e">
        <v>#N/A</v>
      </c>
      <c r="D302" s="460" t="e">
        <v>#N/A</v>
      </c>
      <c r="E302" s="460" t="e">
        <v>#N/A</v>
      </c>
      <c r="F302" s="460" t="e">
        <v>#N/A</v>
      </c>
      <c r="G302" s="460" t="e">
        <v>#N/A</v>
      </c>
      <c r="H302" s="460" t="e">
        <v>#N/A</v>
      </c>
      <c r="I302" s="460" t="e">
        <v>#N/A</v>
      </c>
      <c r="J302" s="460">
        <v>60.085284496632092</v>
      </c>
      <c r="K302" s="465" t="e">
        <v>#N/A</v>
      </c>
      <c r="M302" s="139" t="e">
        <v>#N/A</v>
      </c>
      <c r="N302" s="63" t="e">
        <v>#N/A</v>
      </c>
      <c r="O302" s="564">
        <v>60.085284496632092</v>
      </c>
      <c r="P302" s="115"/>
      <c r="Y302" s="461"/>
    </row>
    <row r="303" spans="1:25">
      <c r="A303" s="464">
        <v>40535</v>
      </c>
      <c r="B303" s="460">
        <v>34.200000000000003</v>
      </c>
      <c r="C303" s="460" t="e">
        <v>#N/A</v>
      </c>
      <c r="D303" s="460" t="e">
        <v>#N/A</v>
      </c>
      <c r="E303" s="460" t="e">
        <v>#N/A</v>
      </c>
      <c r="F303" s="460" t="e">
        <v>#N/A</v>
      </c>
      <c r="G303" s="460" t="e">
        <v>#N/A</v>
      </c>
      <c r="H303" s="460" t="e">
        <v>#N/A</v>
      </c>
      <c r="I303" s="460" t="e">
        <v>#N/A</v>
      </c>
      <c r="J303" s="460">
        <v>78.919482844579264</v>
      </c>
      <c r="K303" s="465" t="e">
        <v>#N/A</v>
      </c>
      <c r="M303" s="139" t="e">
        <v>#N/A</v>
      </c>
      <c r="N303" s="63" t="e">
        <v>#N/A</v>
      </c>
      <c r="O303" s="564">
        <v>78.919482844579264</v>
      </c>
      <c r="P303" s="115"/>
      <c r="Y303" s="461"/>
    </row>
    <row r="304" spans="1:25">
      <c r="A304" s="464">
        <v>40575</v>
      </c>
      <c r="B304" s="460">
        <v>257.60000000000002</v>
      </c>
      <c r="C304" s="460">
        <v>110.02599387995288</v>
      </c>
      <c r="D304" s="460" t="e">
        <v>#N/A</v>
      </c>
      <c r="E304" s="460" t="e">
        <v>#N/A</v>
      </c>
      <c r="F304" s="460" t="e">
        <v>#N/A</v>
      </c>
      <c r="G304" s="460" t="e">
        <v>#N/A</v>
      </c>
      <c r="H304" s="460" t="e">
        <v>#N/A</v>
      </c>
      <c r="I304" s="460" t="e">
        <v>#N/A</v>
      </c>
      <c r="J304" s="460" t="e">
        <v>#N/A</v>
      </c>
      <c r="K304" s="465" t="e">
        <v>#N/A</v>
      </c>
      <c r="M304" s="139">
        <v>110.02599387995288</v>
      </c>
      <c r="N304" s="63" t="e">
        <v>#N/A</v>
      </c>
      <c r="O304" s="564" t="e">
        <v>#N/A</v>
      </c>
      <c r="P304" s="115"/>
      <c r="Y304" s="461"/>
    </row>
    <row r="305" spans="1:25">
      <c r="A305" s="464">
        <v>40612</v>
      </c>
      <c r="B305" s="460">
        <v>100</v>
      </c>
      <c r="C305" s="460" t="e">
        <v>#N/A</v>
      </c>
      <c r="D305" s="460" t="e">
        <v>#N/A</v>
      </c>
      <c r="E305" s="460" t="e">
        <v>#N/A</v>
      </c>
      <c r="F305" s="460" t="e">
        <v>#N/A</v>
      </c>
      <c r="G305" s="460" t="e">
        <v>#N/A</v>
      </c>
      <c r="H305" s="460">
        <v>69.521051234925295</v>
      </c>
      <c r="I305" s="460" t="e">
        <v>#N/A</v>
      </c>
      <c r="J305" s="460" t="e">
        <v>#N/A</v>
      </c>
      <c r="K305" s="465" t="e">
        <v>#N/A</v>
      </c>
      <c r="M305" s="139" t="e">
        <v>#N/A</v>
      </c>
      <c r="N305" s="63" t="e">
        <v>#N/A</v>
      </c>
      <c r="O305" s="564">
        <v>69.521051234925295</v>
      </c>
      <c r="P305" s="115"/>
      <c r="Y305" s="461"/>
    </row>
    <row r="306" spans="1:25">
      <c r="A306" s="464">
        <v>40639</v>
      </c>
      <c r="B306" s="460">
        <v>155.1</v>
      </c>
      <c r="C306" s="460">
        <v>105.67824968388939</v>
      </c>
      <c r="D306" s="460" t="e">
        <v>#N/A</v>
      </c>
      <c r="E306" s="460" t="e">
        <v>#N/A</v>
      </c>
      <c r="F306" s="460" t="e">
        <v>#N/A</v>
      </c>
      <c r="G306" s="460" t="e">
        <v>#N/A</v>
      </c>
      <c r="H306" s="460" t="e">
        <v>#N/A</v>
      </c>
      <c r="I306" s="460" t="e">
        <v>#N/A</v>
      </c>
      <c r="J306" s="460" t="e">
        <v>#N/A</v>
      </c>
      <c r="K306" s="465" t="e">
        <v>#N/A</v>
      </c>
      <c r="M306" s="139">
        <v>105.67824968388939</v>
      </c>
      <c r="N306" s="63" t="e">
        <v>#N/A</v>
      </c>
      <c r="O306" s="564" t="e">
        <v>#N/A</v>
      </c>
      <c r="P306" s="115"/>
      <c r="Y306" s="461"/>
    </row>
    <row r="307" spans="1:25">
      <c r="A307" s="464">
        <v>40653</v>
      </c>
      <c r="B307" s="460">
        <v>100.8</v>
      </c>
      <c r="C307" s="460" t="e">
        <v>#N/A</v>
      </c>
      <c r="D307" s="460" t="e">
        <v>#N/A</v>
      </c>
      <c r="E307" s="460" t="e">
        <v>#N/A</v>
      </c>
      <c r="F307" s="460">
        <v>35.870554264980719</v>
      </c>
      <c r="G307" s="460" t="e">
        <v>#N/A</v>
      </c>
      <c r="H307" s="460" t="e">
        <v>#N/A</v>
      </c>
      <c r="I307" s="460" t="e">
        <v>#N/A</v>
      </c>
      <c r="J307" s="460" t="e">
        <v>#N/A</v>
      </c>
      <c r="K307" s="465" t="e">
        <v>#N/A</v>
      </c>
      <c r="M307" s="139" t="e">
        <v>#N/A</v>
      </c>
      <c r="N307" s="63">
        <v>35.870554264980719</v>
      </c>
      <c r="O307" s="564" t="e">
        <v>#N/A</v>
      </c>
      <c r="P307" s="115"/>
      <c r="Y307" s="461"/>
    </row>
    <row r="308" spans="1:25">
      <c r="A308" s="464">
        <v>40668</v>
      </c>
      <c r="B308" s="460">
        <v>165.6</v>
      </c>
      <c r="C308" s="460" t="e">
        <v>#N/A</v>
      </c>
      <c r="D308" s="460" t="e">
        <v>#N/A</v>
      </c>
      <c r="E308" s="460" t="e">
        <v>#N/A</v>
      </c>
      <c r="F308" s="460">
        <v>68.006372578643294</v>
      </c>
      <c r="G308" s="460" t="e">
        <v>#N/A</v>
      </c>
      <c r="H308" s="460" t="e">
        <v>#N/A</v>
      </c>
      <c r="I308" s="460" t="e">
        <v>#N/A</v>
      </c>
      <c r="J308" s="460" t="e">
        <v>#N/A</v>
      </c>
      <c r="K308" s="465" t="e">
        <v>#N/A</v>
      </c>
      <c r="M308" s="139" t="e">
        <v>#N/A</v>
      </c>
      <c r="N308" s="63">
        <v>68.006372578643294</v>
      </c>
      <c r="O308" s="564" t="e">
        <v>#N/A</v>
      </c>
      <c r="P308" s="115"/>
      <c r="Y308" s="461"/>
    </row>
    <row r="309" spans="1:25">
      <c r="A309" s="464">
        <v>40669</v>
      </c>
      <c r="B309" s="460">
        <v>131.1</v>
      </c>
      <c r="C309" s="460" t="e">
        <v>#N/A</v>
      </c>
      <c r="D309" s="460" t="e">
        <v>#N/A</v>
      </c>
      <c r="E309" s="460" t="e">
        <v>#N/A</v>
      </c>
      <c r="F309" s="460">
        <v>33.478795656790119</v>
      </c>
      <c r="G309" s="460" t="e">
        <v>#N/A</v>
      </c>
      <c r="H309" s="460" t="e">
        <v>#N/A</v>
      </c>
      <c r="I309" s="460" t="e">
        <v>#N/A</v>
      </c>
      <c r="J309" s="460" t="e">
        <v>#N/A</v>
      </c>
      <c r="K309" s="465" t="e">
        <v>#N/A</v>
      </c>
      <c r="M309" s="139" t="e">
        <v>#N/A</v>
      </c>
      <c r="N309" s="63">
        <v>33.478795656790119</v>
      </c>
      <c r="O309" s="564" t="e">
        <v>#N/A</v>
      </c>
      <c r="P309" s="115"/>
      <c r="Y309" s="461"/>
    </row>
    <row r="310" spans="1:25">
      <c r="A310" s="464">
        <v>40676</v>
      </c>
      <c r="B310" s="460">
        <v>214.4</v>
      </c>
      <c r="C310" s="460" t="e">
        <v>#N/A</v>
      </c>
      <c r="D310" s="460" t="e">
        <v>#N/A</v>
      </c>
      <c r="E310" s="460">
        <v>73.949704036897543</v>
      </c>
      <c r="F310" s="460" t="e">
        <v>#N/A</v>
      </c>
      <c r="G310" s="460" t="e">
        <v>#N/A</v>
      </c>
      <c r="H310" s="460" t="e">
        <v>#N/A</v>
      </c>
      <c r="I310" s="460" t="e">
        <v>#N/A</v>
      </c>
      <c r="J310" s="460" t="e">
        <v>#N/A</v>
      </c>
      <c r="K310" s="465" t="e">
        <v>#N/A</v>
      </c>
      <c r="M310" s="139" t="e">
        <v>#N/A</v>
      </c>
      <c r="N310" s="63">
        <v>73.949704036897543</v>
      </c>
      <c r="O310" s="564" t="e">
        <v>#N/A</v>
      </c>
      <c r="P310" s="115"/>
      <c r="Y310" s="461"/>
    </row>
    <row r="311" spans="1:25">
      <c r="A311" s="464">
        <v>40679</v>
      </c>
      <c r="B311" s="460">
        <v>150.36000000000001</v>
      </c>
      <c r="C311" s="460" t="e">
        <v>#N/A</v>
      </c>
      <c r="D311" s="460" t="e">
        <v>#N/A</v>
      </c>
      <c r="E311" s="460" t="e">
        <v>#N/A</v>
      </c>
      <c r="F311" s="460" t="e">
        <v>#N/A</v>
      </c>
      <c r="G311" s="460" t="e">
        <v>#N/A</v>
      </c>
      <c r="H311" s="460" t="e">
        <v>#N/A</v>
      </c>
      <c r="I311" s="460" t="e">
        <v>#N/A</v>
      </c>
      <c r="J311" s="460" t="e">
        <v>#N/A</v>
      </c>
      <c r="K311" s="465">
        <v>31.982730405793014</v>
      </c>
      <c r="M311" s="139" t="e">
        <v>#N/A</v>
      </c>
      <c r="N311" s="63" t="e">
        <v>#N/A</v>
      </c>
      <c r="O311" s="564">
        <v>31.982730405793014</v>
      </c>
      <c r="P311" s="115"/>
      <c r="Y311" s="461"/>
    </row>
    <row r="312" spans="1:25">
      <c r="A312" s="464">
        <v>40679</v>
      </c>
      <c r="B312" s="460">
        <v>108</v>
      </c>
      <c r="C312" s="460" t="e">
        <v>#N/A</v>
      </c>
      <c r="D312" s="460" t="e">
        <v>#N/A</v>
      </c>
      <c r="E312" s="460" t="e">
        <v>#N/A</v>
      </c>
      <c r="F312" s="460">
        <v>22.734054021223756</v>
      </c>
      <c r="G312" s="460" t="e">
        <v>#N/A</v>
      </c>
      <c r="H312" s="460" t="e">
        <v>#N/A</v>
      </c>
      <c r="I312" s="460" t="e">
        <v>#N/A</v>
      </c>
      <c r="J312" s="460" t="e">
        <v>#N/A</v>
      </c>
      <c r="K312" s="465" t="e">
        <v>#N/A</v>
      </c>
      <c r="M312" s="139" t="e">
        <v>#N/A</v>
      </c>
      <c r="N312" s="63">
        <v>22.734054021223756</v>
      </c>
      <c r="O312" s="564" t="e">
        <v>#N/A</v>
      </c>
      <c r="P312" s="115"/>
      <c r="Y312" s="461"/>
    </row>
    <row r="313" spans="1:25">
      <c r="A313" s="464">
        <v>40683</v>
      </c>
      <c r="B313" s="460">
        <v>115</v>
      </c>
      <c r="C313" s="460" t="e">
        <v>#N/A</v>
      </c>
      <c r="D313" s="460" t="e">
        <v>#N/A</v>
      </c>
      <c r="E313" s="460" t="e">
        <v>#N/A</v>
      </c>
      <c r="F313" s="460" t="e">
        <v>#N/A</v>
      </c>
      <c r="G313" s="460" t="e">
        <v>#N/A</v>
      </c>
      <c r="H313" s="460">
        <v>56.29250687127189</v>
      </c>
      <c r="I313" s="460" t="e">
        <v>#N/A</v>
      </c>
      <c r="J313" s="460" t="e">
        <v>#N/A</v>
      </c>
      <c r="K313" s="465" t="e">
        <v>#N/A</v>
      </c>
      <c r="M313" s="139" t="e">
        <v>#N/A</v>
      </c>
      <c r="N313" s="63" t="e">
        <v>#N/A</v>
      </c>
      <c r="O313" s="564">
        <v>56.29250687127189</v>
      </c>
      <c r="P313" s="115"/>
      <c r="Y313" s="461"/>
    </row>
    <row r="314" spans="1:25">
      <c r="A314" s="464">
        <v>40701</v>
      </c>
      <c r="B314" s="460">
        <v>202</v>
      </c>
      <c r="C314" s="460" t="e">
        <v>#N/A</v>
      </c>
      <c r="D314" s="460" t="e">
        <v>#N/A</v>
      </c>
      <c r="E314" s="460" t="e">
        <v>#N/A</v>
      </c>
      <c r="F314" s="460">
        <v>39.427665588950575</v>
      </c>
      <c r="G314" s="460" t="e">
        <v>#N/A</v>
      </c>
      <c r="H314" s="460" t="e">
        <v>#N/A</v>
      </c>
      <c r="I314" s="460" t="e">
        <v>#N/A</v>
      </c>
      <c r="J314" s="460" t="e">
        <v>#N/A</v>
      </c>
      <c r="K314" s="465" t="e">
        <v>#N/A</v>
      </c>
      <c r="M314" s="139" t="e">
        <v>#N/A</v>
      </c>
      <c r="N314" s="63">
        <v>39.427665588950575</v>
      </c>
      <c r="O314" s="564" t="e">
        <v>#N/A</v>
      </c>
      <c r="P314" s="115"/>
      <c r="Y314" s="461"/>
    </row>
    <row r="315" spans="1:25">
      <c r="A315" s="464">
        <v>40715</v>
      </c>
      <c r="B315" s="460">
        <v>40</v>
      </c>
      <c r="C315" s="460" t="e">
        <v>#N/A</v>
      </c>
      <c r="D315" s="460" t="e">
        <v>#N/A</v>
      </c>
      <c r="E315" s="460">
        <v>50.561661500590667</v>
      </c>
      <c r="F315" s="460" t="e">
        <v>#N/A</v>
      </c>
      <c r="G315" s="460" t="e">
        <v>#N/A</v>
      </c>
      <c r="H315" s="460" t="e">
        <v>#N/A</v>
      </c>
      <c r="I315" s="460" t="e">
        <v>#N/A</v>
      </c>
      <c r="J315" s="460" t="e">
        <v>#N/A</v>
      </c>
      <c r="K315" s="465" t="e">
        <v>#N/A</v>
      </c>
      <c r="M315" s="139" t="e">
        <v>#N/A</v>
      </c>
      <c r="N315" s="63">
        <v>50.561661500590667</v>
      </c>
      <c r="O315" s="564" t="e">
        <v>#N/A</v>
      </c>
      <c r="P315" s="115"/>
      <c r="Y315" s="461"/>
    </row>
    <row r="316" spans="1:25">
      <c r="A316" s="464">
        <v>40721</v>
      </c>
      <c r="B316" s="460">
        <v>200</v>
      </c>
      <c r="C316" s="460" t="e">
        <v>#N/A</v>
      </c>
      <c r="D316" s="460">
        <v>35.501021518838883</v>
      </c>
      <c r="E316" s="460" t="e">
        <v>#N/A</v>
      </c>
      <c r="F316" s="460" t="e">
        <v>#N/A</v>
      </c>
      <c r="G316" s="460" t="e">
        <v>#N/A</v>
      </c>
      <c r="H316" s="460" t="e">
        <v>#N/A</v>
      </c>
      <c r="I316" s="460" t="e">
        <v>#N/A</v>
      </c>
      <c r="J316" s="460" t="e">
        <v>#N/A</v>
      </c>
      <c r="K316" s="465" t="e">
        <v>#N/A</v>
      </c>
      <c r="M316" s="139">
        <v>35.501021518838883</v>
      </c>
      <c r="N316" s="63" t="e">
        <v>#N/A</v>
      </c>
      <c r="O316" s="564" t="e">
        <v>#N/A</v>
      </c>
      <c r="P316" s="115"/>
      <c r="Y316" s="461"/>
    </row>
    <row r="317" spans="1:25">
      <c r="A317" s="464">
        <v>40722</v>
      </c>
      <c r="B317" s="460">
        <v>104.4</v>
      </c>
      <c r="C317" s="460" t="e">
        <v>#N/A</v>
      </c>
      <c r="D317" s="460">
        <v>64.828441646193411</v>
      </c>
      <c r="E317" s="460" t="e">
        <v>#N/A</v>
      </c>
      <c r="F317" s="460" t="e">
        <v>#N/A</v>
      </c>
      <c r="G317" s="460" t="e">
        <v>#N/A</v>
      </c>
      <c r="H317" s="460" t="e">
        <v>#N/A</v>
      </c>
      <c r="I317" s="460" t="e">
        <v>#N/A</v>
      </c>
      <c r="J317" s="460" t="e">
        <v>#N/A</v>
      </c>
      <c r="K317" s="465" t="e">
        <v>#N/A</v>
      </c>
      <c r="M317" s="139">
        <v>64.828441646193411</v>
      </c>
      <c r="N317" s="63" t="e">
        <v>#N/A</v>
      </c>
      <c r="O317" s="564" t="e">
        <v>#N/A</v>
      </c>
      <c r="P317" s="115"/>
      <c r="Y317" s="461"/>
    </row>
    <row r="318" spans="1:25">
      <c r="A318" s="464">
        <v>40723</v>
      </c>
      <c r="B318" s="460">
        <v>20</v>
      </c>
      <c r="C318" s="460" t="e">
        <v>#N/A</v>
      </c>
      <c r="D318" s="460" t="e">
        <v>#N/A</v>
      </c>
      <c r="E318" s="460">
        <v>82.907747004797329</v>
      </c>
      <c r="F318" s="460" t="e">
        <v>#N/A</v>
      </c>
      <c r="G318" s="460" t="e">
        <v>#N/A</v>
      </c>
      <c r="H318" s="460" t="e">
        <v>#N/A</v>
      </c>
      <c r="I318" s="460" t="e">
        <v>#N/A</v>
      </c>
      <c r="J318" s="460" t="e">
        <v>#N/A</v>
      </c>
      <c r="K318" s="465" t="e">
        <v>#N/A</v>
      </c>
      <c r="M318" s="139" t="e">
        <v>#N/A</v>
      </c>
      <c r="N318" s="63">
        <v>82.907747004797329</v>
      </c>
      <c r="O318" s="564" t="e">
        <v>#N/A</v>
      </c>
      <c r="P318" s="115"/>
      <c r="Y318" s="461"/>
    </row>
    <row r="319" spans="1:25">
      <c r="A319" s="464">
        <v>40730</v>
      </c>
      <c r="B319" s="460">
        <v>199.92</v>
      </c>
      <c r="C319" s="460" t="e">
        <v>#N/A</v>
      </c>
      <c r="D319" s="460" t="e">
        <v>#N/A</v>
      </c>
      <c r="E319" s="460">
        <v>43.182992650417802</v>
      </c>
      <c r="F319" s="460" t="e">
        <v>#N/A</v>
      </c>
      <c r="G319" s="460" t="e">
        <v>#N/A</v>
      </c>
      <c r="H319" s="460" t="e">
        <v>#N/A</v>
      </c>
      <c r="I319" s="460" t="e">
        <v>#N/A</v>
      </c>
      <c r="J319" s="460" t="e">
        <v>#N/A</v>
      </c>
      <c r="K319" s="465" t="e">
        <v>#N/A</v>
      </c>
      <c r="M319" s="139" t="e">
        <v>#N/A</v>
      </c>
      <c r="N319" s="63">
        <v>43.182992650417802</v>
      </c>
      <c r="O319" s="564" t="e">
        <v>#N/A</v>
      </c>
      <c r="P319" s="115"/>
      <c r="Y319" s="461"/>
    </row>
    <row r="320" spans="1:25">
      <c r="A320" s="464">
        <v>40739</v>
      </c>
      <c r="B320" s="460">
        <v>162</v>
      </c>
      <c r="C320" s="460">
        <v>87.535309735008127</v>
      </c>
      <c r="D320" s="460" t="e">
        <v>#N/A</v>
      </c>
      <c r="E320" s="460" t="e">
        <v>#N/A</v>
      </c>
      <c r="F320" s="460" t="e">
        <v>#N/A</v>
      </c>
      <c r="G320" s="460" t="e">
        <v>#N/A</v>
      </c>
      <c r="H320" s="460" t="e">
        <v>#N/A</v>
      </c>
      <c r="I320" s="460" t="e">
        <v>#N/A</v>
      </c>
      <c r="J320" s="460" t="e">
        <v>#N/A</v>
      </c>
      <c r="K320" s="465" t="e">
        <v>#N/A</v>
      </c>
      <c r="M320" s="139">
        <v>87.535309735008127</v>
      </c>
      <c r="N320" s="63" t="e">
        <v>#N/A</v>
      </c>
      <c r="O320" s="564" t="e">
        <v>#N/A</v>
      </c>
      <c r="P320" s="115"/>
      <c r="Y320" s="461"/>
    </row>
    <row r="321" spans="1:25">
      <c r="A321" s="464">
        <v>40752</v>
      </c>
      <c r="B321" s="460">
        <v>102.5</v>
      </c>
      <c r="C321" s="460">
        <v>90.002868582462668</v>
      </c>
      <c r="D321" s="460" t="e">
        <v>#N/A</v>
      </c>
      <c r="E321" s="460" t="e">
        <v>#N/A</v>
      </c>
      <c r="F321" s="460" t="e">
        <v>#N/A</v>
      </c>
      <c r="G321" s="460" t="e">
        <v>#N/A</v>
      </c>
      <c r="H321" s="460" t="e">
        <v>#N/A</v>
      </c>
      <c r="I321" s="460" t="e">
        <v>#N/A</v>
      </c>
      <c r="J321" s="460" t="e">
        <v>#N/A</v>
      </c>
      <c r="K321" s="465" t="e">
        <v>#N/A</v>
      </c>
      <c r="M321" s="139">
        <v>90.002868582462668</v>
      </c>
      <c r="N321" s="63" t="e">
        <v>#N/A</v>
      </c>
      <c r="O321" s="564" t="e">
        <v>#N/A</v>
      </c>
      <c r="P321" s="115"/>
      <c r="Y321" s="461"/>
    </row>
    <row r="322" spans="1:25">
      <c r="A322" s="464">
        <v>40758</v>
      </c>
      <c r="B322" s="460">
        <v>120</v>
      </c>
      <c r="C322" s="460" t="e">
        <v>#N/A</v>
      </c>
      <c r="D322" s="460" t="e">
        <v>#N/A</v>
      </c>
      <c r="E322" s="460">
        <v>62.767209841992148</v>
      </c>
      <c r="F322" s="460" t="e">
        <v>#N/A</v>
      </c>
      <c r="G322" s="460" t="e">
        <v>#N/A</v>
      </c>
      <c r="H322" s="460" t="e">
        <v>#N/A</v>
      </c>
      <c r="I322" s="460" t="e">
        <v>#N/A</v>
      </c>
      <c r="J322" s="460" t="e">
        <v>#N/A</v>
      </c>
      <c r="K322" s="465" t="e">
        <v>#N/A</v>
      </c>
      <c r="M322" s="139" t="e">
        <v>#N/A</v>
      </c>
      <c r="N322" s="63">
        <v>62.767209841992148</v>
      </c>
      <c r="O322" s="564" t="e">
        <v>#N/A</v>
      </c>
      <c r="P322" s="115"/>
      <c r="Y322" s="461"/>
    </row>
    <row r="323" spans="1:25">
      <c r="A323" s="464">
        <v>40763</v>
      </c>
      <c r="B323" s="460">
        <v>42</v>
      </c>
      <c r="C323" s="460" t="e">
        <v>#N/A</v>
      </c>
      <c r="D323" s="460" t="e">
        <v>#N/A</v>
      </c>
      <c r="E323" s="460" t="e">
        <v>#N/A</v>
      </c>
      <c r="F323" s="460">
        <v>49.25510641348172</v>
      </c>
      <c r="G323" s="460" t="e">
        <v>#N/A</v>
      </c>
      <c r="H323" s="460" t="e">
        <v>#N/A</v>
      </c>
      <c r="I323" s="460" t="e">
        <v>#N/A</v>
      </c>
      <c r="J323" s="460" t="e">
        <v>#N/A</v>
      </c>
      <c r="K323" s="465" t="e">
        <v>#N/A</v>
      </c>
      <c r="M323" s="139" t="e">
        <v>#N/A</v>
      </c>
      <c r="N323" s="63">
        <v>49.25510641348172</v>
      </c>
      <c r="O323" s="564" t="e">
        <v>#N/A</v>
      </c>
      <c r="P323" s="115"/>
      <c r="Y323" s="461"/>
    </row>
    <row r="324" spans="1:25">
      <c r="A324" s="464">
        <v>40770</v>
      </c>
      <c r="B324" s="460">
        <v>200</v>
      </c>
      <c r="C324" s="460" t="e">
        <v>#N/A</v>
      </c>
      <c r="D324" s="460">
        <v>35.81655553603332</v>
      </c>
      <c r="E324" s="460" t="e">
        <v>#N/A</v>
      </c>
      <c r="F324" s="460" t="e">
        <v>#N/A</v>
      </c>
      <c r="G324" s="460" t="e">
        <v>#N/A</v>
      </c>
      <c r="H324" s="460" t="e">
        <v>#N/A</v>
      </c>
      <c r="I324" s="460" t="e">
        <v>#N/A</v>
      </c>
      <c r="J324" s="460" t="e">
        <v>#N/A</v>
      </c>
      <c r="K324" s="465" t="e">
        <v>#N/A</v>
      </c>
      <c r="M324" s="139">
        <v>35.81655553603332</v>
      </c>
      <c r="N324" s="63" t="e">
        <v>#N/A</v>
      </c>
      <c r="O324" s="564" t="e">
        <v>#N/A</v>
      </c>
      <c r="P324" s="115"/>
      <c r="Y324" s="461"/>
    </row>
    <row r="325" spans="1:25">
      <c r="A325" s="464">
        <v>40772</v>
      </c>
      <c r="B325" s="460">
        <v>50</v>
      </c>
      <c r="C325" s="460" t="e">
        <v>#N/A</v>
      </c>
      <c r="D325" s="460" t="e">
        <v>#N/A</v>
      </c>
      <c r="E325" s="460">
        <v>44.860999208030009</v>
      </c>
      <c r="F325" s="460" t="e">
        <v>#N/A</v>
      </c>
      <c r="G325" s="460" t="e">
        <v>#N/A</v>
      </c>
      <c r="H325" s="460" t="e">
        <v>#N/A</v>
      </c>
      <c r="I325" s="460" t="e">
        <v>#N/A</v>
      </c>
      <c r="J325" s="460" t="e">
        <v>#N/A</v>
      </c>
      <c r="K325" s="465" t="e">
        <v>#N/A</v>
      </c>
      <c r="M325" s="139" t="e">
        <v>#N/A</v>
      </c>
      <c r="N325" s="63">
        <v>44.860999208030009</v>
      </c>
      <c r="O325" s="564" t="e">
        <v>#N/A</v>
      </c>
      <c r="P325" s="115"/>
      <c r="Y325" s="461"/>
    </row>
    <row r="326" spans="1:25">
      <c r="A326" s="464">
        <v>40772</v>
      </c>
      <c r="B326" s="460">
        <v>37.5</v>
      </c>
      <c r="C326" s="460" t="e">
        <v>#N/A</v>
      </c>
      <c r="D326" s="460" t="e">
        <v>#N/A</v>
      </c>
      <c r="E326" s="460">
        <v>44.860999208030009</v>
      </c>
      <c r="F326" s="460" t="e">
        <v>#N/A</v>
      </c>
      <c r="G326" s="460" t="e">
        <v>#N/A</v>
      </c>
      <c r="H326" s="460" t="e">
        <v>#N/A</v>
      </c>
      <c r="I326" s="460" t="e">
        <v>#N/A</v>
      </c>
      <c r="J326" s="460" t="e">
        <v>#N/A</v>
      </c>
      <c r="K326" s="465" t="e">
        <v>#N/A</v>
      </c>
      <c r="M326" s="139" t="e">
        <v>#N/A</v>
      </c>
      <c r="N326" s="63">
        <v>44.860999208030009</v>
      </c>
      <c r="O326" s="564" t="e">
        <v>#N/A</v>
      </c>
      <c r="P326" s="115"/>
      <c r="Y326" s="461"/>
    </row>
    <row r="327" spans="1:25">
      <c r="A327" s="464">
        <v>40785</v>
      </c>
      <c r="B327" s="460">
        <v>100.8</v>
      </c>
      <c r="C327" s="460" t="e">
        <v>#N/A</v>
      </c>
      <c r="D327" s="460" t="e">
        <v>#N/A</v>
      </c>
      <c r="E327" s="460" t="e">
        <v>#N/A</v>
      </c>
      <c r="F327" s="460">
        <v>28.18761176543553</v>
      </c>
      <c r="G327" s="460" t="e">
        <v>#N/A</v>
      </c>
      <c r="H327" s="460" t="e">
        <v>#N/A</v>
      </c>
      <c r="I327" s="460" t="e">
        <v>#N/A</v>
      </c>
      <c r="J327" s="460" t="e">
        <v>#N/A</v>
      </c>
      <c r="K327" s="465" t="e">
        <v>#N/A</v>
      </c>
      <c r="M327" s="139" t="e">
        <v>#N/A</v>
      </c>
      <c r="N327" s="63">
        <v>28.18761176543553</v>
      </c>
      <c r="O327" s="564" t="e">
        <v>#N/A</v>
      </c>
      <c r="P327" s="115"/>
      <c r="Y327" s="461"/>
    </row>
    <row r="328" spans="1:25">
      <c r="A328" s="464">
        <v>40793</v>
      </c>
      <c r="B328" s="460">
        <v>104</v>
      </c>
      <c r="C328" s="460" t="e">
        <v>#N/A</v>
      </c>
      <c r="D328" s="460" t="e">
        <v>#N/A</v>
      </c>
      <c r="E328" s="460" t="e">
        <v>#N/A</v>
      </c>
      <c r="F328" s="460">
        <v>29.960253115731536</v>
      </c>
      <c r="G328" s="460" t="e">
        <v>#N/A</v>
      </c>
      <c r="H328" s="460" t="e">
        <v>#N/A</v>
      </c>
      <c r="I328" s="460" t="e">
        <v>#N/A</v>
      </c>
      <c r="J328" s="460" t="e">
        <v>#N/A</v>
      </c>
      <c r="K328" s="465" t="e">
        <v>#N/A</v>
      </c>
      <c r="M328" s="139" t="e">
        <v>#N/A</v>
      </c>
      <c r="N328" s="63">
        <v>29.960253115731536</v>
      </c>
      <c r="O328" s="564" t="e">
        <v>#N/A</v>
      </c>
      <c r="P328" s="115"/>
      <c r="Y328" s="461"/>
    </row>
    <row r="329" spans="1:25">
      <c r="A329" s="464">
        <v>40798</v>
      </c>
      <c r="B329" s="460">
        <v>92.34</v>
      </c>
      <c r="C329" s="460" t="e">
        <v>#N/A</v>
      </c>
      <c r="D329" s="460" t="e">
        <v>#N/A</v>
      </c>
      <c r="E329" s="460" t="e">
        <v>#N/A</v>
      </c>
      <c r="F329" s="460" t="e">
        <v>#N/A</v>
      </c>
      <c r="G329" s="460">
        <v>38.529638634799305</v>
      </c>
      <c r="H329" s="460" t="e">
        <v>#N/A</v>
      </c>
      <c r="I329" s="460" t="e">
        <v>#N/A</v>
      </c>
      <c r="J329" s="460" t="e">
        <v>#N/A</v>
      </c>
      <c r="K329" s="465" t="e">
        <v>#N/A</v>
      </c>
      <c r="M329" s="139" t="e">
        <v>#N/A</v>
      </c>
      <c r="N329" s="63">
        <v>38.529638634799305</v>
      </c>
      <c r="O329" s="564" t="e">
        <v>#N/A</v>
      </c>
      <c r="P329" s="115"/>
      <c r="Y329" s="461"/>
    </row>
    <row r="330" spans="1:25">
      <c r="A330" s="464">
        <v>40798</v>
      </c>
      <c r="B330" s="460">
        <v>201.6</v>
      </c>
      <c r="C330" s="460" t="e">
        <v>#N/A</v>
      </c>
      <c r="D330" s="460" t="e">
        <v>#N/A</v>
      </c>
      <c r="E330" s="460" t="e">
        <v>#N/A</v>
      </c>
      <c r="F330" s="460" t="e">
        <v>#N/A</v>
      </c>
      <c r="G330" s="460">
        <v>43.314365001212281</v>
      </c>
      <c r="H330" s="460" t="e">
        <v>#N/A</v>
      </c>
      <c r="I330" s="460" t="e">
        <v>#N/A</v>
      </c>
      <c r="J330" s="460" t="e">
        <v>#N/A</v>
      </c>
      <c r="K330" s="465" t="e">
        <v>#N/A</v>
      </c>
      <c r="M330" s="139" t="e">
        <v>#N/A</v>
      </c>
      <c r="N330" s="63">
        <v>43.314365001212281</v>
      </c>
      <c r="O330" s="564" t="e">
        <v>#N/A</v>
      </c>
      <c r="P330" s="115"/>
      <c r="Y330" s="461"/>
    </row>
    <row r="331" spans="1:25">
      <c r="A331" s="464">
        <v>40799</v>
      </c>
      <c r="B331" s="460">
        <v>100.65</v>
      </c>
      <c r="C331" s="460" t="e">
        <v>#N/A</v>
      </c>
      <c r="D331" s="460" t="e">
        <v>#N/A</v>
      </c>
      <c r="E331" s="460">
        <v>75.593786545942535</v>
      </c>
      <c r="F331" s="460" t="e">
        <v>#N/A</v>
      </c>
      <c r="G331" s="460" t="e">
        <v>#N/A</v>
      </c>
      <c r="H331" s="460" t="e">
        <v>#N/A</v>
      </c>
      <c r="I331" s="460" t="e">
        <v>#N/A</v>
      </c>
      <c r="J331" s="460" t="e">
        <v>#N/A</v>
      </c>
      <c r="K331" s="465" t="e">
        <v>#N/A</v>
      </c>
      <c r="M331" s="139" t="e">
        <v>#N/A</v>
      </c>
      <c r="N331" s="63">
        <v>75.593786545942535</v>
      </c>
      <c r="O331" s="564" t="e">
        <v>#N/A</v>
      </c>
      <c r="P331" s="115"/>
      <c r="Y331" s="461"/>
    </row>
    <row r="332" spans="1:25">
      <c r="A332" s="464">
        <v>40817</v>
      </c>
      <c r="B332" s="460">
        <v>48</v>
      </c>
      <c r="C332" s="460" t="e">
        <v>#N/A</v>
      </c>
      <c r="D332" s="460" t="e">
        <v>#N/A</v>
      </c>
      <c r="E332" s="460">
        <v>39.818931118459126</v>
      </c>
      <c r="F332" s="460" t="e">
        <v>#N/A</v>
      </c>
      <c r="G332" s="460" t="e">
        <v>#N/A</v>
      </c>
      <c r="H332" s="460" t="e">
        <v>#N/A</v>
      </c>
      <c r="I332" s="460" t="e">
        <v>#N/A</v>
      </c>
      <c r="J332" s="460" t="e">
        <v>#N/A</v>
      </c>
      <c r="K332" s="465" t="e">
        <v>#N/A</v>
      </c>
      <c r="M332" s="139" t="e">
        <v>#N/A</v>
      </c>
      <c r="N332" s="63">
        <v>39.818931118459126</v>
      </c>
      <c r="O332" s="564" t="e">
        <v>#N/A</v>
      </c>
      <c r="P332" s="115"/>
      <c r="Y332" s="461"/>
    </row>
    <row r="333" spans="1:25">
      <c r="A333" s="464">
        <v>40850</v>
      </c>
      <c r="B333" s="460">
        <v>98.9</v>
      </c>
      <c r="C333" s="460" t="e">
        <v>#N/A</v>
      </c>
      <c r="D333" s="460" t="e">
        <v>#N/A</v>
      </c>
      <c r="E333" s="460" t="e">
        <v>#N/A</v>
      </c>
      <c r="F333" s="460">
        <v>29.626592891285345</v>
      </c>
      <c r="G333" s="460" t="e">
        <v>#N/A</v>
      </c>
      <c r="H333" s="460" t="e">
        <v>#N/A</v>
      </c>
      <c r="I333" s="460" t="e">
        <v>#N/A</v>
      </c>
      <c r="J333" s="460" t="e">
        <v>#N/A</v>
      </c>
      <c r="K333" s="465" t="e">
        <v>#N/A</v>
      </c>
      <c r="M333" s="139" t="e">
        <v>#N/A</v>
      </c>
      <c r="N333" s="63">
        <v>29.626592891285345</v>
      </c>
      <c r="O333" s="564" t="e">
        <v>#N/A</v>
      </c>
      <c r="P333" s="115"/>
      <c r="Y333" s="461"/>
    </row>
    <row r="334" spans="1:25">
      <c r="A334" s="464">
        <v>40850</v>
      </c>
      <c r="B334" s="460">
        <v>100.8</v>
      </c>
      <c r="C334" s="460" t="e">
        <v>#N/A</v>
      </c>
      <c r="D334" s="460" t="e">
        <v>#N/A</v>
      </c>
      <c r="E334" s="460" t="e">
        <v>#N/A</v>
      </c>
      <c r="F334" s="460">
        <v>31.314809373322152</v>
      </c>
      <c r="G334" s="460" t="e">
        <v>#N/A</v>
      </c>
      <c r="H334" s="460" t="e">
        <v>#N/A</v>
      </c>
      <c r="I334" s="460" t="e">
        <v>#N/A</v>
      </c>
      <c r="J334" s="460" t="e">
        <v>#N/A</v>
      </c>
      <c r="K334" s="465" t="e">
        <v>#N/A</v>
      </c>
      <c r="M334" s="139" t="e">
        <v>#N/A</v>
      </c>
      <c r="N334" s="63">
        <v>31.314809373322152</v>
      </c>
      <c r="O334" s="564" t="e">
        <v>#N/A</v>
      </c>
      <c r="P334" s="115"/>
      <c r="Y334" s="461"/>
    </row>
    <row r="335" spans="1:25">
      <c r="A335" s="464">
        <v>40855</v>
      </c>
      <c r="B335" s="460">
        <v>59.8</v>
      </c>
      <c r="C335" s="460" t="e">
        <v>#N/A</v>
      </c>
      <c r="D335" s="460" t="e">
        <v>#N/A</v>
      </c>
      <c r="E335" s="460" t="e">
        <v>#N/A</v>
      </c>
      <c r="F335" s="460">
        <v>32.148547545113829</v>
      </c>
      <c r="G335" s="460" t="e">
        <v>#N/A</v>
      </c>
      <c r="H335" s="460" t="e">
        <v>#N/A</v>
      </c>
      <c r="I335" s="460" t="e">
        <v>#N/A</v>
      </c>
      <c r="J335" s="460" t="e">
        <v>#N/A</v>
      </c>
      <c r="K335" s="465" t="e">
        <v>#N/A</v>
      </c>
      <c r="M335" s="139" t="e">
        <v>#N/A</v>
      </c>
      <c r="N335" s="63">
        <v>32.148547545113829</v>
      </c>
      <c r="O335" s="564" t="e">
        <v>#N/A</v>
      </c>
      <c r="P335" s="115"/>
      <c r="Y335" s="461"/>
    </row>
    <row r="336" spans="1:25">
      <c r="A336" s="464">
        <v>40863</v>
      </c>
      <c r="B336" s="460">
        <v>39.9</v>
      </c>
      <c r="C336" s="460" t="e">
        <v>#N/A</v>
      </c>
      <c r="D336" s="460">
        <v>57.574847901410088</v>
      </c>
      <c r="E336" s="460" t="e">
        <v>#N/A</v>
      </c>
      <c r="F336" s="460" t="e">
        <v>#N/A</v>
      </c>
      <c r="G336" s="460" t="e">
        <v>#N/A</v>
      </c>
      <c r="H336" s="460" t="e">
        <v>#N/A</v>
      </c>
      <c r="I336" s="460" t="e">
        <v>#N/A</v>
      </c>
      <c r="J336" s="460" t="e">
        <v>#N/A</v>
      </c>
      <c r="K336" s="465" t="e">
        <v>#N/A</v>
      </c>
      <c r="M336" s="139">
        <v>57.574847901410088</v>
      </c>
      <c r="N336" s="63" t="e">
        <v>#N/A</v>
      </c>
      <c r="O336" s="564" t="e">
        <v>#N/A</v>
      </c>
      <c r="P336" s="115"/>
      <c r="Y336" s="461"/>
    </row>
    <row r="337" spans="1:25">
      <c r="A337" s="464">
        <v>40863</v>
      </c>
      <c r="B337" s="460">
        <v>49.5</v>
      </c>
      <c r="C337" s="460">
        <v>85.399753810669921</v>
      </c>
      <c r="D337" s="460" t="e">
        <v>#N/A</v>
      </c>
      <c r="E337" s="460" t="e">
        <v>#N/A</v>
      </c>
      <c r="F337" s="460" t="e">
        <v>#N/A</v>
      </c>
      <c r="G337" s="460" t="e">
        <v>#N/A</v>
      </c>
      <c r="H337" s="460" t="e">
        <v>#N/A</v>
      </c>
      <c r="I337" s="460" t="e">
        <v>#N/A</v>
      </c>
      <c r="J337" s="460" t="e">
        <v>#N/A</v>
      </c>
      <c r="K337" s="465" t="e">
        <v>#N/A</v>
      </c>
      <c r="M337" s="139">
        <v>85.399753810669921</v>
      </c>
      <c r="N337" s="63" t="e">
        <v>#N/A</v>
      </c>
      <c r="O337" s="564" t="e">
        <v>#N/A</v>
      </c>
      <c r="P337" s="115"/>
      <c r="Y337" s="461"/>
    </row>
    <row r="338" spans="1:25">
      <c r="A338" s="464">
        <v>40875</v>
      </c>
      <c r="B338" s="460">
        <v>20.65</v>
      </c>
      <c r="C338" s="460" t="e">
        <v>#N/A</v>
      </c>
      <c r="D338" s="460" t="e">
        <v>#N/A</v>
      </c>
      <c r="E338" s="460">
        <v>82.205807861022819</v>
      </c>
      <c r="F338" s="460" t="e">
        <v>#N/A</v>
      </c>
      <c r="G338" s="460" t="e">
        <v>#N/A</v>
      </c>
      <c r="H338" s="460" t="e">
        <v>#N/A</v>
      </c>
      <c r="I338" s="460" t="e">
        <v>#N/A</v>
      </c>
      <c r="J338" s="460" t="e">
        <v>#N/A</v>
      </c>
      <c r="K338" s="465" t="e">
        <v>#N/A</v>
      </c>
      <c r="M338" s="139" t="e">
        <v>#N/A</v>
      </c>
      <c r="N338" s="63">
        <v>82.205807861022819</v>
      </c>
      <c r="O338" s="564" t="e">
        <v>#N/A</v>
      </c>
      <c r="P338" s="115"/>
      <c r="Y338" s="461"/>
    </row>
    <row r="339" spans="1:25">
      <c r="A339" s="464">
        <v>40886</v>
      </c>
      <c r="B339" s="460">
        <v>75</v>
      </c>
      <c r="C339" s="460" t="e">
        <v>#N/A</v>
      </c>
      <c r="D339" s="460" t="e">
        <v>#N/A</v>
      </c>
      <c r="E339" s="460" t="e">
        <v>#N/A</v>
      </c>
      <c r="F339" s="460">
        <v>39.976229386531621</v>
      </c>
      <c r="G339" s="460" t="e">
        <v>#N/A</v>
      </c>
      <c r="H339" s="460" t="e">
        <v>#N/A</v>
      </c>
      <c r="I339" s="460" t="e">
        <v>#N/A</v>
      </c>
      <c r="J339" s="460" t="e">
        <v>#N/A</v>
      </c>
      <c r="K339" s="465" t="e">
        <v>#N/A</v>
      </c>
      <c r="M339" s="139" t="e">
        <v>#N/A</v>
      </c>
      <c r="N339" s="63">
        <v>39.976229386531621</v>
      </c>
      <c r="O339" s="564" t="e">
        <v>#N/A</v>
      </c>
      <c r="P339" s="115"/>
      <c r="Y339" s="461"/>
    </row>
    <row r="340" spans="1:25">
      <c r="A340" s="464">
        <v>40890</v>
      </c>
      <c r="B340" s="460">
        <v>79.599999999999994</v>
      </c>
      <c r="C340" s="460" t="e">
        <v>#N/A</v>
      </c>
      <c r="D340" s="460" t="e">
        <v>#N/A</v>
      </c>
      <c r="E340" s="460" t="e">
        <v>#N/A</v>
      </c>
      <c r="F340" s="460">
        <v>33.007798163985854</v>
      </c>
      <c r="G340" s="460" t="e">
        <v>#N/A</v>
      </c>
      <c r="H340" s="460" t="e">
        <v>#N/A</v>
      </c>
      <c r="I340" s="460" t="e">
        <v>#N/A</v>
      </c>
      <c r="J340" s="460" t="e">
        <v>#N/A</v>
      </c>
      <c r="K340" s="465" t="e">
        <v>#N/A</v>
      </c>
      <c r="M340" s="139" t="e">
        <v>#N/A</v>
      </c>
      <c r="N340" s="63">
        <v>33.007798163985854</v>
      </c>
      <c r="O340" s="564" t="e">
        <v>#N/A</v>
      </c>
      <c r="P340" s="115"/>
      <c r="Y340" s="461"/>
    </row>
    <row r="341" spans="1:25">
      <c r="A341" s="464">
        <v>40890</v>
      </c>
      <c r="B341" s="460">
        <v>201.25</v>
      </c>
      <c r="C341" s="460" t="e">
        <v>#N/A</v>
      </c>
      <c r="D341" s="460" t="e">
        <v>#N/A</v>
      </c>
      <c r="E341" s="460" t="e">
        <v>#N/A</v>
      </c>
      <c r="F341" s="460">
        <v>32.138980067385155</v>
      </c>
      <c r="G341" s="460" t="e">
        <v>#N/A</v>
      </c>
      <c r="H341" s="460" t="e">
        <v>#N/A</v>
      </c>
      <c r="I341" s="460" t="e">
        <v>#N/A</v>
      </c>
      <c r="J341" s="460" t="e">
        <v>#N/A</v>
      </c>
      <c r="K341" s="465" t="e">
        <v>#N/A</v>
      </c>
      <c r="M341" s="139" t="e">
        <v>#N/A</v>
      </c>
      <c r="N341" s="63">
        <v>32.138980067385155</v>
      </c>
      <c r="O341" s="564" t="e">
        <v>#N/A</v>
      </c>
      <c r="P341" s="115"/>
      <c r="Y341" s="461"/>
    </row>
    <row r="342" spans="1:25">
      <c r="A342" s="464">
        <v>40892</v>
      </c>
      <c r="B342" s="460">
        <v>49.2</v>
      </c>
      <c r="C342" s="460" t="e">
        <v>#N/A</v>
      </c>
      <c r="D342" s="460" t="e">
        <v>#N/A</v>
      </c>
      <c r="E342" s="460" t="e">
        <v>#N/A</v>
      </c>
      <c r="F342" s="460">
        <v>32.798040103243551</v>
      </c>
      <c r="G342" s="460" t="e">
        <v>#N/A</v>
      </c>
      <c r="H342" s="460" t="e">
        <v>#N/A</v>
      </c>
      <c r="I342" s="460" t="e">
        <v>#N/A</v>
      </c>
      <c r="J342" s="460" t="e">
        <v>#N/A</v>
      </c>
      <c r="K342" s="465" t="e">
        <v>#N/A</v>
      </c>
      <c r="M342" s="139" t="e">
        <v>#N/A</v>
      </c>
      <c r="N342" s="63">
        <v>32.798040103243551</v>
      </c>
      <c r="O342" s="564" t="e">
        <v>#N/A</v>
      </c>
      <c r="P342" s="115"/>
      <c r="Y342" s="461"/>
    </row>
    <row r="343" spans="1:25">
      <c r="A343" s="464">
        <v>40897</v>
      </c>
      <c r="B343" s="460">
        <v>110.4</v>
      </c>
      <c r="C343" s="460" t="e">
        <v>#N/A</v>
      </c>
      <c r="D343" s="460" t="e">
        <v>#N/A</v>
      </c>
      <c r="E343" s="460" t="e">
        <v>#N/A</v>
      </c>
      <c r="F343" s="460" t="e">
        <v>#N/A</v>
      </c>
      <c r="G343" s="460" t="e">
        <v>#N/A</v>
      </c>
      <c r="H343" s="460">
        <v>68.467604191582083</v>
      </c>
      <c r="I343" s="460" t="e">
        <v>#N/A</v>
      </c>
      <c r="J343" s="460" t="e">
        <v>#N/A</v>
      </c>
      <c r="K343" s="465" t="e">
        <v>#N/A</v>
      </c>
      <c r="M343" s="139" t="e">
        <v>#N/A</v>
      </c>
      <c r="N343" s="63" t="e">
        <v>#N/A</v>
      </c>
      <c r="O343" s="564">
        <v>68.467604191582083</v>
      </c>
      <c r="P343" s="115"/>
      <c r="Y343" s="461"/>
    </row>
    <row r="344" spans="1:25">
      <c r="A344" s="464">
        <v>40897</v>
      </c>
      <c r="B344" s="460">
        <v>30.4</v>
      </c>
      <c r="C344" s="460" t="e">
        <v>#N/A</v>
      </c>
      <c r="D344" s="460" t="e">
        <v>#N/A</v>
      </c>
      <c r="E344" s="460" t="e">
        <v>#N/A</v>
      </c>
      <c r="F344" s="460" t="e">
        <v>#N/A</v>
      </c>
      <c r="G344" s="460" t="e">
        <v>#N/A</v>
      </c>
      <c r="H344" s="460">
        <v>70.709781880369462</v>
      </c>
      <c r="I344" s="460" t="e">
        <v>#N/A</v>
      </c>
      <c r="J344" s="460" t="e">
        <v>#N/A</v>
      </c>
      <c r="K344" s="465" t="e">
        <v>#N/A</v>
      </c>
      <c r="M344" s="139" t="e">
        <v>#N/A</v>
      </c>
      <c r="N344" s="63" t="e">
        <v>#N/A</v>
      </c>
      <c r="O344" s="564">
        <v>70.709781880369462</v>
      </c>
      <c r="P344" s="115"/>
      <c r="Y344" s="461"/>
    </row>
    <row r="345" spans="1:25">
      <c r="A345" s="464">
        <v>40897</v>
      </c>
      <c r="B345" s="460">
        <v>78.400000000000006</v>
      </c>
      <c r="C345" s="460" t="e">
        <v>#N/A</v>
      </c>
      <c r="D345" s="460" t="e">
        <v>#N/A</v>
      </c>
      <c r="E345" s="460" t="e">
        <v>#N/A</v>
      </c>
      <c r="F345" s="460">
        <v>33.531731468176098</v>
      </c>
      <c r="G345" s="460" t="e">
        <v>#N/A</v>
      </c>
      <c r="H345" s="460" t="e">
        <v>#N/A</v>
      </c>
      <c r="I345" s="460" t="e">
        <v>#N/A</v>
      </c>
      <c r="J345" s="460" t="e">
        <v>#N/A</v>
      </c>
      <c r="K345" s="465" t="e">
        <v>#N/A</v>
      </c>
      <c r="M345" s="139" t="e">
        <v>#N/A</v>
      </c>
      <c r="N345" s="63">
        <v>33.531731468176098</v>
      </c>
      <c r="O345" s="564" t="e">
        <v>#N/A</v>
      </c>
      <c r="P345" s="115"/>
      <c r="Y345" s="461"/>
    </row>
    <row r="346" spans="1:25">
      <c r="A346" s="464">
        <v>40899</v>
      </c>
      <c r="B346" s="460">
        <v>14.4</v>
      </c>
      <c r="C346" s="460" t="e">
        <v>#N/A</v>
      </c>
      <c r="D346" s="460">
        <v>49.961927940116311</v>
      </c>
      <c r="E346" s="460" t="e">
        <v>#N/A</v>
      </c>
      <c r="F346" s="460" t="e">
        <v>#N/A</v>
      </c>
      <c r="G346" s="460" t="e">
        <v>#N/A</v>
      </c>
      <c r="H346" s="460" t="e">
        <v>#N/A</v>
      </c>
      <c r="I346" s="460" t="e">
        <v>#N/A</v>
      </c>
      <c r="J346" s="460" t="e">
        <v>#N/A</v>
      </c>
      <c r="K346" s="465" t="e">
        <v>#N/A</v>
      </c>
      <c r="M346" s="139">
        <v>49.961927940116311</v>
      </c>
      <c r="N346" s="63" t="e">
        <v>#N/A</v>
      </c>
      <c r="O346" s="564" t="e">
        <v>#N/A</v>
      </c>
      <c r="P346" s="115"/>
      <c r="Y346" s="461"/>
    </row>
    <row r="347" spans="1:25">
      <c r="A347" s="464">
        <v>40927</v>
      </c>
      <c r="B347" s="460">
        <v>310.39999999999998</v>
      </c>
      <c r="C347" s="460" t="e">
        <v>#N/A</v>
      </c>
      <c r="D347" s="460" t="e">
        <v>#N/A</v>
      </c>
      <c r="E347" s="460" t="e">
        <v>#N/A</v>
      </c>
      <c r="F347" s="460">
        <v>36.202750654501628</v>
      </c>
      <c r="G347" s="460" t="e">
        <v>#N/A</v>
      </c>
      <c r="H347" s="460" t="e">
        <v>#N/A</v>
      </c>
      <c r="I347" s="460" t="e">
        <v>#N/A</v>
      </c>
      <c r="J347" s="460" t="e">
        <v>#N/A</v>
      </c>
      <c r="K347" s="465" t="e">
        <v>#N/A</v>
      </c>
      <c r="M347" s="139" t="e">
        <v>#N/A</v>
      </c>
      <c r="N347" s="63">
        <v>36.202750654501628</v>
      </c>
      <c r="O347" s="564" t="e">
        <v>#N/A</v>
      </c>
      <c r="P347" s="115"/>
      <c r="Y347" s="461"/>
    </row>
    <row r="348" spans="1:25">
      <c r="A348" s="464">
        <v>40946</v>
      </c>
      <c r="B348" s="460">
        <v>21</v>
      </c>
      <c r="C348" s="460" t="e">
        <v>#N/A</v>
      </c>
      <c r="D348" s="460" t="e">
        <v>#N/A</v>
      </c>
      <c r="E348" s="460">
        <v>47.486485413168069</v>
      </c>
      <c r="F348" s="460" t="e">
        <v>#N/A</v>
      </c>
      <c r="G348" s="460" t="e">
        <v>#N/A</v>
      </c>
      <c r="H348" s="460" t="e">
        <v>#N/A</v>
      </c>
      <c r="I348" s="460" t="e">
        <v>#N/A</v>
      </c>
      <c r="J348" s="460" t="e">
        <v>#N/A</v>
      </c>
      <c r="K348" s="465" t="e">
        <v>#N/A</v>
      </c>
      <c r="M348" s="139" t="e">
        <v>#N/A</v>
      </c>
      <c r="N348" s="63">
        <v>47.486485413168069</v>
      </c>
      <c r="O348" s="564" t="e">
        <v>#N/A</v>
      </c>
      <c r="P348" s="115"/>
      <c r="Y348" s="461"/>
    </row>
    <row r="349" spans="1:25">
      <c r="A349" s="464">
        <v>40954</v>
      </c>
      <c r="B349" s="460">
        <v>30.400000000000002</v>
      </c>
      <c r="C349" s="460" t="e">
        <v>#N/A</v>
      </c>
      <c r="D349" s="460" t="e">
        <v>#N/A</v>
      </c>
      <c r="E349" s="460" t="e">
        <v>#N/A</v>
      </c>
      <c r="F349" s="460">
        <v>30.912064947224835</v>
      </c>
      <c r="G349" s="460" t="e">
        <v>#N/A</v>
      </c>
      <c r="H349" s="460" t="e">
        <v>#N/A</v>
      </c>
      <c r="I349" s="460" t="e">
        <v>#N/A</v>
      </c>
      <c r="J349" s="460" t="e">
        <v>#N/A</v>
      </c>
      <c r="K349" s="465" t="e">
        <v>#N/A</v>
      </c>
      <c r="M349" s="139" t="e">
        <v>#N/A</v>
      </c>
      <c r="N349" s="63">
        <v>30.912064947224835</v>
      </c>
      <c r="O349" s="564" t="e">
        <v>#N/A</v>
      </c>
      <c r="P349" s="115"/>
      <c r="Y349" s="461"/>
    </row>
    <row r="350" spans="1:25">
      <c r="A350" s="464">
        <v>40956</v>
      </c>
      <c r="B350" s="460">
        <v>50</v>
      </c>
      <c r="C350" s="460">
        <v>99.547327796147783</v>
      </c>
      <c r="D350" s="460" t="e">
        <v>#N/A</v>
      </c>
      <c r="E350" s="460" t="e">
        <v>#N/A</v>
      </c>
      <c r="F350" s="460" t="e">
        <v>#N/A</v>
      </c>
      <c r="G350" s="460" t="e">
        <v>#N/A</v>
      </c>
      <c r="H350" s="460" t="e">
        <v>#N/A</v>
      </c>
      <c r="I350" s="460" t="e">
        <v>#N/A</v>
      </c>
      <c r="J350" s="460" t="e">
        <v>#N/A</v>
      </c>
      <c r="K350" s="465" t="e">
        <v>#N/A</v>
      </c>
      <c r="M350" s="139">
        <v>99.547327796147783</v>
      </c>
      <c r="N350" s="63" t="e">
        <v>#N/A</v>
      </c>
      <c r="O350" s="564" t="e">
        <v>#N/A</v>
      </c>
      <c r="P350" s="115"/>
      <c r="Y350" s="461"/>
    </row>
    <row r="351" spans="1:25">
      <c r="A351" s="464">
        <v>40967</v>
      </c>
      <c r="B351" s="460">
        <v>91</v>
      </c>
      <c r="C351" s="460" t="e">
        <v>#N/A</v>
      </c>
      <c r="D351" s="460">
        <v>32.866348031235532</v>
      </c>
      <c r="E351" s="460" t="e">
        <v>#N/A</v>
      </c>
      <c r="F351" s="460" t="e">
        <v>#N/A</v>
      </c>
      <c r="G351" s="460" t="e">
        <v>#N/A</v>
      </c>
      <c r="H351" s="460" t="e">
        <v>#N/A</v>
      </c>
      <c r="I351" s="460" t="e">
        <v>#N/A</v>
      </c>
      <c r="J351" s="460" t="e">
        <v>#N/A</v>
      </c>
      <c r="K351" s="465" t="e">
        <v>#N/A</v>
      </c>
      <c r="M351" s="139">
        <v>32.866348031235532</v>
      </c>
      <c r="N351" s="63" t="e">
        <v>#N/A</v>
      </c>
      <c r="O351" s="564" t="e">
        <v>#N/A</v>
      </c>
      <c r="P351" s="115"/>
      <c r="Y351" s="461"/>
    </row>
    <row r="352" spans="1:25">
      <c r="A352" s="464">
        <v>40981</v>
      </c>
      <c r="B352" s="460">
        <v>51.2</v>
      </c>
      <c r="C352" s="460" t="e">
        <v>#N/A</v>
      </c>
      <c r="D352" s="460" t="e">
        <v>#N/A</v>
      </c>
      <c r="E352" s="460" t="e">
        <v>#N/A</v>
      </c>
      <c r="F352" s="460">
        <v>33.007798163985854</v>
      </c>
      <c r="G352" s="460" t="e">
        <v>#N/A</v>
      </c>
      <c r="H352" s="460" t="e">
        <v>#N/A</v>
      </c>
      <c r="I352" s="460" t="e">
        <v>#N/A</v>
      </c>
      <c r="J352" s="460" t="e">
        <v>#N/A</v>
      </c>
      <c r="K352" s="465" t="e">
        <v>#N/A</v>
      </c>
      <c r="M352" s="139" t="e">
        <v>#N/A</v>
      </c>
      <c r="N352" s="63">
        <v>33.007798163985854</v>
      </c>
      <c r="O352" s="564" t="e">
        <v>#N/A</v>
      </c>
      <c r="P352" s="115"/>
      <c r="Y352" s="461"/>
    </row>
    <row r="353" spans="1:25">
      <c r="A353" s="464">
        <v>40985</v>
      </c>
      <c r="B353" s="460">
        <v>202</v>
      </c>
      <c r="C353" s="460" t="e">
        <v>#N/A</v>
      </c>
      <c r="D353" s="460" t="e">
        <v>#N/A</v>
      </c>
      <c r="E353" s="460" t="e">
        <v>#N/A</v>
      </c>
      <c r="F353" s="460">
        <v>41.718699439147592</v>
      </c>
      <c r="G353" s="460" t="e">
        <v>#N/A</v>
      </c>
      <c r="H353" s="460" t="e">
        <v>#N/A</v>
      </c>
      <c r="I353" s="460" t="e">
        <v>#N/A</v>
      </c>
      <c r="J353" s="460" t="e">
        <v>#N/A</v>
      </c>
      <c r="K353" s="465" t="e">
        <v>#N/A</v>
      </c>
      <c r="M353" s="139" t="e">
        <v>#N/A</v>
      </c>
      <c r="N353" s="63">
        <v>41.718699439147592</v>
      </c>
      <c r="O353" s="564" t="e">
        <v>#N/A</v>
      </c>
      <c r="P353" s="115"/>
      <c r="Y353" s="461"/>
    </row>
    <row r="354" spans="1:25">
      <c r="A354" s="464">
        <v>40997</v>
      </c>
      <c r="B354" s="460">
        <v>48</v>
      </c>
      <c r="C354" s="460" t="e">
        <v>#N/A</v>
      </c>
      <c r="D354" s="460" t="e">
        <v>#N/A</v>
      </c>
      <c r="E354" s="460" t="e">
        <v>#N/A</v>
      </c>
      <c r="F354" s="460">
        <v>34.416293199000798</v>
      </c>
      <c r="G354" s="460" t="e">
        <v>#N/A</v>
      </c>
      <c r="H354" s="460" t="e">
        <v>#N/A</v>
      </c>
      <c r="I354" s="460" t="e">
        <v>#N/A</v>
      </c>
      <c r="J354" s="460" t="e">
        <v>#N/A</v>
      </c>
      <c r="K354" s="465" t="e">
        <v>#N/A</v>
      </c>
      <c r="M354" s="139" t="e">
        <v>#N/A</v>
      </c>
      <c r="N354" s="63">
        <v>34.416293199000798</v>
      </c>
      <c r="O354" s="564" t="e">
        <v>#N/A</v>
      </c>
      <c r="P354" s="115"/>
      <c r="Y354" s="461"/>
    </row>
    <row r="355" spans="1:25">
      <c r="A355" s="464">
        <v>41010</v>
      </c>
      <c r="B355" s="460">
        <v>54</v>
      </c>
      <c r="C355" s="460" t="e">
        <v>#N/A</v>
      </c>
      <c r="D355" s="460" t="e">
        <v>#N/A</v>
      </c>
      <c r="E355" s="460" t="e">
        <v>#N/A</v>
      </c>
      <c r="F355" s="460" t="e">
        <v>#N/A</v>
      </c>
      <c r="G355" s="460" t="e">
        <v>#N/A</v>
      </c>
      <c r="H355" s="460">
        <v>50.239322306479373</v>
      </c>
      <c r="I355" s="460" t="e">
        <v>#N/A</v>
      </c>
      <c r="J355" s="460" t="e">
        <v>#N/A</v>
      </c>
      <c r="K355" s="465" t="e">
        <v>#N/A</v>
      </c>
      <c r="M355" s="139" t="e">
        <v>#N/A</v>
      </c>
      <c r="N355" s="63" t="e">
        <v>#N/A</v>
      </c>
      <c r="O355" s="564">
        <v>50.239322306479373</v>
      </c>
      <c r="P355" s="115"/>
      <c r="Y355" s="461"/>
    </row>
    <row r="356" spans="1:25">
      <c r="A356" s="464">
        <v>41056</v>
      </c>
      <c r="B356" s="460">
        <v>69</v>
      </c>
      <c r="C356" s="460" t="e">
        <v>#N/A</v>
      </c>
      <c r="D356" s="460" t="e">
        <v>#N/A</v>
      </c>
      <c r="E356" s="460" t="e">
        <v>#N/A</v>
      </c>
      <c r="F356" s="460" t="e">
        <v>#N/A</v>
      </c>
      <c r="G356" s="460" t="e">
        <v>#N/A</v>
      </c>
      <c r="H356" s="460">
        <v>62.383651366818256</v>
      </c>
      <c r="I356" s="460" t="e">
        <v>#N/A</v>
      </c>
      <c r="J356" s="460" t="e">
        <v>#N/A</v>
      </c>
      <c r="K356" s="465" t="e">
        <v>#N/A</v>
      </c>
      <c r="M356" s="139" t="e">
        <v>#N/A</v>
      </c>
      <c r="N356" s="63" t="e">
        <v>#N/A</v>
      </c>
      <c r="O356" s="564">
        <v>62.383651366818256</v>
      </c>
      <c r="P356" s="115"/>
      <c r="Y356" s="461"/>
    </row>
    <row r="357" spans="1:25">
      <c r="A357" s="464">
        <v>41152</v>
      </c>
      <c r="B357" s="460">
        <v>100.3</v>
      </c>
      <c r="C357" s="460" t="e">
        <v>#N/A</v>
      </c>
      <c r="D357" s="460" t="e">
        <v>#N/A</v>
      </c>
      <c r="E357" s="460">
        <v>50.41279590812195</v>
      </c>
      <c r="F357" s="460" t="e">
        <v>#N/A</v>
      </c>
      <c r="G357" s="460" t="e">
        <v>#N/A</v>
      </c>
      <c r="H357" s="460" t="e">
        <v>#N/A</v>
      </c>
      <c r="I357" s="460" t="e">
        <v>#N/A</v>
      </c>
      <c r="J357" s="460" t="e">
        <v>#N/A</v>
      </c>
      <c r="K357" s="465" t="e">
        <v>#N/A</v>
      </c>
      <c r="M357" s="139" t="e">
        <v>#N/A</v>
      </c>
      <c r="N357" s="63">
        <v>50.41279590812195</v>
      </c>
      <c r="O357" s="564" t="e">
        <v>#N/A</v>
      </c>
      <c r="P357" s="115"/>
      <c r="Y357" s="461"/>
    </row>
    <row r="358" spans="1:25">
      <c r="A358" s="464">
        <v>41214</v>
      </c>
      <c r="B358" s="460">
        <v>50</v>
      </c>
      <c r="C358" s="460" t="e">
        <v>#N/A</v>
      </c>
      <c r="D358" s="460" t="e">
        <v>#N/A</v>
      </c>
      <c r="E358" s="460" t="e">
        <v>#N/A</v>
      </c>
      <c r="F358" s="460" t="e">
        <v>#N/A</v>
      </c>
      <c r="G358" s="460" t="e">
        <v>#N/A</v>
      </c>
      <c r="H358" s="460">
        <v>57.023687150905751</v>
      </c>
      <c r="I358" s="460" t="e">
        <v>#N/A</v>
      </c>
      <c r="J358" s="460" t="e">
        <v>#N/A</v>
      </c>
      <c r="K358" s="465" t="e">
        <v>#N/A</v>
      </c>
      <c r="M358" s="139" t="e">
        <v>#N/A</v>
      </c>
      <c r="N358" s="63" t="e">
        <v>#N/A</v>
      </c>
      <c r="O358" s="564">
        <v>57.023687150905751</v>
      </c>
      <c r="P358" s="115"/>
      <c r="Y358" s="461"/>
    </row>
    <row r="359" spans="1:25">
      <c r="A359" s="464">
        <v>41247</v>
      </c>
      <c r="B359" s="460">
        <v>9.1</v>
      </c>
      <c r="C359" s="460" t="e">
        <v>#N/A</v>
      </c>
      <c r="D359" s="460" t="e">
        <v>#N/A</v>
      </c>
      <c r="E359" s="460" t="e">
        <v>#N/A</v>
      </c>
      <c r="F359" s="460" t="e">
        <v>#N/A</v>
      </c>
      <c r="G359" s="460" t="e">
        <v>#N/A</v>
      </c>
      <c r="H359" s="460" t="e">
        <v>#N/A</v>
      </c>
      <c r="I359" s="460" t="e">
        <v>#N/A</v>
      </c>
      <c r="J359" s="460">
        <v>88.278372608509841</v>
      </c>
      <c r="K359" s="465" t="e">
        <v>#N/A</v>
      </c>
      <c r="M359" s="139" t="e">
        <v>#N/A</v>
      </c>
      <c r="N359" s="63" t="e">
        <v>#N/A</v>
      </c>
      <c r="O359" s="564">
        <v>88.278372608509841</v>
      </c>
      <c r="P359" s="115"/>
      <c r="Y359" s="461"/>
    </row>
    <row r="360" spans="1:25">
      <c r="A360" s="464">
        <v>41257</v>
      </c>
      <c r="B360" s="460">
        <v>15</v>
      </c>
      <c r="C360" s="460" t="e">
        <v>#N/A</v>
      </c>
      <c r="D360" s="460" t="e">
        <v>#N/A</v>
      </c>
      <c r="E360" s="460" t="e">
        <v>#N/A</v>
      </c>
      <c r="F360" s="460" t="e">
        <v>#N/A</v>
      </c>
      <c r="G360" s="460" t="e">
        <v>#N/A</v>
      </c>
      <c r="H360" s="460">
        <v>60.692566871127632</v>
      </c>
      <c r="I360" s="460" t="e">
        <v>#N/A</v>
      </c>
      <c r="J360" s="460" t="e">
        <v>#N/A</v>
      </c>
      <c r="K360" s="465" t="e">
        <v>#N/A</v>
      </c>
      <c r="M360" s="139" t="e">
        <v>#N/A</v>
      </c>
      <c r="N360" s="63" t="e">
        <v>#N/A</v>
      </c>
      <c r="O360" s="564">
        <v>60.692566871127632</v>
      </c>
      <c r="P360" s="115"/>
      <c r="Y360" s="461"/>
    </row>
    <row r="361" spans="1:25">
      <c r="A361" s="464">
        <v>41290</v>
      </c>
      <c r="B361" s="460">
        <v>74.8</v>
      </c>
      <c r="C361" s="460" t="e">
        <v>#N/A</v>
      </c>
      <c r="D361" s="460" t="e">
        <v>#N/A</v>
      </c>
      <c r="E361" s="460" t="e">
        <v>#N/A</v>
      </c>
      <c r="F361" s="460">
        <v>31.031136990590536</v>
      </c>
      <c r="G361" s="460" t="e">
        <v>#N/A</v>
      </c>
      <c r="H361" s="460" t="e">
        <v>#N/A</v>
      </c>
      <c r="I361" s="460" t="e">
        <v>#N/A</v>
      </c>
      <c r="J361" s="460" t="e">
        <v>#N/A</v>
      </c>
      <c r="K361" s="465" t="e">
        <v>#N/A</v>
      </c>
      <c r="M361" s="139" t="e">
        <v>#N/A</v>
      </c>
      <c r="N361" s="63">
        <v>31.031136990590536</v>
      </c>
      <c r="O361" s="564" t="e">
        <v>#N/A</v>
      </c>
      <c r="P361" s="115"/>
      <c r="Y361" s="461"/>
    </row>
    <row r="362" spans="1:25">
      <c r="A362" s="464">
        <v>41312</v>
      </c>
      <c r="B362" s="460">
        <v>200.6</v>
      </c>
      <c r="C362" s="460" t="e">
        <v>#N/A</v>
      </c>
      <c r="D362" s="460" t="e">
        <v>#N/A</v>
      </c>
      <c r="E362" s="460" t="e">
        <v>#N/A</v>
      </c>
      <c r="F362" s="460">
        <v>30.662177443375555</v>
      </c>
      <c r="G362" s="460" t="e">
        <v>#N/A</v>
      </c>
      <c r="H362" s="460" t="e">
        <v>#N/A</v>
      </c>
      <c r="I362" s="460" t="e">
        <v>#N/A</v>
      </c>
      <c r="J362" s="460" t="e">
        <v>#N/A</v>
      </c>
      <c r="K362" s="465" t="e">
        <v>#N/A</v>
      </c>
      <c r="M362" s="139" t="e">
        <v>#N/A</v>
      </c>
      <c r="N362" s="63">
        <v>30.662177443375555</v>
      </c>
      <c r="O362" s="564" t="e">
        <v>#N/A</v>
      </c>
      <c r="P362" s="115"/>
      <c r="Y362" s="461"/>
    </row>
    <row r="363" spans="1:25">
      <c r="A363" s="464">
        <v>41380</v>
      </c>
      <c r="B363" s="460">
        <v>74.8</v>
      </c>
      <c r="C363" s="460" t="e">
        <v>#N/A</v>
      </c>
      <c r="D363" s="460" t="e">
        <v>#N/A</v>
      </c>
      <c r="E363" s="460">
        <v>51.146383072456238</v>
      </c>
      <c r="F363" s="460" t="e">
        <v>#N/A</v>
      </c>
      <c r="G363" s="460" t="e">
        <v>#N/A</v>
      </c>
      <c r="H363" s="460" t="e">
        <v>#N/A</v>
      </c>
      <c r="I363" s="460" t="e">
        <v>#N/A</v>
      </c>
      <c r="J363" s="460" t="e">
        <v>#N/A</v>
      </c>
      <c r="K363" s="465" t="e">
        <v>#N/A</v>
      </c>
      <c r="M363" s="139" t="e">
        <v>#N/A</v>
      </c>
      <c r="N363" s="63">
        <v>51.146383072456238</v>
      </c>
      <c r="O363" s="564" t="e">
        <v>#N/A</v>
      </c>
      <c r="P363" s="115"/>
      <c r="Y363" s="461"/>
    </row>
    <row r="364" spans="1:25">
      <c r="A364" s="464">
        <v>41400</v>
      </c>
      <c r="B364" s="460">
        <v>62.4</v>
      </c>
      <c r="C364" s="460" t="e">
        <v>#N/A</v>
      </c>
      <c r="D364" s="460" t="e">
        <v>#N/A</v>
      </c>
      <c r="E364" s="460">
        <v>31.562584705411385</v>
      </c>
      <c r="F364" s="460" t="e">
        <v>#N/A</v>
      </c>
      <c r="G364" s="460" t="e">
        <v>#N/A</v>
      </c>
      <c r="H364" s="460" t="e">
        <v>#N/A</v>
      </c>
      <c r="I364" s="460" t="e">
        <v>#N/A</v>
      </c>
      <c r="J364" s="460" t="e">
        <v>#N/A</v>
      </c>
      <c r="K364" s="465" t="e">
        <v>#N/A</v>
      </c>
      <c r="M364" s="139" t="e">
        <v>#N/A</v>
      </c>
      <c r="N364" s="63">
        <v>31.562584705411385</v>
      </c>
      <c r="O364" s="564" t="e">
        <v>#N/A</v>
      </c>
      <c r="P364" s="115"/>
      <c r="Y364" s="461"/>
    </row>
    <row r="365" spans="1:25">
      <c r="A365" s="464">
        <v>41418</v>
      </c>
      <c r="B365" s="460">
        <v>39</v>
      </c>
      <c r="C365" s="460">
        <v>94.671094057245568</v>
      </c>
      <c r="D365" s="460" t="e">
        <v>#N/A</v>
      </c>
      <c r="E365" s="460" t="e">
        <v>#N/A</v>
      </c>
      <c r="F365" s="460" t="e">
        <v>#N/A</v>
      </c>
      <c r="G365" s="460" t="e">
        <v>#N/A</v>
      </c>
      <c r="H365" s="460" t="e">
        <v>#N/A</v>
      </c>
      <c r="I365" s="460" t="e">
        <v>#N/A</v>
      </c>
      <c r="J365" s="460" t="e">
        <v>#N/A</v>
      </c>
      <c r="K365" s="465" t="e">
        <v>#N/A</v>
      </c>
      <c r="M365" s="139">
        <v>94.671094057245568</v>
      </c>
      <c r="N365" s="63" t="e">
        <v>#N/A</v>
      </c>
      <c r="O365" s="564" t="e">
        <v>#N/A</v>
      </c>
      <c r="P365" s="115"/>
      <c r="Y365" s="461"/>
    </row>
    <row r="366" spans="1:25">
      <c r="A366" s="464">
        <v>41426</v>
      </c>
      <c r="B366" s="460">
        <v>200</v>
      </c>
      <c r="C366" s="460" t="e">
        <v>#N/A</v>
      </c>
      <c r="D366" s="460" t="e">
        <v>#N/A</v>
      </c>
      <c r="E366" s="460" t="e">
        <v>#N/A</v>
      </c>
      <c r="F366" s="460" t="e">
        <v>#N/A</v>
      </c>
      <c r="G366" s="460">
        <v>23.849272724204347</v>
      </c>
      <c r="H366" s="460" t="e">
        <v>#N/A</v>
      </c>
      <c r="I366" s="460" t="e">
        <v>#N/A</v>
      </c>
      <c r="J366" s="460" t="e">
        <v>#N/A</v>
      </c>
      <c r="K366" s="465" t="e">
        <v>#N/A</v>
      </c>
      <c r="M366" s="139" t="e">
        <v>#N/A</v>
      </c>
      <c r="N366" s="63">
        <v>23.849272724204347</v>
      </c>
      <c r="O366" s="564" t="e">
        <v>#N/A</v>
      </c>
      <c r="P366" s="115"/>
      <c r="Y366" s="461"/>
    </row>
    <row r="367" spans="1:25">
      <c r="A367" s="464">
        <v>41426</v>
      </c>
      <c r="B367" s="460">
        <v>200</v>
      </c>
      <c r="C367" s="460" t="e">
        <v>#N/A</v>
      </c>
      <c r="D367" s="460" t="e">
        <v>#N/A</v>
      </c>
      <c r="E367" s="460" t="e">
        <v>#N/A</v>
      </c>
      <c r="F367" s="460" t="e">
        <v>#N/A</v>
      </c>
      <c r="G367" s="460">
        <v>23.262406025066877</v>
      </c>
      <c r="H367" s="460" t="e">
        <v>#N/A</v>
      </c>
      <c r="I367" s="460" t="e">
        <v>#N/A</v>
      </c>
      <c r="J367" s="460" t="e">
        <v>#N/A</v>
      </c>
      <c r="K367" s="465" t="e">
        <v>#N/A</v>
      </c>
      <c r="M367" s="139" t="e">
        <v>#N/A</v>
      </c>
      <c r="N367" s="63">
        <v>23.262406025066877</v>
      </c>
      <c r="O367" s="564" t="e">
        <v>#N/A</v>
      </c>
      <c r="P367" s="115"/>
      <c r="Y367" s="461"/>
    </row>
    <row r="368" spans="1:25">
      <c r="A368" s="464">
        <v>41430</v>
      </c>
      <c r="B368" s="460">
        <v>200</v>
      </c>
      <c r="C368" s="460" t="e">
        <v>#N/A</v>
      </c>
      <c r="D368" s="460" t="e">
        <v>#N/A</v>
      </c>
      <c r="E368" s="460" t="e">
        <v>#N/A</v>
      </c>
      <c r="F368" s="460" t="e">
        <v>#N/A</v>
      </c>
      <c r="G368" s="460" t="e">
        <v>#N/A</v>
      </c>
      <c r="H368" s="460">
        <v>49.219710039763278</v>
      </c>
      <c r="I368" s="460" t="e">
        <v>#N/A</v>
      </c>
      <c r="J368" s="460" t="e">
        <v>#N/A</v>
      </c>
      <c r="K368" s="465" t="e">
        <v>#N/A</v>
      </c>
      <c r="M368" s="139" t="e">
        <v>#N/A</v>
      </c>
      <c r="N368" s="63" t="e">
        <v>#N/A</v>
      </c>
      <c r="O368" s="564">
        <v>49.219710039763278</v>
      </c>
      <c r="P368" s="115"/>
      <c r="Y368" s="461"/>
    </row>
    <row r="369" spans="1:25">
      <c r="A369" s="464">
        <v>41440</v>
      </c>
      <c r="B369" s="460">
        <v>199</v>
      </c>
      <c r="C369" s="460" t="e">
        <v>#N/A</v>
      </c>
      <c r="D369" s="460" t="e">
        <v>#N/A</v>
      </c>
      <c r="E369" s="460" t="e">
        <v>#N/A</v>
      </c>
      <c r="F369" s="460">
        <v>22.830913408527408</v>
      </c>
      <c r="G369" s="460" t="e">
        <v>#N/A</v>
      </c>
      <c r="H369" s="460" t="e">
        <v>#N/A</v>
      </c>
      <c r="I369" s="460" t="e">
        <v>#N/A</v>
      </c>
      <c r="J369" s="460" t="e">
        <v>#N/A</v>
      </c>
      <c r="K369" s="465" t="e">
        <v>#N/A</v>
      </c>
      <c r="M369" s="139" t="e">
        <v>#N/A</v>
      </c>
      <c r="N369" s="63">
        <v>22.830913408527408</v>
      </c>
      <c r="O369" s="564" t="e">
        <v>#N/A</v>
      </c>
      <c r="P369" s="115"/>
      <c r="Y369" s="461"/>
    </row>
    <row r="370" spans="1:25">
      <c r="A370" s="464">
        <v>41440</v>
      </c>
      <c r="B370" s="460">
        <v>250</v>
      </c>
      <c r="C370" s="460" t="e">
        <v>#N/A</v>
      </c>
      <c r="D370" s="460" t="e">
        <v>#N/A</v>
      </c>
      <c r="E370" s="460" t="e">
        <v>#N/A</v>
      </c>
      <c r="F370" s="460">
        <v>25.11666419422555</v>
      </c>
      <c r="G370" s="460" t="e">
        <v>#N/A</v>
      </c>
      <c r="H370" s="460" t="e">
        <v>#N/A</v>
      </c>
      <c r="I370" s="460" t="e">
        <v>#N/A</v>
      </c>
      <c r="J370" s="460" t="e">
        <v>#N/A</v>
      </c>
      <c r="K370" s="465" t="e">
        <v>#N/A</v>
      </c>
      <c r="M370" s="139" t="e">
        <v>#N/A</v>
      </c>
      <c r="N370" s="63">
        <v>25.11666419422555</v>
      </c>
      <c r="O370" s="564" t="e">
        <v>#N/A</v>
      </c>
      <c r="P370" s="115"/>
      <c r="Y370" s="461"/>
    </row>
    <row r="371" spans="1:25">
      <c r="A371" s="464">
        <v>41446</v>
      </c>
      <c r="B371" s="460">
        <v>102.4</v>
      </c>
      <c r="C371" s="460" t="e">
        <v>#N/A</v>
      </c>
      <c r="D371" s="460">
        <v>32.491114514967713</v>
      </c>
      <c r="E371" s="460" t="e">
        <v>#N/A</v>
      </c>
      <c r="F371" s="460" t="e">
        <v>#N/A</v>
      </c>
      <c r="G371" s="460" t="e">
        <v>#N/A</v>
      </c>
      <c r="H371" s="460" t="e">
        <v>#N/A</v>
      </c>
      <c r="I371" s="460" t="e">
        <v>#N/A</v>
      </c>
      <c r="J371" s="460" t="e">
        <v>#N/A</v>
      </c>
      <c r="K371" s="465" t="e">
        <v>#N/A</v>
      </c>
      <c r="M371" s="139">
        <v>32.491114514967713</v>
      </c>
      <c r="N371" s="63" t="e">
        <v>#N/A</v>
      </c>
      <c r="O371" s="564" t="e">
        <v>#N/A</v>
      </c>
      <c r="P371" s="115"/>
      <c r="Y371" s="461"/>
    </row>
    <row r="372" spans="1:25">
      <c r="A372" s="464">
        <v>41453</v>
      </c>
      <c r="B372" s="460">
        <v>80</v>
      </c>
      <c r="C372" s="460" t="e">
        <v>#N/A</v>
      </c>
      <c r="D372" s="460">
        <v>58.480772200280462</v>
      </c>
      <c r="E372" s="460" t="e">
        <v>#N/A</v>
      </c>
      <c r="F372" s="460" t="e">
        <v>#N/A</v>
      </c>
      <c r="G372" s="460" t="e">
        <v>#N/A</v>
      </c>
      <c r="H372" s="460" t="e">
        <v>#N/A</v>
      </c>
      <c r="I372" s="460" t="e">
        <v>#N/A</v>
      </c>
      <c r="J372" s="460" t="e">
        <v>#N/A</v>
      </c>
      <c r="K372" s="465" t="e">
        <v>#N/A</v>
      </c>
      <c r="M372" s="139">
        <v>58.480772200280462</v>
      </c>
      <c r="N372" s="63" t="e">
        <v>#N/A</v>
      </c>
      <c r="O372" s="564" t="e">
        <v>#N/A</v>
      </c>
      <c r="P372" s="115"/>
      <c r="Y372" s="461"/>
    </row>
    <row r="373" spans="1:25">
      <c r="A373" s="464">
        <v>41457</v>
      </c>
      <c r="B373" s="460">
        <v>50.4</v>
      </c>
      <c r="C373" s="460" t="e">
        <v>#N/A</v>
      </c>
      <c r="D373" s="460" t="e">
        <v>#N/A</v>
      </c>
      <c r="E373" s="460">
        <v>54.495059964124664</v>
      </c>
      <c r="F373" s="460" t="e">
        <v>#N/A</v>
      </c>
      <c r="G373" s="460" t="e">
        <v>#N/A</v>
      </c>
      <c r="H373" s="460" t="e">
        <v>#N/A</v>
      </c>
      <c r="I373" s="460" t="e">
        <v>#N/A</v>
      </c>
      <c r="J373" s="460" t="e">
        <v>#N/A</v>
      </c>
      <c r="K373" s="465" t="e">
        <v>#N/A</v>
      </c>
      <c r="M373" s="139" t="e">
        <v>#N/A</v>
      </c>
      <c r="N373" s="63">
        <v>54.495059964124664</v>
      </c>
      <c r="O373" s="564" t="e">
        <v>#N/A</v>
      </c>
      <c r="P373" s="115"/>
      <c r="Y373" s="461"/>
    </row>
    <row r="374" spans="1:25">
      <c r="A374" s="464">
        <v>41457</v>
      </c>
      <c r="B374" s="460">
        <v>200</v>
      </c>
      <c r="C374" s="460" t="e">
        <v>#N/A</v>
      </c>
      <c r="D374" s="460" t="e">
        <v>#N/A</v>
      </c>
      <c r="E374" s="460">
        <v>25.901167153908801</v>
      </c>
      <c r="F374" s="460" t="e">
        <v>#N/A</v>
      </c>
      <c r="G374" s="460" t="e">
        <v>#N/A</v>
      </c>
      <c r="H374" s="460" t="e">
        <v>#N/A</v>
      </c>
      <c r="I374" s="460" t="e">
        <v>#N/A</v>
      </c>
      <c r="J374" s="460" t="e">
        <v>#N/A</v>
      </c>
      <c r="K374" s="465" t="e">
        <v>#N/A</v>
      </c>
      <c r="M374" s="139" t="e">
        <v>#N/A</v>
      </c>
      <c r="N374" s="63">
        <v>25.901167153908801</v>
      </c>
      <c r="O374" s="564" t="e">
        <v>#N/A</v>
      </c>
      <c r="P374" s="115"/>
      <c r="Y374" s="461"/>
    </row>
    <row r="375" spans="1:25">
      <c r="A375" s="464">
        <v>41462</v>
      </c>
      <c r="B375" s="460">
        <v>80</v>
      </c>
      <c r="C375" s="460" t="e">
        <v>#N/A</v>
      </c>
      <c r="D375" s="460">
        <v>58.480772200280462</v>
      </c>
      <c r="E375" s="460" t="e">
        <v>#N/A</v>
      </c>
      <c r="F375" s="460" t="e">
        <v>#N/A</v>
      </c>
      <c r="G375" s="460" t="e">
        <v>#N/A</v>
      </c>
      <c r="H375" s="460" t="e">
        <v>#N/A</v>
      </c>
      <c r="I375" s="460" t="e">
        <v>#N/A</v>
      </c>
      <c r="J375" s="460" t="e">
        <v>#N/A</v>
      </c>
      <c r="K375" s="465" t="e">
        <v>#N/A</v>
      </c>
      <c r="M375" s="139">
        <v>58.480772200280462</v>
      </c>
      <c r="N375" s="63" t="e">
        <v>#N/A</v>
      </c>
      <c r="O375" s="564" t="e">
        <v>#N/A</v>
      </c>
      <c r="P375" s="115"/>
      <c r="Y375" s="461"/>
    </row>
    <row r="376" spans="1:25">
      <c r="A376" s="464">
        <v>41463</v>
      </c>
      <c r="B376" s="460">
        <v>100</v>
      </c>
      <c r="C376" s="460" t="e">
        <v>#N/A</v>
      </c>
      <c r="D376" s="460" t="e">
        <v>#N/A</v>
      </c>
      <c r="E376" s="460" t="e">
        <v>#N/A</v>
      </c>
      <c r="F376" s="460">
        <v>22.177618951689606</v>
      </c>
      <c r="G376" s="460" t="e">
        <v>#N/A</v>
      </c>
      <c r="H376" s="460" t="e">
        <v>#N/A</v>
      </c>
      <c r="I376" s="460" t="e">
        <v>#N/A</v>
      </c>
      <c r="J376" s="460" t="e">
        <v>#N/A</v>
      </c>
      <c r="K376" s="465" t="e">
        <v>#N/A</v>
      </c>
      <c r="M376" s="139" t="e">
        <v>#N/A</v>
      </c>
      <c r="N376" s="63">
        <v>22.177618951689606</v>
      </c>
      <c r="O376" s="564" t="e">
        <v>#N/A</v>
      </c>
      <c r="P376" s="115"/>
      <c r="Y376" s="461"/>
    </row>
    <row r="377" spans="1:25">
      <c r="A377" s="464">
        <v>41465</v>
      </c>
      <c r="B377" s="460">
        <v>249.9</v>
      </c>
      <c r="C377" s="460" t="e">
        <v>#N/A</v>
      </c>
      <c r="D377" s="460" t="e">
        <v>#N/A</v>
      </c>
      <c r="E377" s="460" t="e">
        <v>#N/A</v>
      </c>
      <c r="F377" s="460">
        <v>24.637877083940374</v>
      </c>
      <c r="G377" s="460" t="e">
        <v>#N/A</v>
      </c>
      <c r="H377" s="460" t="e">
        <v>#N/A</v>
      </c>
      <c r="I377" s="460" t="e">
        <v>#N/A</v>
      </c>
      <c r="J377" s="460" t="e">
        <v>#N/A</v>
      </c>
      <c r="K377" s="465" t="e">
        <v>#N/A</v>
      </c>
      <c r="M377" s="139" t="e">
        <v>#N/A</v>
      </c>
      <c r="N377" s="63">
        <v>24.637877083940374</v>
      </c>
      <c r="O377" s="564" t="e">
        <v>#N/A</v>
      </c>
      <c r="P377" s="115"/>
      <c r="Y377" s="461"/>
    </row>
    <row r="378" spans="1:25">
      <c r="A378" s="464">
        <v>41472</v>
      </c>
      <c r="B378" s="460">
        <v>150</v>
      </c>
      <c r="C378" s="460" t="e">
        <v>#N/A</v>
      </c>
      <c r="D378" s="460" t="e">
        <v>#N/A</v>
      </c>
      <c r="E378" s="460" t="e">
        <v>#N/A</v>
      </c>
      <c r="F378" s="460">
        <v>25.596345663347947</v>
      </c>
      <c r="G378" s="460" t="e">
        <v>#N/A</v>
      </c>
      <c r="H378" s="460" t="e">
        <v>#N/A</v>
      </c>
      <c r="I378" s="460" t="e">
        <v>#N/A</v>
      </c>
      <c r="J378" s="460" t="e">
        <v>#N/A</v>
      </c>
      <c r="K378" s="465" t="e">
        <v>#N/A</v>
      </c>
      <c r="M378" s="139" t="e">
        <v>#N/A</v>
      </c>
      <c r="N378" s="63">
        <v>25.596345663347947</v>
      </c>
      <c r="O378" s="564" t="e">
        <v>#N/A</v>
      </c>
      <c r="P378" s="115"/>
      <c r="Y378" s="461"/>
    </row>
    <row r="379" spans="1:25">
      <c r="A379" s="464">
        <v>41479</v>
      </c>
      <c r="B379" s="460">
        <v>205.7</v>
      </c>
      <c r="C379" s="460" t="e">
        <v>#N/A</v>
      </c>
      <c r="D379" s="460">
        <v>28.1868599280495</v>
      </c>
      <c r="E379" s="460" t="e">
        <v>#N/A</v>
      </c>
      <c r="F379" s="460" t="e">
        <v>#N/A</v>
      </c>
      <c r="G379" s="460" t="e">
        <v>#N/A</v>
      </c>
      <c r="H379" s="460" t="e">
        <v>#N/A</v>
      </c>
      <c r="I379" s="460" t="e">
        <v>#N/A</v>
      </c>
      <c r="J379" s="460" t="e">
        <v>#N/A</v>
      </c>
      <c r="K379" s="465" t="e">
        <v>#N/A</v>
      </c>
      <c r="M379" s="139">
        <v>28.1868599280495</v>
      </c>
      <c r="N379" s="63" t="e">
        <v>#N/A</v>
      </c>
      <c r="O379" s="564" t="e">
        <v>#N/A</v>
      </c>
      <c r="P379" s="115"/>
      <c r="Y379" s="461"/>
    </row>
    <row r="380" spans="1:25">
      <c r="A380" s="464">
        <v>41498</v>
      </c>
      <c r="B380" s="460">
        <v>20</v>
      </c>
      <c r="C380" s="460" t="e">
        <v>#N/A</v>
      </c>
      <c r="D380" s="460" t="e">
        <v>#N/A</v>
      </c>
      <c r="E380" s="460">
        <v>52.971742294316307</v>
      </c>
      <c r="F380" s="460" t="e">
        <v>#N/A</v>
      </c>
      <c r="G380" s="460" t="e">
        <v>#N/A</v>
      </c>
      <c r="H380" s="460" t="e">
        <v>#N/A</v>
      </c>
      <c r="I380" s="460" t="e">
        <v>#N/A</v>
      </c>
      <c r="J380" s="460" t="e">
        <v>#N/A</v>
      </c>
      <c r="K380" s="465" t="e">
        <v>#N/A</v>
      </c>
      <c r="M380" s="139" t="e">
        <v>#N/A</v>
      </c>
      <c r="N380" s="63">
        <v>52.971742294316307</v>
      </c>
      <c r="O380" s="564" t="e">
        <v>#N/A</v>
      </c>
      <c r="P380" s="115"/>
      <c r="Y380" s="461"/>
    </row>
    <row r="381" spans="1:25">
      <c r="A381" s="464">
        <v>41506</v>
      </c>
      <c r="B381" s="460">
        <v>147.6</v>
      </c>
      <c r="C381" s="460" t="e">
        <v>#N/A</v>
      </c>
      <c r="D381" s="460" t="e">
        <v>#N/A</v>
      </c>
      <c r="E381" s="460" t="e">
        <v>#N/A</v>
      </c>
      <c r="F381" s="460" t="e">
        <v>#N/A</v>
      </c>
      <c r="G381" s="460" t="e">
        <v>#N/A</v>
      </c>
      <c r="H381" s="460" t="e">
        <v>#N/A</v>
      </c>
      <c r="I381" s="460" t="e">
        <v>#N/A</v>
      </c>
      <c r="J381" s="460">
        <v>60.179975307839356</v>
      </c>
      <c r="K381" s="465" t="e">
        <v>#N/A</v>
      </c>
      <c r="M381" s="139" t="e">
        <v>#N/A</v>
      </c>
      <c r="N381" s="63" t="e">
        <v>#N/A</v>
      </c>
      <c r="O381" s="564">
        <v>60.179975307839356</v>
      </c>
      <c r="P381" s="115"/>
      <c r="Y381" s="461"/>
    </row>
    <row r="382" spans="1:25">
      <c r="A382" s="464">
        <v>41506</v>
      </c>
      <c r="B382" s="460">
        <v>184.8</v>
      </c>
      <c r="C382" s="460" t="e">
        <v>#N/A</v>
      </c>
      <c r="D382" s="460" t="e">
        <v>#N/A</v>
      </c>
      <c r="E382" s="460" t="e">
        <v>#N/A</v>
      </c>
      <c r="F382" s="460" t="e">
        <v>#N/A</v>
      </c>
      <c r="G382" s="460" t="e">
        <v>#N/A</v>
      </c>
      <c r="H382" s="460" t="e">
        <v>#N/A</v>
      </c>
      <c r="I382" s="460" t="e">
        <v>#N/A</v>
      </c>
      <c r="J382" s="460">
        <v>58.57581240920036</v>
      </c>
      <c r="K382" s="465" t="e">
        <v>#N/A</v>
      </c>
      <c r="M382" s="139" t="e">
        <v>#N/A</v>
      </c>
      <c r="N382" s="63" t="e">
        <v>#N/A</v>
      </c>
      <c r="O382" s="564">
        <v>58.57581240920036</v>
      </c>
      <c r="P382" s="115"/>
      <c r="Y382" s="461"/>
    </row>
    <row r="383" spans="1:25">
      <c r="A383" s="464">
        <v>41528</v>
      </c>
      <c r="B383" s="460">
        <v>60</v>
      </c>
      <c r="C383" s="460" t="e">
        <v>#N/A</v>
      </c>
      <c r="D383" s="460">
        <v>32.802126854104749</v>
      </c>
      <c r="E383" s="460" t="e">
        <v>#N/A</v>
      </c>
      <c r="F383" s="460" t="e">
        <v>#N/A</v>
      </c>
      <c r="G383" s="460" t="e">
        <v>#N/A</v>
      </c>
      <c r="H383" s="460" t="e">
        <v>#N/A</v>
      </c>
      <c r="I383" s="460" t="e">
        <v>#N/A</v>
      </c>
      <c r="J383" s="460" t="e">
        <v>#N/A</v>
      </c>
      <c r="K383" s="465" t="e">
        <v>#N/A</v>
      </c>
      <c r="M383" s="139">
        <v>32.802126854104749</v>
      </c>
      <c r="N383" s="63" t="e">
        <v>#N/A</v>
      </c>
      <c r="O383" s="564" t="e">
        <v>#N/A</v>
      </c>
      <c r="P383" s="115"/>
      <c r="Y383" s="461"/>
    </row>
    <row r="384" spans="1:25">
      <c r="A384" s="464">
        <v>41556</v>
      </c>
      <c r="B384" s="460">
        <v>198.9</v>
      </c>
      <c r="C384" s="460" t="e">
        <v>#N/A</v>
      </c>
      <c r="D384" s="460" t="e">
        <v>#N/A</v>
      </c>
      <c r="E384" s="460" t="e">
        <v>#N/A</v>
      </c>
      <c r="F384" s="460">
        <v>22.205761066927568</v>
      </c>
      <c r="G384" s="460" t="e">
        <v>#N/A</v>
      </c>
      <c r="H384" s="460" t="e">
        <v>#N/A</v>
      </c>
      <c r="I384" s="460" t="e">
        <v>#N/A</v>
      </c>
      <c r="J384" s="460" t="e">
        <v>#N/A</v>
      </c>
      <c r="K384" s="465" t="e">
        <v>#N/A</v>
      </c>
      <c r="M384" s="139" t="e">
        <v>#N/A</v>
      </c>
      <c r="N384" s="63">
        <v>22.205761066927568</v>
      </c>
      <c r="O384" s="564" t="e">
        <v>#N/A</v>
      </c>
      <c r="P384" s="115"/>
      <c r="Y384" s="461"/>
    </row>
    <row r="385" spans="1:25">
      <c r="A385" s="464">
        <v>41557</v>
      </c>
      <c r="B385" s="460">
        <v>200</v>
      </c>
      <c r="C385" s="460" t="e">
        <v>#N/A</v>
      </c>
      <c r="D385" s="460" t="e">
        <v>#N/A</v>
      </c>
      <c r="E385" s="460" t="e">
        <v>#N/A</v>
      </c>
      <c r="F385" s="460">
        <v>20.806588689325874</v>
      </c>
      <c r="G385" s="460" t="e">
        <v>#N/A</v>
      </c>
      <c r="H385" s="460" t="e">
        <v>#N/A</v>
      </c>
      <c r="I385" s="460" t="e">
        <v>#N/A</v>
      </c>
      <c r="J385" s="460" t="e">
        <v>#N/A</v>
      </c>
      <c r="K385" s="465" t="e">
        <v>#N/A</v>
      </c>
      <c r="M385" s="139" t="e">
        <v>#N/A</v>
      </c>
      <c r="N385" s="63">
        <v>20.806588689325874</v>
      </c>
      <c r="O385" s="564" t="e">
        <v>#N/A</v>
      </c>
      <c r="P385" s="115"/>
      <c r="Y385" s="461"/>
    </row>
    <row r="386" spans="1:25">
      <c r="A386" s="464">
        <v>41557</v>
      </c>
      <c r="B386" s="460">
        <v>199.8</v>
      </c>
      <c r="C386" s="460" t="e">
        <v>#N/A</v>
      </c>
      <c r="D386" s="460" t="e">
        <v>#N/A</v>
      </c>
      <c r="E386" s="460" t="e">
        <v>#N/A</v>
      </c>
      <c r="F386" s="460">
        <v>20.806588689325878</v>
      </c>
      <c r="G386" s="460" t="e">
        <v>#N/A</v>
      </c>
      <c r="H386" s="460" t="e">
        <v>#N/A</v>
      </c>
      <c r="I386" s="460" t="e">
        <v>#N/A</v>
      </c>
      <c r="J386" s="460" t="e">
        <v>#N/A</v>
      </c>
      <c r="K386" s="465" t="e">
        <v>#N/A</v>
      </c>
      <c r="M386" s="139" t="e">
        <v>#N/A</v>
      </c>
      <c r="N386" s="63">
        <v>20.806588689325878</v>
      </c>
      <c r="O386" s="564" t="e">
        <v>#N/A</v>
      </c>
      <c r="P386" s="115"/>
      <c r="Y386" s="461"/>
    </row>
    <row r="387" spans="1:25">
      <c r="A387" s="464">
        <v>41557</v>
      </c>
      <c r="B387" s="460">
        <v>200</v>
      </c>
      <c r="C387" s="460" t="e">
        <v>#N/A</v>
      </c>
      <c r="D387" s="460" t="e">
        <v>#N/A</v>
      </c>
      <c r="E387" s="460" t="e">
        <v>#N/A</v>
      </c>
      <c r="F387" s="460">
        <v>22.271427412940142</v>
      </c>
      <c r="G387" s="460" t="e">
        <v>#N/A</v>
      </c>
      <c r="H387" s="460" t="e">
        <v>#N/A</v>
      </c>
      <c r="I387" s="460" t="e">
        <v>#N/A</v>
      </c>
      <c r="J387" s="460" t="e">
        <v>#N/A</v>
      </c>
      <c r="K387" s="465" t="e">
        <v>#N/A</v>
      </c>
      <c r="M387" s="139" t="e">
        <v>#N/A</v>
      </c>
      <c r="N387" s="63">
        <v>22.271427412940142</v>
      </c>
      <c r="O387" s="564" t="e">
        <v>#N/A</v>
      </c>
      <c r="P387" s="115"/>
      <c r="Y387" s="461"/>
    </row>
    <row r="388" spans="1:25">
      <c r="A388" s="464">
        <v>41564</v>
      </c>
      <c r="B388" s="460">
        <v>400</v>
      </c>
      <c r="C388" s="460" t="e">
        <v>#N/A</v>
      </c>
      <c r="D388" s="460" t="e">
        <v>#N/A</v>
      </c>
      <c r="E388" s="460" t="e">
        <v>#N/A</v>
      </c>
      <c r="F388" s="460">
        <v>22.980279532344788</v>
      </c>
      <c r="G388" s="460" t="e">
        <v>#N/A</v>
      </c>
      <c r="H388" s="460" t="e">
        <v>#N/A</v>
      </c>
      <c r="I388" s="460" t="e">
        <v>#N/A</v>
      </c>
      <c r="J388" s="460" t="e">
        <v>#N/A</v>
      </c>
      <c r="K388" s="465" t="e">
        <v>#N/A</v>
      </c>
      <c r="M388" s="139" t="e">
        <v>#N/A</v>
      </c>
      <c r="N388" s="63">
        <v>22.980279532344788</v>
      </c>
      <c r="O388" s="564" t="e">
        <v>#N/A</v>
      </c>
      <c r="P388" s="115"/>
      <c r="Y388" s="461"/>
    </row>
    <row r="389" spans="1:25">
      <c r="A389" s="464">
        <v>41572</v>
      </c>
      <c r="B389" s="460">
        <v>19.8</v>
      </c>
      <c r="C389" s="460">
        <v>59.20763661991667</v>
      </c>
      <c r="D389" s="460" t="e">
        <v>#N/A</v>
      </c>
      <c r="E389" s="460" t="e">
        <v>#N/A</v>
      </c>
      <c r="F389" s="460" t="e">
        <v>#N/A</v>
      </c>
      <c r="G389" s="460" t="e">
        <v>#N/A</v>
      </c>
      <c r="H389" s="460" t="e">
        <v>#N/A</v>
      </c>
      <c r="I389" s="460" t="e">
        <v>#N/A</v>
      </c>
      <c r="J389" s="460" t="e">
        <v>#N/A</v>
      </c>
      <c r="K389" s="465" t="e">
        <v>#N/A</v>
      </c>
      <c r="M389" s="139">
        <v>59.20763661991667</v>
      </c>
      <c r="N389" s="63" t="e">
        <v>#N/A</v>
      </c>
      <c r="O389" s="564" t="e">
        <v>#N/A</v>
      </c>
      <c r="P389" s="115"/>
      <c r="Y389" s="461"/>
    </row>
    <row r="390" spans="1:25">
      <c r="A390" s="464">
        <v>41579</v>
      </c>
      <c r="B390" s="460">
        <v>249.2</v>
      </c>
      <c r="C390" s="460" t="e">
        <v>#N/A</v>
      </c>
      <c r="D390" s="460">
        <v>32.06162203033653</v>
      </c>
      <c r="E390" s="460" t="e">
        <v>#N/A</v>
      </c>
      <c r="F390" s="460" t="e">
        <v>#N/A</v>
      </c>
      <c r="G390" s="460" t="e">
        <v>#N/A</v>
      </c>
      <c r="H390" s="460" t="e">
        <v>#N/A</v>
      </c>
      <c r="I390" s="460" t="e">
        <v>#N/A</v>
      </c>
      <c r="J390" s="460" t="e">
        <v>#N/A</v>
      </c>
      <c r="K390" s="465" t="e">
        <v>#N/A</v>
      </c>
      <c r="M390" s="139">
        <v>32.06162203033653</v>
      </c>
      <c r="N390" s="63" t="e">
        <v>#N/A</v>
      </c>
      <c r="O390" s="564" t="e">
        <v>#N/A</v>
      </c>
      <c r="P390" s="115"/>
      <c r="Y390" s="461"/>
    </row>
    <row r="391" spans="1:25">
      <c r="A391" s="464">
        <v>41584</v>
      </c>
      <c r="B391" s="460">
        <v>106</v>
      </c>
      <c r="C391" s="460" t="e">
        <v>#N/A</v>
      </c>
      <c r="D391" s="460">
        <v>25.413920995335531</v>
      </c>
      <c r="E391" s="460" t="e">
        <v>#N/A</v>
      </c>
      <c r="F391" s="460" t="e">
        <v>#N/A</v>
      </c>
      <c r="G391" s="460" t="e">
        <v>#N/A</v>
      </c>
      <c r="H391" s="460" t="e">
        <v>#N/A</v>
      </c>
      <c r="I391" s="460" t="e">
        <v>#N/A</v>
      </c>
      <c r="J391" s="460" t="e">
        <v>#N/A</v>
      </c>
      <c r="K391" s="465" t="e">
        <v>#N/A</v>
      </c>
      <c r="M391" s="139">
        <v>25.413920995335531</v>
      </c>
      <c r="N391" s="63" t="e">
        <v>#N/A</v>
      </c>
      <c r="O391" s="564" t="e">
        <v>#N/A</v>
      </c>
      <c r="P391" s="115"/>
      <c r="Y391" s="461"/>
    </row>
    <row r="392" spans="1:25">
      <c r="A392" s="464">
        <v>41584</v>
      </c>
      <c r="B392" s="460">
        <v>172</v>
      </c>
      <c r="C392" s="460" t="e">
        <v>#N/A</v>
      </c>
      <c r="D392" s="460" t="e">
        <v>#N/A</v>
      </c>
      <c r="E392" s="460" t="e">
        <v>#N/A</v>
      </c>
      <c r="F392" s="460">
        <v>25.413920995335534</v>
      </c>
      <c r="G392" s="460" t="e">
        <v>#N/A</v>
      </c>
      <c r="H392" s="460" t="e">
        <v>#N/A</v>
      </c>
      <c r="I392" s="460" t="e">
        <v>#N/A</v>
      </c>
      <c r="J392" s="460" t="e">
        <v>#N/A</v>
      </c>
      <c r="K392" s="465" t="e">
        <v>#N/A</v>
      </c>
      <c r="M392" s="139" t="e">
        <v>#N/A</v>
      </c>
      <c r="N392" s="63">
        <v>25.413920995335534</v>
      </c>
      <c r="O392" s="564" t="e">
        <v>#N/A</v>
      </c>
      <c r="P392" s="115"/>
      <c r="Y392" s="461"/>
    </row>
    <row r="393" spans="1:25">
      <c r="A393" s="464">
        <v>41596</v>
      </c>
      <c r="B393" s="460">
        <v>34.200000000000003</v>
      </c>
      <c r="C393" s="460" t="e">
        <v>#N/A</v>
      </c>
      <c r="D393" s="460" t="e">
        <v>#N/A</v>
      </c>
      <c r="E393" s="460" t="e">
        <v>#N/A</v>
      </c>
      <c r="F393" s="460" t="e">
        <v>#N/A</v>
      </c>
      <c r="G393" s="460" t="e">
        <v>#N/A</v>
      </c>
      <c r="H393" s="460" t="e">
        <v>#N/A</v>
      </c>
      <c r="I393" s="460" t="e">
        <v>#N/A</v>
      </c>
      <c r="J393" s="460">
        <v>94.138544869870145</v>
      </c>
      <c r="K393" s="465" t="e">
        <v>#N/A</v>
      </c>
      <c r="M393" s="139" t="e">
        <v>#N/A</v>
      </c>
      <c r="N393" s="63" t="e">
        <v>#N/A</v>
      </c>
      <c r="O393" s="564">
        <v>94.138544869870145</v>
      </c>
      <c r="P393" s="115"/>
      <c r="Y393" s="461"/>
    </row>
    <row r="394" spans="1:25">
      <c r="A394" s="464">
        <v>41596</v>
      </c>
      <c r="B394" s="460">
        <v>201.6</v>
      </c>
      <c r="C394" s="460" t="e">
        <v>#N/A</v>
      </c>
      <c r="D394" s="460" t="e">
        <v>#N/A</v>
      </c>
      <c r="E394" s="460" t="e">
        <v>#N/A</v>
      </c>
      <c r="F394" s="460">
        <v>25.585337837622692</v>
      </c>
      <c r="G394" s="460" t="e">
        <v>#N/A</v>
      </c>
      <c r="H394" s="460" t="e">
        <v>#N/A</v>
      </c>
      <c r="I394" s="460" t="e">
        <v>#N/A</v>
      </c>
      <c r="J394" s="460" t="e">
        <v>#N/A</v>
      </c>
      <c r="K394" s="465" t="e">
        <v>#N/A</v>
      </c>
      <c r="M394" s="139" t="e">
        <v>#N/A</v>
      </c>
      <c r="N394" s="63">
        <v>25.585337837622692</v>
      </c>
      <c r="O394" s="564" t="e">
        <v>#N/A</v>
      </c>
      <c r="P394" s="115"/>
      <c r="Y394" s="461"/>
    </row>
    <row r="395" spans="1:25">
      <c r="A395" s="464">
        <v>41619</v>
      </c>
      <c r="B395" s="460">
        <v>51</v>
      </c>
      <c r="C395" s="460" t="e">
        <v>#N/A</v>
      </c>
      <c r="D395" s="460" t="e">
        <v>#N/A</v>
      </c>
      <c r="E395" s="460" t="e">
        <v>#N/A</v>
      </c>
      <c r="F395" s="460" t="e">
        <v>#N/A</v>
      </c>
      <c r="G395" s="460" t="e">
        <v>#N/A</v>
      </c>
      <c r="H395" s="460" t="e">
        <v>#N/A</v>
      </c>
      <c r="I395" s="460" t="e">
        <v>#N/A</v>
      </c>
      <c r="J395" s="460">
        <v>52.059622398178846</v>
      </c>
      <c r="K395" s="465" t="e">
        <v>#N/A</v>
      </c>
      <c r="M395" s="139" t="e">
        <v>#N/A</v>
      </c>
      <c r="N395" s="63" t="e">
        <v>#N/A</v>
      </c>
      <c r="O395" s="564">
        <v>52.059622398178846</v>
      </c>
      <c r="P395" s="115"/>
      <c r="Y395" s="461"/>
    </row>
    <row r="396" spans="1:25">
      <c r="A396" s="464">
        <v>41628</v>
      </c>
      <c r="B396" s="460">
        <v>98</v>
      </c>
      <c r="C396" s="460" t="e">
        <v>#N/A</v>
      </c>
      <c r="D396" s="460" t="e">
        <v>#N/A</v>
      </c>
      <c r="E396" s="460" t="e">
        <v>#N/A</v>
      </c>
      <c r="F396" s="460">
        <v>21.480488203809905</v>
      </c>
      <c r="G396" s="460" t="e">
        <v>#N/A</v>
      </c>
      <c r="H396" s="460" t="e">
        <v>#N/A</v>
      </c>
      <c r="I396" s="460" t="e">
        <v>#N/A</v>
      </c>
      <c r="J396" s="460" t="e">
        <v>#N/A</v>
      </c>
      <c r="K396" s="465" t="e">
        <v>#N/A</v>
      </c>
      <c r="M396" s="139" t="e">
        <v>#N/A</v>
      </c>
      <c r="N396" s="63">
        <v>21.480488203809905</v>
      </c>
      <c r="O396" s="564" t="e">
        <v>#N/A</v>
      </c>
      <c r="P396" s="115"/>
      <c r="Y396" s="461"/>
    </row>
    <row r="397" spans="1:25">
      <c r="A397" s="464">
        <v>41635</v>
      </c>
      <c r="B397" s="460">
        <v>149.6</v>
      </c>
      <c r="C397" s="460" t="e">
        <v>#N/A</v>
      </c>
      <c r="D397" s="460">
        <v>30.652799909891133</v>
      </c>
      <c r="E397" s="460" t="e">
        <v>#N/A</v>
      </c>
      <c r="F397" s="460" t="e">
        <v>#N/A</v>
      </c>
      <c r="G397" s="460" t="e">
        <v>#N/A</v>
      </c>
      <c r="H397" s="460" t="e">
        <v>#N/A</v>
      </c>
      <c r="I397" s="460" t="e">
        <v>#N/A</v>
      </c>
      <c r="J397" s="460" t="e">
        <v>#N/A</v>
      </c>
      <c r="K397" s="465" t="e">
        <v>#N/A</v>
      </c>
      <c r="M397" s="139">
        <v>30.652799909891133</v>
      </c>
      <c r="N397" s="63" t="e">
        <v>#N/A</v>
      </c>
      <c r="O397" s="564" t="e">
        <v>#N/A</v>
      </c>
      <c r="P397" s="115"/>
      <c r="Y397" s="461"/>
    </row>
    <row r="398" spans="1:25">
      <c r="A398" s="464">
        <v>41660</v>
      </c>
      <c r="B398" s="460">
        <v>100.3</v>
      </c>
      <c r="C398" s="460" t="e">
        <v>#N/A</v>
      </c>
      <c r="D398" s="460" t="e">
        <v>#N/A</v>
      </c>
      <c r="E398" s="460" t="e">
        <v>#N/A</v>
      </c>
      <c r="F398" s="460">
        <v>21.785072081345263</v>
      </c>
      <c r="G398" s="460" t="e">
        <v>#N/A</v>
      </c>
      <c r="H398" s="460" t="e">
        <v>#N/A</v>
      </c>
      <c r="I398" s="460" t="e">
        <v>#N/A</v>
      </c>
      <c r="J398" s="460" t="e">
        <v>#N/A</v>
      </c>
      <c r="K398" s="465" t="e">
        <v>#N/A</v>
      </c>
      <c r="M398" s="139" t="e">
        <v>#N/A</v>
      </c>
      <c r="N398" s="63">
        <v>21.785072081345263</v>
      </c>
      <c r="O398" s="564" t="e">
        <v>#N/A</v>
      </c>
      <c r="P398" s="115"/>
      <c r="Y398" s="461"/>
    </row>
    <row r="399" spans="1:25">
      <c r="A399" s="464">
        <v>41662</v>
      </c>
      <c r="B399" s="460">
        <v>78.2</v>
      </c>
      <c r="C399" s="460" t="e">
        <v>#N/A</v>
      </c>
      <c r="D399" s="460" t="e">
        <v>#N/A</v>
      </c>
      <c r="E399" s="460" t="e">
        <v>#N/A</v>
      </c>
      <c r="F399" s="460" t="e">
        <v>#N/A</v>
      </c>
      <c r="G399" s="460">
        <v>33.981221492307505</v>
      </c>
      <c r="H399" s="460" t="e">
        <v>#N/A</v>
      </c>
      <c r="I399" s="460" t="e">
        <v>#N/A</v>
      </c>
      <c r="J399" s="460" t="e">
        <v>#N/A</v>
      </c>
      <c r="K399" s="465" t="e">
        <v>#N/A</v>
      </c>
      <c r="M399" s="139" t="e">
        <v>#N/A</v>
      </c>
      <c r="N399" s="63">
        <v>33.981221492307505</v>
      </c>
      <c r="O399" s="564" t="e">
        <v>#N/A</v>
      </c>
      <c r="P399" s="115"/>
      <c r="Y399" s="461"/>
    </row>
    <row r="400" spans="1:25">
      <c r="A400" s="464">
        <v>41663</v>
      </c>
      <c r="B400" s="460">
        <v>99</v>
      </c>
      <c r="C400" s="460" t="e">
        <v>#N/A</v>
      </c>
      <c r="D400" s="460" t="e">
        <v>#N/A</v>
      </c>
      <c r="E400" s="460" t="e">
        <v>#N/A</v>
      </c>
      <c r="F400" s="460">
        <v>23.287848794325239</v>
      </c>
      <c r="G400" s="460" t="e">
        <v>#N/A</v>
      </c>
      <c r="H400" s="460" t="e">
        <v>#N/A</v>
      </c>
      <c r="I400" s="460" t="e">
        <v>#N/A</v>
      </c>
      <c r="J400" s="460" t="e">
        <v>#N/A</v>
      </c>
      <c r="K400" s="465" t="e">
        <v>#N/A</v>
      </c>
      <c r="M400" s="139" t="e">
        <v>#N/A</v>
      </c>
      <c r="N400" s="63">
        <v>23.287848794325239</v>
      </c>
      <c r="O400" s="564" t="e">
        <v>#N/A</v>
      </c>
      <c r="P400" s="115"/>
      <c r="Y400" s="461"/>
    </row>
    <row r="401" spans="1:25">
      <c r="A401" s="464">
        <v>41697</v>
      </c>
      <c r="B401" s="460">
        <v>299.7</v>
      </c>
      <c r="C401" s="460" t="e">
        <v>#N/A</v>
      </c>
      <c r="D401" s="460" t="e">
        <v>#N/A</v>
      </c>
      <c r="E401" s="460" t="e">
        <v>#N/A</v>
      </c>
      <c r="F401" s="460" t="e">
        <v>#N/A</v>
      </c>
      <c r="G401" s="460">
        <v>28.221453005029588</v>
      </c>
      <c r="H401" s="460" t="e">
        <v>#N/A</v>
      </c>
      <c r="I401" s="460" t="e">
        <v>#N/A</v>
      </c>
      <c r="J401" s="460" t="e">
        <v>#N/A</v>
      </c>
      <c r="K401" s="465" t="e">
        <v>#N/A</v>
      </c>
      <c r="M401" s="139" t="e">
        <v>#N/A</v>
      </c>
      <c r="N401" s="63">
        <v>28.221453005029588</v>
      </c>
      <c r="O401" s="564" t="e">
        <v>#N/A</v>
      </c>
      <c r="P401" s="115"/>
      <c r="Y401" s="461"/>
    </row>
    <row r="402" spans="1:25">
      <c r="A402" s="464">
        <v>41801</v>
      </c>
      <c r="B402" s="460">
        <v>150</v>
      </c>
      <c r="C402" s="460" t="e">
        <v>#N/A</v>
      </c>
      <c r="D402" s="460" t="e">
        <v>#N/A</v>
      </c>
      <c r="E402" s="460" t="e">
        <v>#N/A</v>
      </c>
      <c r="F402" s="460">
        <v>24.269520463116386</v>
      </c>
      <c r="G402" s="460" t="e">
        <v>#N/A</v>
      </c>
      <c r="H402" s="460" t="e">
        <v>#N/A</v>
      </c>
      <c r="I402" s="460" t="e">
        <v>#N/A</v>
      </c>
      <c r="J402" s="460" t="e">
        <v>#N/A</v>
      </c>
      <c r="K402" s="465" t="e">
        <v>#N/A</v>
      </c>
      <c r="M402" s="139" t="e">
        <v>#N/A</v>
      </c>
      <c r="N402" s="63">
        <v>24.269520463116386</v>
      </c>
      <c r="O402" s="564" t="e">
        <v>#N/A</v>
      </c>
      <c r="P402" s="115"/>
      <c r="Y402" s="461"/>
    </row>
    <row r="403" spans="1:25">
      <c r="A403" s="464">
        <v>41821</v>
      </c>
      <c r="B403" s="460">
        <v>175</v>
      </c>
      <c r="C403" s="460" t="e">
        <v>#N/A</v>
      </c>
      <c r="D403" s="460" t="e">
        <v>#N/A</v>
      </c>
      <c r="E403" s="460" t="e">
        <v>#N/A</v>
      </c>
      <c r="F403" s="460" t="e">
        <v>#N/A</v>
      </c>
      <c r="G403" s="460" t="e">
        <v>#N/A</v>
      </c>
      <c r="H403" s="460">
        <v>39.689367463210935</v>
      </c>
      <c r="I403" s="460" t="e">
        <v>#N/A</v>
      </c>
      <c r="J403" s="460" t="e">
        <v>#N/A</v>
      </c>
      <c r="K403" s="465" t="e">
        <v>#N/A</v>
      </c>
      <c r="M403" s="139" t="e">
        <v>#N/A</v>
      </c>
      <c r="N403" s="63" t="e">
        <v>#N/A</v>
      </c>
      <c r="O403" s="564">
        <v>39.689367463210935</v>
      </c>
      <c r="P403" s="115"/>
      <c r="Y403" s="461"/>
    </row>
    <row r="404" spans="1:25">
      <c r="A404" s="464">
        <v>41852</v>
      </c>
      <c r="B404" s="460">
        <v>100</v>
      </c>
      <c r="C404" s="460" t="e">
        <v>#N/A</v>
      </c>
      <c r="D404" s="460" t="e">
        <v>#N/A</v>
      </c>
      <c r="E404" s="460" t="e">
        <v>#N/A</v>
      </c>
      <c r="F404" s="460">
        <v>24.366988416783524</v>
      </c>
      <c r="G404" s="460" t="e">
        <v>#N/A</v>
      </c>
      <c r="H404" s="460" t="e">
        <v>#N/A</v>
      </c>
      <c r="I404" s="460" t="e">
        <v>#N/A</v>
      </c>
      <c r="J404" s="460" t="e">
        <v>#N/A</v>
      </c>
      <c r="K404" s="465" t="e">
        <v>#N/A</v>
      </c>
      <c r="M404" s="139" t="e">
        <v>#N/A</v>
      </c>
      <c r="N404" s="63">
        <v>24.366988416783524</v>
      </c>
      <c r="O404" s="564" t="e">
        <v>#N/A</v>
      </c>
      <c r="P404" s="115"/>
      <c r="Y404" s="461"/>
    </row>
    <row r="405" spans="1:25">
      <c r="A405" s="464">
        <v>41852</v>
      </c>
      <c r="B405" s="460">
        <v>115.99999999999999</v>
      </c>
      <c r="C405" s="460" t="e">
        <v>#N/A</v>
      </c>
      <c r="D405" s="460" t="e">
        <v>#N/A</v>
      </c>
      <c r="E405" s="460" t="e">
        <v>#N/A</v>
      </c>
      <c r="F405" s="460" t="e">
        <v>#N/A</v>
      </c>
      <c r="G405" s="460">
        <v>37.745872176680692</v>
      </c>
      <c r="H405" s="460" t="e">
        <v>#N/A</v>
      </c>
      <c r="I405" s="460" t="e">
        <v>#N/A</v>
      </c>
      <c r="J405" s="460" t="e">
        <v>#N/A</v>
      </c>
      <c r="K405" s="465" t="e">
        <v>#N/A</v>
      </c>
      <c r="M405" s="139" t="e">
        <v>#N/A</v>
      </c>
      <c r="N405" s="63">
        <v>37.745872176680692</v>
      </c>
      <c r="O405" s="564" t="e">
        <v>#N/A</v>
      </c>
      <c r="P405" s="115"/>
      <c r="Y405" s="461"/>
    </row>
    <row r="406" spans="1:25">
      <c r="A406" s="464">
        <v>41865</v>
      </c>
      <c r="B406" s="460">
        <v>30</v>
      </c>
      <c r="C406" s="460" t="e">
        <v>#N/A</v>
      </c>
      <c r="D406" s="460">
        <v>67.680524022723318</v>
      </c>
      <c r="E406" s="460" t="e">
        <v>#N/A</v>
      </c>
      <c r="F406" s="460" t="e">
        <v>#N/A</v>
      </c>
      <c r="G406" s="460" t="e">
        <v>#N/A</v>
      </c>
      <c r="H406" s="460" t="e">
        <v>#N/A</v>
      </c>
      <c r="I406" s="460" t="e">
        <v>#N/A</v>
      </c>
      <c r="J406" s="460" t="e">
        <v>#N/A</v>
      </c>
      <c r="K406" s="465" t="e">
        <v>#N/A</v>
      </c>
      <c r="M406" s="139">
        <v>67.680524022723318</v>
      </c>
      <c r="N406" s="63" t="e">
        <v>#N/A</v>
      </c>
      <c r="O406" s="564" t="e">
        <v>#N/A</v>
      </c>
      <c r="P406" s="115"/>
      <c r="Y406" s="461"/>
    </row>
    <row r="407" spans="1:25">
      <c r="A407" s="464">
        <v>41893</v>
      </c>
      <c r="B407" s="460">
        <v>42.95</v>
      </c>
      <c r="C407" s="460">
        <v>69.796801621034746</v>
      </c>
      <c r="D407" s="460" t="e">
        <v>#N/A</v>
      </c>
      <c r="E407" s="460" t="e">
        <v>#N/A</v>
      </c>
      <c r="F407" s="460" t="e">
        <v>#N/A</v>
      </c>
      <c r="G407" s="460" t="e">
        <v>#N/A</v>
      </c>
      <c r="H407" s="460" t="e">
        <v>#N/A</v>
      </c>
      <c r="I407" s="460" t="e">
        <v>#N/A</v>
      </c>
      <c r="J407" s="460" t="e">
        <v>#N/A</v>
      </c>
      <c r="K407" s="465" t="e">
        <v>#N/A</v>
      </c>
      <c r="M407" s="139">
        <v>69.796801621034746</v>
      </c>
      <c r="N407" s="63" t="e">
        <v>#N/A</v>
      </c>
      <c r="O407" s="564" t="e">
        <v>#N/A</v>
      </c>
      <c r="P407" s="115"/>
      <c r="Y407" s="461"/>
    </row>
    <row r="408" spans="1:25">
      <c r="A408" s="464">
        <v>41906</v>
      </c>
      <c r="B408" s="460">
        <v>140</v>
      </c>
      <c r="C408" s="460" t="e">
        <v>#N/A</v>
      </c>
      <c r="D408" s="460" t="e">
        <v>#N/A</v>
      </c>
      <c r="E408" s="460" t="e">
        <v>#N/A</v>
      </c>
      <c r="F408" s="460" t="e">
        <v>#N/A</v>
      </c>
      <c r="G408" s="460" t="e">
        <v>#N/A</v>
      </c>
      <c r="H408" s="460">
        <v>42.775054164882896</v>
      </c>
      <c r="I408" s="460" t="e">
        <v>#N/A</v>
      </c>
      <c r="J408" s="460" t="e">
        <v>#N/A</v>
      </c>
      <c r="K408" s="465" t="e">
        <v>#N/A</v>
      </c>
      <c r="M408" s="139" t="e">
        <v>#N/A</v>
      </c>
      <c r="N408" s="63" t="e">
        <v>#N/A</v>
      </c>
      <c r="O408" s="564">
        <v>42.775054164882896</v>
      </c>
      <c r="P408" s="115"/>
      <c r="Y408" s="461"/>
    </row>
    <row r="409" spans="1:25">
      <c r="A409" s="464">
        <v>41942</v>
      </c>
      <c r="B409" s="460">
        <v>100</v>
      </c>
      <c r="C409" s="460" t="e">
        <v>#N/A</v>
      </c>
      <c r="D409" s="460" t="e">
        <v>#N/A</v>
      </c>
      <c r="E409" s="460" t="e">
        <v>#N/A</v>
      </c>
      <c r="F409" s="460">
        <v>26.803687258461881</v>
      </c>
      <c r="G409" s="460" t="e">
        <v>#N/A</v>
      </c>
      <c r="H409" s="460" t="e">
        <v>#N/A</v>
      </c>
      <c r="I409" s="460" t="e">
        <v>#N/A</v>
      </c>
      <c r="J409" s="460" t="e">
        <v>#N/A</v>
      </c>
      <c r="K409" s="465" t="e">
        <v>#N/A</v>
      </c>
      <c r="M409" s="139" t="e">
        <v>#N/A</v>
      </c>
      <c r="N409" s="63">
        <v>26.803687258461881</v>
      </c>
      <c r="O409" s="564" t="e">
        <v>#N/A</v>
      </c>
      <c r="P409" s="115"/>
      <c r="Y409" s="461"/>
    </row>
    <row r="410" spans="1:25">
      <c r="A410" s="464">
        <v>41974</v>
      </c>
      <c r="B410" s="460">
        <v>200</v>
      </c>
      <c r="C410" s="460" t="e">
        <v>#N/A</v>
      </c>
      <c r="D410" s="460" t="e">
        <v>#N/A</v>
      </c>
      <c r="E410" s="460" t="e">
        <v>#N/A</v>
      </c>
      <c r="F410" s="460">
        <v>21.717845055154086</v>
      </c>
      <c r="G410" s="460" t="e">
        <v>#N/A</v>
      </c>
      <c r="H410" s="460" t="e">
        <v>#N/A</v>
      </c>
      <c r="I410" s="460" t="e">
        <v>#N/A</v>
      </c>
      <c r="J410" s="460" t="e">
        <v>#N/A</v>
      </c>
      <c r="K410" s="465" t="e">
        <v>#N/A</v>
      </c>
      <c r="M410" s="139" t="e">
        <v>#N/A</v>
      </c>
      <c r="N410" s="63">
        <v>21.717845055154086</v>
      </c>
      <c r="O410" s="564" t="e">
        <v>#N/A</v>
      </c>
      <c r="P410" s="115"/>
      <c r="Y410" s="461"/>
    </row>
    <row r="411" spans="1:25">
      <c r="A411" s="464">
        <v>41974</v>
      </c>
      <c r="B411" s="460">
        <v>150</v>
      </c>
      <c r="C411" s="460" t="e">
        <v>#N/A</v>
      </c>
      <c r="D411" s="460" t="e">
        <v>#N/A</v>
      </c>
      <c r="E411" s="460" t="e">
        <v>#N/A</v>
      </c>
      <c r="F411" s="460">
        <v>25.456660567246818</v>
      </c>
      <c r="G411" s="460" t="e">
        <v>#N/A</v>
      </c>
      <c r="H411" s="460" t="e">
        <v>#N/A</v>
      </c>
      <c r="I411" s="460" t="e">
        <v>#N/A</v>
      </c>
      <c r="J411" s="460" t="e">
        <v>#N/A</v>
      </c>
      <c r="K411" s="465" t="e">
        <v>#N/A</v>
      </c>
      <c r="M411" s="139" t="e">
        <v>#N/A</v>
      </c>
      <c r="N411" s="63">
        <v>25.456660567246818</v>
      </c>
      <c r="O411" s="564" t="e">
        <v>#N/A</v>
      </c>
      <c r="P411" s="115"/>
      <c r="Y411" s="461"/>
    </row>
    <row r="412" spans="1:25">
      <c r="A412" s="464">
        <v>41974</v>
      </c>
      <c r="B412" s="460">
        <v>150</v>
      </c>
      <c r="C412" s="460" t="e">
        <v>#N/A</v>
      </c>
      <c r="D412" s="460" t="e">
        <v>#N/A</v>
      </c>
      <c r="E412" s="460" t="e">
        <v>#N/A</v>
      </c>
      <c r="F412" s="460">
        <v>24.795960675146457</v>
      </c>
      <c r="G412" s="460" t="e">
        <v>#N/A</v>
      </c>
      <c r="H412" s="460" t="e">
        <v>#N/A</v>
      </c>
      <c r="I412" s="460" t="e">
        <v>#N/A</v>
      </c>
      <c r="J412" s="460" t="e">
        <v>#N/A</v>
      </c>
      <c r="K412" s="465" t="e">
        <v>#N/A</v>
      </c>
      <c r="M412" s="139" t="e">
        <v>#N/A</v>
      </c>
      <c r="N412" s="63">
        <v>24.795960675146457</v>
      </c>
      <c r="O412" s="564" t="e">
        <v>#N/A</v>
      </c>
      <c r="P412" s="115"/>
      <c r="Y412" s="461"/>
    </row>
    <row r="413" spans="1:25">
      <c r="A413" s="464">
        <v>41990</v>
      </c>
      <c r="B413" s="460">
        <v>100</v>
      </c>
      <c r="C413" s="460" t="e">
        <v>#N/A</v>
      </c>
      <c r="D413" s="460" t="e">
        <v>#N/A</v>
      </c>
      <c r="E413" s="460" t="e">
        <v>#N/A</v>
      </c>
      <c r="F413" s="460">
        <v>23.22797464657166</v>
      </c>
      <c r="G413" s="460" t="e">
        <v>#N/A</v>
      </c>
      <c r="H413" s="460" t="e">
        <v>#N/A</v>
      </c>
      <c r="I413" s="460" t="e">
        <v>#N/A</v>
      </c>
      <c r="J413" s="460" t="e">
        <v>#N/A</v>
      </c>
      <c r="K413" s="465" t="e">
        <v>#N/A</v>
      </c>
      <c r="M413" s="139" t="e">
        <v>#N/A</v>
      </c>
      <c r="N413" s="63">
        <v>23.22797464657166</v>
      </c>
      <c r="O413" s="564" t="e">
        <v>#N/A</v>
      </c>
      <c r="P413" s="115"/>
      <c r="Y413" s="461"/>
    </row>
    <row r="414" spans="1:25">
      <c r="A414" s="464">
        <v>41990</v>
      </c>
      <c r="B414" s="460">
        <v>73.5</v>
      </c>
      <c r="C414" s="460" t="e">
        <v>#N/A</v>
      </c>
      <c r="D414" s="460" t="e">
        <v>#N/A</v>
      </c>
      <c r="E414" s="460" t="e">
        <v>#N/A</v>
      </c>
      <c r="F414" s="460">
        <v>22.769761932362748</v>
      </c>
      <c r="G414" s="460" t="e">
        <v>#N/A</v>
      </c>
      <c r="H414" s="460" t="e">
        <v>#N/A</v>
      </c>
      <c r="I414" s="460" t="e">
        <v>#N/A</v>
      </c>
      <c r="J414" s="460" t="e">
        <v>#N/A</v>
      </c>
      <c r="K414" s="465" t="e">
        <v>#N/A</v>
      </c>
      <c r="M414" s="139" t="e">
        <v>#N/A</v>
      </c>
      <c r="N414" s="63">
        <v>22.769761932362748</v>
      </c>
      <c r="O414" s="564" t="e">
        <v>#N/A</v>
      </c>
      <c r="P414" s="115"/>
      <c r="Y414" s="461"/>
    </row>
    <row r="415" spans="1:25">
      <c r="A415" s="464">
        <v>42004</v>
      </c>
      <c r="B415" s="460">
        <v>50</v>
      </c>
      <c r="C415" s="460" t="e">
        <v>#N/A</v>
      </c>
      <c r="D415" s="460" t="e">
        <v>#N/A</v>
      </c>
      <c r="E415" s="460" t="e">
        <v>#N/A</v>
      </c>
      <c r="F415" s="460">
        <v>23.392308880112193</v>
      </c>
      <c r="G415" s="460" t="e">
        <v>#N/A</v>
      </c>
      <c r="H415" s="460" t="e">
        <v>#N/A</v>
      </c>
      <c r="I415" s="460" t="e">
        <v>#N/A</v>
      </c>
      <c r="J415" s="460" t="e">
        <v>#N/A</v>
      </c>
      <c r="K415" s="465" t="e">
        <v>#N/A</v>
      </c>
      <c r="M415" s="139" t="e">
        <v>#N/A</v>
      </c>
      <c r="N415" s="63">
        <v>23.392308880112193</v>
      </c>
      <c r="O415" s="564" t="e">
        <v>#N/A</v>
      </c>
      <c r="P415" s="115"/>
      <c r="Y415" s="461"/>
    </row>
    <row r="416" spans="1:25">
      <c r="A416" s="464">
        <v>42087</v>
      </c>
      <c r="B416" s="460">
        <v>78</v>
      </c>
      <c r="C416" s="460" t="e">
        <v>#N/A</v>
      </c>
      <c r="D416" s="460" t="e">
        <v>#N/A</v>
      </c>
      <c r="E416" s="460">
        <v>33.934965814561572</v>
      </c>
      <c r="F416" s="460" t="e">
        <v>#N/A</v>
      </c>
      <c r="G416" s="460" t="e">
        <v>#N/A</v>
      </c>
      <c r="H416" s="460" t="e">
        <v>#N/A</v>
      </c>
      <c r="I416" s="460" t="e">
        <v>#N/A</v>
      </c>
      <c r="J416" s="460" t="e">
        <v>#N/A</v>
      </c>
      <c r="K416" s="465" t="e">
        <v>#N/A</v>
      </c>
      <c r="M416" s="139" t="e">
        <v>#N/A</v>
      </c>
      <c r="N416" s="63">
        <v>33.934965814561572</v>
      </c>
      <c r="O416" s="564" t="e">
        <v>#N/A</v>
      </c>
      <c r="P416" s="115"/>
      <c r="Y416" s="461"/>
    </row>
    <row r="417" spans="1:25">
      <c r="A417" s="464">
        <v>42101</v>
      </c>
      <c r="B417" s="460">
        <v>300</v>
      </c>
      <c r="C417" s="460" t="e">
        <v>#N/A</v>
      </c>
      <c r="D417" s="460" t="e">
        <v>#N/A</v>
      </c>
      <c r="E417" s="460" t="e">
        <v>#N/A</v>
      </c>
      <c r="F417" s="460">
        <v>27.670293104788499</v>
      </c>
      <c r="G417" s="460" t="e">
        <v>#N/A</v>
      </c>
      <c r="H417" s="460" t="e">
        <v>#N/A</v>
      </c>
      <c r="I417" s="460" t="e">
        <v>#N/A</v>
      </c>
      <c r="J417" s="460" t="e">
        <v>#N/A</v>
      </c>
      <c r="K417" s="465" t="e">
        <v>#N/A</v>
      </c>
      <c r="M417" s="139" t="e">
        <v>#N/A</v>
      </c>
      <c r="N417" s="63">
        <v>27.670293104788499</v>
      </c>
      <c r="O417" s="564" t="e">
        <v>#N/A</v>
      </c>
      <c r="P417" s="115"/>
      <c r="Y417" s="461"/>
    </row>
    <row r="418" spans="1:25">
      <c r="A418" s="464">
        <v>42118</v>
      </c>
      <c r="B418" s="460">
        <v>208.27</v>
      </c>
      <c r="C418" s="460" t="e">
        <v>#N/A</v>
      </c>
      <c r="D418" s="460" t="e">
        <v>#N/A</v>
      </c>
      <c r="E418" s="460" t="e">
        <v>#N/A</v>
      </c>
      <c r="F418" s="460">
        <v>21.153746564250909</v>
      </c>
      <c r="G418" s="460" t="e">
        <v>#N/A</v>
      </c>
      <c r="H418" s="460" t="e">
        <v>#N/A</v>
      </c>
      <c r="I418" s="460" t="e">
        <v>#N/A</v>
      </c>
      <c r="J418" s="460" t="e">
        <v>#N/A</v>
      </c>
      <c r="K418" s="465" t="e">
        <v>#N/A</v>
      </c>
      <c r="M418" s="139" t="e">
        <v>#N/A</v>
      </c>
      <c r="N418" s="63">
        <v>21.153746564250909</v>
      </c>
      <c r="O418" s="564" t="e">
        <v>#N/A</v>
      </c>
      <c r="P418" s="115"/>
      <c r="Y418" s="461"/>
    </row>
    <row r="419" spans="1:25">
      <c r="A419" s="464">
        <v>42125</v>
      </c>
      <c r="B419" s="460">
        <v>20</v>
      </c>
      <c r="C419" s="460" t="e">
        <v>#N/A</v>
      </c>
      <c r="D419" s="460" t="e">
        <v>#N/A</v>
      </c>
      <c r="E419" s="460" t="e">
        <v>#N/A</v>
      </c>
      <c r="F419" s="460">
        <v>24.160351975714882</v>
      </c>
      <c r="G419" s="460" t="e">
        <v>#N/A</v>
      </c>
      <c r="H419" s="460" t="e">
        <v>#N/A</v>
      </c>
      <c r="I419" s="460" t="e">
        <v>#N/A</v>
      </c>
      <c r="J419" s="460" t="e">
        <v>#N/A</v>
      </c>
      <c r="K419" s="465" t="e">
        <v>#N/A</v>
      </c>
      <c r="M419" s="139" t="e">
        <v>#N/A</v>
      </c>
      <c r="N419" s="63">
        <v>24.160351975714882</v>
      </c>
      <c r="O419" s="564" t="e">
        <v>#N/A</v>
      </c>
      <c r="P419" s="115"/>
      <c r="Y419" s="461"/>
    </row>
    <row r="420" spans="1:25">
      <c r="A420" s="464">
        <v>42125</v>
      </c>
      <c r="B420" s="460">
        <v>149</v>
      </c>
      <c r="C420" s="460" t="e">
        <v>#N/A</v>
      </c>
      <c r="D420" s="460" t="e">
        <v>#N/A</v>
      </c>
      <c r="E420" s="460">
        <v>43.427263944508859</v>
      </c>
      <c r="F420" s="460" t="e">
        <v>#N/A</v>
      </c>
      <c r="G420" s="460" t="e">
        <v>#N/A</v>
      </c>
      <c r="H420" s="460" t="e">
        <v>#N/A</v>
      </c>
      <c r="I420" s="460" t="e">
        <v>#N/A</v>
      </c>
      <c r="J420" s="460" t="e">
        <v>#N/A</v>
      </c>
      <c r="K420" s="465" t="e">
        <v>#N/A</v>
      </c>
      <c r="M420" s="139" t="e">
        <v>#N/A</v>
      </c>
      <c r="N420" s="63">
        <v>43.427263944508859</v>
      </c>
      <c r="O420" s="564" t="e">
        <v>#N/A</v>
      </c>
      <c r="P420" s="115"/>
      <c r="Y420" s="461"/>
    </row>
    <row r="421" spans="1:25">
      <c r="A421" s="464">
        <v>42128</v>
      </c>
      <c r="B421" s="460">
        <v>20</v>
      </c>
      <c r="C421" s="460" t="e">
        <v>#N/A</v>
      </c>
      <c r="D421" s="460" t="e">
        <v>#N/A</v>
      </c>
      <c r="E421" s="460" t="e">
        <v>#N/A</v>
      </c>
      <c r="F421" s="460">
        <v>32.664795871166511</v>
      </c>
      <c r="G421" s="460" t="e">
        <v>#N/A</v>
      </c>
      <c r="H421" s="460" t="e">
        <v>#N/A</v>
      </c>
      <c r="I421" s="460" t="e">
        <v>#N/A</v>
      </c>
      <c r="J421" s="460" t="e">
        <v>#N/A</v>
      </c>
      <c r="K421" s="465" t="e">
        <v>#N/A</v>
      </c>
      <c r="M421" s="139" t="e">
        <v>#N/A</v>
      </c>
      <c r="N421" s="63">
        <v>32.664795871166511</v>
      </c>
      <c r="O421" s="564" t="e">
        <v>#N/A</v>
      </c>
      <c r="P421" s="115"/>
      <c r="Y421" s="461"/>
    </row>
    <row r="422" spans="1:25">
      <c r="A422" s="464">
        <v>42146</v>
      </c>
      <c r="B422" s="460">
        <v>200.91</v>
      </c>
      <c r="C422" s="460" t="e">
        <v>#N/A</v>
      </c>
      <c r="D422" s="460" t="e">
        <v>#N/A</v>
      </c>
      <c r="E422" s="460" t="e">
        <v>#N/A</v>
      </c>
      <c r="F422" s="460">
        <v>29.900739109333962</v>
      </c>
      <c r="G422" s="460" t="e">
        <v>#N/A</v>
      </c>
      <c r="H422" s="460" t="e">
        <v>#N/A</v>
      </c>
      <c r="I422" s="460" t="e">
        <v>#N/A</v>
      </c>
      <c r="J422" s="460" t="e">
        <v>#N/A</v>
      </c>
      <c r="K422" s="465" t="e">
        <v>#N/A</v>
      </c>
      <c r="M422" s="139" t="e">
        <v>#N/A</v>
      </c>
      <c r="N422" s="63">
        <v>29.900739109333962</v>
      </c>
      <c r="O422" s="564" t="e">
        <v>#N/A</v>
      </c>
      <c r="P422" s="115"/>
      <c r="Y422" s="461"/>
    </row>
    <row r="423" spans="1:25">
      <c r="A423" s="464">
        <v>42164</v>
      </c>
      <c r="B423" s="460">
        <v>36</v>
      </c>
      <c r="C423" s="460" t="e">
        <v>#N/A</v>
      </c>
      <c r="D423" s="460" t="e">
        <v>#N/A</v>
      </c>
      <c r="E423" s="460" t="e">
        <v>#N/A</v>
      </c>
      <c r="F423" s="460">
        <v>29.440222469813342</v>
      </c>
      <c r="G423" s="460" t="e">
        <v>#N/A</v>
      </c>
      <c r="H423" s="460" t="e">
        <v>#N/A</v>
      </c>
      <c r="I423" s="460" t="e">
        <v>#N/A</v>
      </c>
      <c r="J423" s="460" t="e">
        <v>#N/A</v>
      </c>
      <c r="K423" s="465" t="e">
        <v>#N/A</v>
      </c>
      <c r="M423" s="139" t="e">
        <v>#N/A</v>
      </c>
      <c r="N423" s="63">
        <v>29.440222469813342</v>
      </c>
      <c r="O423" s="564" t="e">
        <v>#N/A</v>
      </c>
      <c r="P423" s="115"/>
      <c r="Y423" s="461"/>
    </row>
    <row r="424" spans="1:25">
      <c r="A424" s="464">
        <v>42193</v>
      </c>
      <c r="B424" s="460">
        <v>208</v>
      </c>
      <c r="C424" s="460" t="e">
        <v>#N/A</v>
      </c>
      <c r="D424" s="460" t="e">
        <v>#N/A</v>
      </c>
      <c r="E424" s="460" t="e">
        <v>#N/A</v>
      </c>
      <c r="F424" s="460" t="e">
        <v>#N/A</v>
      </c>
      <c r="G424" s="460" t="e">
        <v>#N/A</v>
      </c>
      <c r="H424" s="460">
        <v>44.93528045813995</v>
      </c>
      <c r="I424" s="460" t="e">
        <v>#N/A</v>
      </c>
      <c r="J424" s="460" t="e">
        <v>#N/A</v>
      </c>
      <c r="K424" s="465" t="e">
        <v>#N/A</v>
      </c>
      <c r="M424" s="139" t="e">
        <v>#N/A</v>
      </c>
      <c r="N424" s="63" t="e">
        <v>#N/A</v>
      </c>
      <c r="O424" s="564">
        <v>44.93528045813995</v>
      </c>
      <c r="P424" s="115"/>
      <c r="Y424" s="461"/>
    </row>
    <row r="425" spans="1:25">
      <c r="A425" s="464">
        <v>42209</v>
      </c>
      <c r="B425" s="460">
        <v>80</v>
      </c>
      <c r="C425" s="460" t="e">
        <v>#N/A</v>
      </c>
      <c r="D425" s="460" t="e">
        <v>#N/A</v>
      </c>
      <c r="E425" s="460" t="e">
        <v>#N/A</v>
      </c>
      <c r="F425" s="460" t="e">
        <v>#N/A</v>
      </c>
      <c r="G425" s="460" t="e">
        <v>#N/A</v>
      </c>
      <c r="H425" s="460" t="e">
        <v>#N/A</v>
      </c>
      <c r="I425" s="460">
        <v>84.852169780121827</v>
      </c>
      <c r="J425" s="460" t="e">
        <v>#N/A</v>
      </c>
      <c r="K425" s="465" t="e">
        <v>#N/A</v>
      </c>
      <c r="M425" s="139" t="e">
        <v>#N/A</v>
      </c>
      <c r="N425" s="63" t="e">
        <v>#N/A</v>
      </c>
      <c r="O425" s="564">
        <v>84.852169780121827</v>
      </c>
      <c r="P425" s="115"/>
      <c r="Y425" s="461"/>
    </row>
    <row r="426" spans="1:25">
      <c r="A426" s="464">
        <v>42223</v>
      </c>
      <c r="B426" s="460">
        <v>324</v>
      </c>
      <c r="C426" s="460" t="e">
        <v>#N/A</v>
      </c>
      <c r="D426" s="460">
        <v>46.841622631152617</v>
      </c>
      <c r="E426" s="460" t="e">
        <v>#N/A</v>
      </c>
      <c r="F426" s="460" t="e">
        <v>#N/A</v>
      </c>
      <c r="G426" s="460" t="e">
        <v>#N/A</v>
      </c>
      <c r="H426" s="460" t="e">
        <v>#N/A</v>
      </c>
      <c r="I426" s="460" t="e">
        <v>#N/A</v>
      </c>
      <c r="J426" s="460" t="e">
        <v>#N/A</v>
      </c>
      <c r="K426" s="465" t="e">
        <v>#N/A</v>
      </c>
      <c r="M426" s="139">
        <v>46.841622631152617</v>
      </c>
      <c r="N426" s="63" t="e">
        <v>#N/A</v>
      </c>
      <c r="O426" s="564" t="e">
        <v>#N/A</v>
      </c>
      <c r="P426" s="115"/>
      <c r="Y426" s="461"/>
    </row>
    <row r="427" spans="1:25">
      <c r="A427" s="464">
        <v>42262</v>
      </c>
      <c r="B427" s="460">
        <v>25</v>
      </c>
      <c r="C427" s="460" t="e">
        <v>#N/A</v>
      </c>
      <c r="D427" s="460" t="e">
        <v>#N/A</v>
      </c>
      <c r="E427" s="460" t="e">
        <v>#N/A</v>
      </c>
      <c r="F427" s="460">
        <v>32.664795871166504</v>
      </c>
      <c r="G427" s="460" t="e">
        <v>#N/A</v>
      </c>
      <c r="H427" s="460" t="e">
        <v>#N/A</v>
      </c>
      <c r="I427" s="460" t="e">
        <v>#N/A</v>
      </c>
      <c r="J427" s="460" t="e">
        <v>#N/A</v>
      </c>
      <c r="K427" s="465" t="e">
        <v>#N/A</v>
      </c>
      <c r="M427" s="139" t="e">
        <v>#N/A</v>
      </c>
      <c r="N427" s="63">
        <v>32.664795871166504</v>
      </c>
      <c r="O427" s="564" t="e">
        <v>#N/A</v>
      </c>
      <c r="P427" s="115"/>
      <c r="Y427" s="461"/>
    </row>
    <row r="428" spans="1:25">
      <c r="A428" s="464">
        <v>42262</v>
      </c>
      <c r="B428" s="460">
        <v>100.05</v>
      </c>
      <c r="C428" s="460" t="e">
        <v>#N/A</v>
      </c>
      <c r="D428" s="460" t="e">
        <v>#N/A</v>
      </c>
      <c r="E428" s="460">
        <v>41.135717033075238</v>
      </c>
      <c r="F428" s="460" t="e">
        <v>#N/A</v>
      </c>
      <c r="G428" s="460" t="e">
        <v>#N/A</v>
      </c>
      <c r="H428" s="460" t="e">
        <v>#N/A</v>
      </c>
      <c r="I428" s="460" t="e">
        <v>#N/A</v>
      </c>
      <c r="J428" s="460" t="e">
        <v>#N/A</v>
      </c>
      <c r="K428" s="465" t="e">
        <v>#N/A</v>
      </c>
      <c r="M428" s="139" t="e">
        <v>#N/A</v>
      </c>
      <c r="N428" s="63">
        <v>41.135717033075238</v>
      </c>
      <c r="O428" s="564" t="e">
        <v>#N/A</v>
      </c>
      <c r="P428" s="115"/>
      <c r="Y428" s="461"/>
    </row>
    <row r="429" spans="1:25">
      <c r="A429" s="464">
        <v>42264</v>
      </c>
      <c r="B429" s="460">
        <v>98</v>
      </c>
      <c r="C429" s="460" t="e">
        <v>#N/A</v>
      </c>
      <c r="D429" s="460" t="e">
        <v>#N/A</v>
      </c>
      <c r="E429" s="460">
        <v>33.88255842098657</v>
      </c>
      <c r="F429" s="460" t="e">
        <v>#N/A</v>
      </c>
      <c r="G429" s="460" t="e">
        <v>#N/A</v>
      </c>
      <c r="H429" s="460" t="e">
        <v>#N/A</v>
      </c>
      <c r="I429" s="460" t="e">
        <v>#N/A</v>
      </c>
      <c r="J429" s="460" t="e">
        <v>#N/A</v>
      </c>
      <c r="K429" s="465" t="e">
        <v>#N/A</v>
      </c>
      <c r="M429" s="139" t="e">
        <v>#N/A</v>
      </c>
      <c r="N429" s="63">
        <v>33.88255842098657</v>
      </c>
      <c r="O429" s="564" t="e">
        <v>#N/A</v>
      </c>
      <c r="P429" s="115"/>
      <c r="Y429" s="461"/>
    </row>
    <row r="430" spans="1:25">
      <c r="A430" s="464">
        <v>42278</v>
      </c>
      <c r="B430" s="460">
        <v>200</v>
      </c>
      <c r="C430" s="460" t="e">
        <v>#N/A</v>
      </c>
      <c r="D430" s="460">
        <v>49.503894565195097</v>
      </c>
      <c r="E430" s="460" t="e">
        <v>#N/A</v>
      </c>
      <c r="F430" s="460" t="e">
        <v>#N/A</v>
      </c>
      <c r="G430" s="460" t="e">
        <v>#N/A</v>
      </c>
      <c r="H430" s="460" t="e">
        <v>#N/A</v>
      </c>
      <c r="I430" s="460" t="e">
        <v>#N/A</v>
      </c>
      <c r="J430" s="460" t="e">
        <v>#N/A</v>
      </c>
      <c r="K430" s="465" t="e">
        <v>#N/A</v>
      </c>
      <c r="M430" s="139">
        <v>49.503894565195097</v>
      </c>
      <c r="N430" s="63" t="e">
        <v>#N/A</v>
      </c>
      <c r="O430" s="564" t="e">
        <v>#N/A</v>
      </c>
      <c r="P430" s="115"/>
      <c r="Y430" s="461"/>
    </row>
    <row r="431" spans="1:25">
      <c r="A431" s="464">
        <v>42286</v>
      </c>
      <c r="B431" s="460">
        <v>30</v>
      </c>
      <c r="C431" s="460" t="e">
        <v>#N/A</v>
      </c>
      <c r="D431" s="460" t="e">
        <v>#N/A</v>
      </c>
      <c r="E431" s="460" t="e">
        <v>#N/A</v>
      </c>
      <c r="F431" s="460" t="e">
        <v>#N/A</v>
      </c>
      <c r="G431" s="460" t="e">
        <v>#N/A</v>
      </c>
      <c r="H431" s="460" t="e">
        <v>#N/A</v>
      </c>
      <c r="I431" s="460" t="e">
        <v>#N/A</v>
      </c>
      <c r="J431" s="460">
        <v>79.413918765932991</v>
      </c>
      <c r="K431" s="465" t="e">
        <v>#N/A</v>
      </c>
      <c r="M431" s="139" t="e">
        <v>#N/A</v>
      </c>
      <c r="N431" s="63" t="e">
        <v>#N/A</v>
      </c>
      <c r="O431" s="564">
        <v>79.413918765932991</v>
      </c>
      <c r="P431" s="115"/>
      <c r="Y431" s="461"/>
    </row>
    <row r="432" spans="1:25">
      <c r="A432" s="464">
        <v>42293</v>
      </c>
      <c r="B432" s="460">
        <v>198</v>
      </c>
      <c r="C432" s="460" t="e">
        <v>#N/A</v>
      </c>
      <c r="D432" s="460" t="e">
        <v>#N/A</v>
      </c>
      <c r="E432" s="460" t="e">
        <v>#N/A</v>
      </c>
      <c r="F432" s="460">
        <v>30.688599854119587</v>
      </c>
      <c r="G432" s="460" t="e">
        <v>#N/A</v>
      </c>
      <c r="H432" s="460" t="e">
        <v>#N/A</v>
      </c>
      <c r="I432" s="460" t="e">
        <v>#N/A</v>
      </c>
      <c r="J432" s="460" t="e">
        <v>#N/A</v>
      </c>
      <c r="K432" s="465" t="e">
        <v>#N/A</v>
      </c>
      <c r="M432" s="139" t="e">
        <v>#N/A</v>
      </c>
      <c r="N432" s="63">
        <v>30.688599854119587</v>
      </c>
      <c r="O432" s="564" t="e">
        <v>#N/A</v>
      </c>
      <c r="P432" s="115"/>
      <c r="Y432" s="461"/>
    </row>
    <row r="433" spans="1:25">
      <c r="A433" s="464">
        <v>42304</v>
      </c>
      <c r="B433" s="460">
        <v>149.03</v>
      </c>
      <c r="C433" s="460" t="e">
        <v>#N/A</v>
      </c>
      <c r="D433" s="460" t="e">
        <v>#N/A</v>
      </c>
      <c r="E433" s="460" t="e">
        <v>#N/A</v>
      </c>
      <c r="F433" s="460">
        <v>21.211377463510722</v>
      </c>
      <c r="G433" s="460" t="e">
        <v>#N/A</v>
      </c>
      <c r="H433" s="460" t="e">
        <v>#N/A</v>
      </c>
      <c r="I433" s="460" t="e">
        <v>#N/A</v>
      </c>
      <c r="J433" s="460" t="e">
        <v>#N/A</v>
      </c>
      <c r="K433" s="465" t="e">
        <v>#N/A</v>
      </c>
      <c r="M433" s="139" t="e">
        <v>#N/A</v>
      </c>
      <c r="N433" s="63">
        <v>21.211377463510722</v>
      </c>
      <c r="O433" s="564" t="e">
        <v>#N/A</v>
      </c>
      <c r="P433" s="115"/>
      <c r="Y433" s="461"/>
    </row>
    <row r="434" spans="1:25">
      <c r="A434" s="464">
        <v>42317</v>
      </c>
      <c r="B434" s="460">
        <v>64.8</v>
      </c>
      <c r="C434" s="460" t="e">
        <v>#N/A</v>
      </c>
      <c r="D434" s="460" t="e">
        <v>#N/A</v>
      </c>
      <c r="E434" s="460" t="e">
        <v>#N/A</v>
      </c>
      <c r="F434" s="460">
        <v>21.006514301019529</v>
      </c>
      <c r="G434" s="460" t="e">
        <v>#N/A</v>
      </c>
      <c r="H434" s="460" t="e">
        <v>#N/A</v>
      </c>
      <c r="I434" s="460" t="e">
        <v>#N/A</v>
      </c>
      <c r="J434" s="460" t="e">
        <v>#N/A</v>
      </c>
      <c r="K434" s="465" t="e">
        <v>#N/A</v>
      </c>
      <c r="M434" s="139" t="e">
        <v>#N/A</v>
      </c>
      <c r="N434" s="63">
        <v>21.006514301019529</v>
      </c>
      <c r="O434" s="564" t="e">
        <v>#N/A</v>
      </c>
      <c r="P434" s="115"/>
      <c r="Y434" s="461"/>
    </row>
    <row r="435" spans="1:25">
      <c r="A435" s="464">
        <v>42327</v>
      </c>
      <c r="B435" s="460">
        <v>100.8</v>
      </c>
      <c r="C435" s="460" t="e">
        <v>#N/A</v>
      </c>
      <c r="D435" s="460" t="e">
        <v>#N/A</v>
      </c>
      <c r="E435" s="460" t="e">
        <v>#N/A</v>
      </c>
      <c r="F435" s="460" t="e">
        <v>#N/A</v>
      </c>
      <c r="G435" s="460" t="e">
        <v>#N/A</v>
      </c>
      <c r="H435" s="460">
        <v>44.234976635077238</v>
      </c>
      <c r="I435" s="460" t="e">
        <v>#N/A</v>
      </c>
      <c r="J435" s="460" t="e">
        <v>#N/A</v>
      </c>
      <c r="K435" s="465" t="e">
        <v>#N/A</v>
      </c>
      <c r="M435" s="139" t="e">
        <v>#N/A</v>
      </c>
      <c r="N435" s="63" t="e">
        <v>#N/A</v>
      </c>
      <c r="O435" s="564">
        <v>44.234976635077238</v>
      </c>
      <c r="P435" s="115"/>
      <c r="Y435" s="461"/>
    </row>
    <row r="436" spans="1:25">
      <c r="A436" s="464">
        <v>42327</v>
      </c>
      <c r="B436" s="460">
        <v>131.1</v>
      </c>
      <c r="C436" s="460">
        <v>46.385833413785988</v>
      </c>
      <c r="D436" s="460" t="e">
        <v>#N/A</v>
      </c>
      <c r="E436" s="460" t="e">
        <v>#N/A</v>
      </c>
      <c r="F436" s="460" t="e">
        <v>#N/A</v>
      </c>
      <c r="G436" s="460" t="e">
        <v>#N/A</v>
      </c>
      <c r="H436" s="460" t="e">
        <v>#N/A</v>
      </c>
      <c r="I436" s="460" t="e">
        <v>#N/A</v>
      </c>
      <c r="J436" s="460" t="e">
        <v>#N/A</v>
      </c>
      <c r="K436" s="465" t="e">
        <v>#N/A</v>
      </c>
      <c r="M436" s="139">
        <v>46.385833413785988</v>
      </c>
      <c r="N436" s="63" t="e">
        <v>#N/A</v>
      </c>
      <c r="O436" s="564" t="e">
        <v>#N/A</v>
      </c>
      <c r="P436" s="115"/>
      <c r="Y436" s="461"/>
    </row>
    <row r="437" spans="1:25">
      <c r="A437" s="464">
        <v>42328</v>
      </c>
      <c r="B437" s="460">
        <v>199.8</v>
      </c>
      <c r="C437" s="460" t="e">
        <v>#N/A</v>
      </c>
      <c r="D437" s="460" t="e">
        <v>#N/A</v>
      </c>
      <c r="E437" s="460" t="e">
        <v>#N/A</v>
      </c>
      <c r="F437" s="460">
        <v>19.653537399912583</v>
      </c>
      <c r="G437" s="460" t="e">
        <v>#N/A</v>
      </c>
      <c r="H437" s="460" t="e">
        <v>#N/A</v>
      </c>
      <c r="I437" s="460" t="e">
        <v>#N/A</v>
      </c>
      <c r="J437" s="460" t="e">
        <v>#N/A</v>
      </c>
      <c r="K437" s="465" t="e">
        <v>#N/A</v>
      </c>
      <c r="M437" s="139" t="e">
        <v>#N/A</v>
      </c>
      <c r="N437" s="63">
        <v>19.653537399912583</v>
      </c>
      <c r="O437" s="564" t="e">
        <v>#N/A</v>
      </c>
      <c r="P437" s="115"/>
      <c r="Y437" s="461"/>
    </row>
    <row r="438" spans="1:25">
      <c r="A438" s="464">
        <v>42342</v>
      </c>
      <c r="B438" s="460">
        <v>99.1</v>
      </c>
      <c r="C438" s="460" t="e">
        <v>#N/A</v>
      </c>
      <c r="D438" s="460" t="e">
        <v>#N/A</v>
      </c>
      <c r="E438" s="460" t="e">
        <v>#N/A</v>
      </c>
      <c r="F438" s="460">
        <v>21.249306891824212</v>
      </c>
      <c r="G438" s="460" t="e">
        <v>#N/A</v>
      </c>
      <c r="H438" s="460" t="e">
        <v>#N/A</v>
      </c>
      <c r="I438" s="460" t="e">
        <v>#N/A</v>
      </c>
      <c r="J438" s="460" t="e">
        <v>#N/A</v>
      </c>
      <c r="K438" s="465" t="e">
        <v>#N/A</v>
      </c>
      <c r="M438" s="139" t="e">
        <v>#N/A</v>
      </c>
      <c r="N438" s="63">
        <v>21.249306891824212</v>
      </c>
      <c r="O438" s="564" t="e">
        <v>#N/A</v>
      </c>
      <c r="P438" s="115"/>
      <c r="Y438" s="461"/>
    </row>
    <row r="439" spans="1:25">
      <c r="A439" s="464">
        <v>42354</v>
      </c>
      <c r="B439" s="460">
        <v>149.5</v>
      </c>
      <c r="C439" s="460" t="e">
        <v>#N/A</v>
      </c>
      <c r="D439" s="460" t="e">
        <v>#N/A</v>
      </c>
      <c r="E439" s="460" t="e">
        <v>#N/A</v>
      </c>
      <c r="F439" s="460" t="e">
        <v>#N/A</v>
      </c>
      <c r="G439" s="460" t="e">
        <v>#N/A</v>
      </c>
      <c r="H439" s="460">
        <v>32.515309343355938</v>
      </c>
      <c r="I439" s="460" t="e">
        <v>#N/A</v>
      </c>
      <c r="J439" s="460" t="e">
        <v>#N/A</v>
      </c>
      <c r="K439" s="465" t="e">
        <v>#N/A</v>
      </c>
      <c r="M439" s="139" t="e">
        <v>#N/A</v>
      </c>
      <c r="N439" s="63" t="e">
        <v>#N/A</v>
      </c>
      <c r="O439" s="564">
        <v>32.515309343355938</v>
      </c>
      <c r="P439" s="115"/>
      <c r="Y439" s="461"/>
    </row>
    <row r="440" spans="1:25">
      <c r="A440" s="464">
        <v>42356</v>
      </c>
      <c r="B440" s="460">
        <v>29.9</v>
      </c>
      <c r="C440" s="460" t="e">
        <v>#N/A</v>
      </c>
      <c r="D440" s="460" t="e">
        <v>#N/A</v>
      </c>
      <c r="E440" s="460" t="e">
        <v>#N/A</v>
      </c>
      <c r="F440" s="460">
        <v>28.99392436982551</v>
      </c>
      <c r="G440" s="460" t="e">
        <v>#N/A</v>
      </c>
      <c r="H440" s="460" t="e">
        <v>#N/A</v>
      </c>
      <c r="I440" s="460" t="e">
        <v>#N/A</v>
      </c>
      <c r="J440" s="460" t="e">
        <v>#N/A</v>
      </c>
      <c r="K440" s="465" t="e">
        <v>#N/A</v>
      </c>
      <c r="M440" s="139" t="e">
        <v>#N/A</v>
      </c>
      <c r="N440" s="63">
        <v>28.99392436982551</v>
      </c>
      <c r="O440" s="564" t="e">
        <v>#N/A</v>
      </c>
      <c r="P440" s="115"/>
      <c r="Y440" s="461"/>
    </row>
    <row r="441" spans="1:25">
      <c r="A441" s="464">
        <v>42361</v>
      </c>
      <c r="B441" s="460">
        <v>206.55</v>
      </c>
      <c r="C441" s="460" t="e">
        <v>#N/A</v>
      </c>
      <c r="D441" s="460" t="e">
        <v>#N/A</v>
      </c>
      <c r="E441" s="460" t="e">
        <v>#N/A</v>
      </c>
      <c r="F441" s="460">
        <v>19.552045705245753</v>
      </c>
      <c r="G441" s="460" t="e">
        <v>#N/A</v>
      </c>
      <c r="H441" s="460" t="e">
        <v>#N/A</v>
      </c>
      <c r="I441" s="460" t="e">
        <v>#N/A</v>
      </c>
      <c r="J441" s="460" t="e">
        <v>#N/A</v>
      </c>
      <c r="K441" s="465" t="e">
        <v>#N/A</v>
      </c>
      <c r="M441" s="139" t="e">
        <v>#N/A</v>
      </c>
      <c r="N441" s="63">
        <v>19.552045705245753</v>
      </c>
      <c r="O441" s="564" t="e">
        <v>#N/A</v>
      </c>
      <c r="P441" s="115"/>
      <c r="Y441" s="461"/>
    </row>
    <row r="442" spans="1:25">
      <c r="A442" s="464">
        <v>42377</v>
      </c>
      <c r="B442" s="460">
        <v>200</v>
      </c>
      <c r="C442" s="460" t="e">
        <v>#N/A</v>
      </c>
      <c r="D442" s="460" t="e">
        <v>#N/A</v>
      </c>
      <c r="E442" s="460" t="e">
        <v>#N/A</v>
      </c>
      <c r="F442" s="460">
        <v>24.91954053340557</v>
      </c>
      <c r="G442" s="460" t="e">
        <v>#N/A</v>
      </c>
      <c r="H442" s="460" t="e">
        <v>#N/A</v>
      </c>
      <c r="I442" s="460" t="e">
        <v>#N/A</v>
      </c>
      <c r="J442" s="460" t="e">
        <v>#N/A</v>
      </c>
      <c r="K442" s="465" t="e">
        <v>#N/A</v>
      </c>
      <c r="M442" s="139" t="e">
        <v>#N/A</v>
      </c>
      <c r="N442" s="63">
        <v>24.91954053340557</v>
      </c>
      <c r="O442" s="564" t="e">
        <v>#N/A</v>
      </c>
      <c r="P442" s="115"/>
      <c r="Y442" s="461"/>
    </row>
    <row r="443" spans="1:25">
      <c r="A443" s="464">
        <v>42388</v>
      </c>
      <c r="B443" s="460">
        <v>200</v>
      </c>
      <c r="C443" s="460" t="e">
        <v>#N/A</v>
      </c>
      <c r="D443" s="460" t="e">
        <v>#N/A</v>
      </c>
      <c r="E443" s="460" t="e">
        <v>#N/A</v>
      </c>
      <c r="F443" s="460">
        <v>19.459211166391945</v>
      </c>
      <c r="G443" s="460" t="e">
        <v>#N/A</v>
      </c>
      <c r="H443" s="460" t="e">
        <v>#N/A</v>
      </c>
      <c r="I443" s="460" t="e">
        <v>#N/A</v>
      </c>
      <c r="J443" s="460" t="e">
        <v>#N/A</v>
      </c>
      <c r="K443" s="465" t="e">
        <v>#N/A</v>
      </c>
      <c r="M443" s="139" t="e">
        <v>#N/A</v>
      </c>
      <c r="N443" s="63">
        <v>19.459211166391945</v>
      </c>
      <c r="O443" s="564" t="e">
        <v>#N/A</v>
      </c>
      <c r="P443" s="115"/>
      <c r="Y443" s="461"/>
    </row>
    <row r="444" spans="1:25">
      <c r="A444" s="464">
        <v>42401</v>
      </c>
      <c r="B444" s="460">
        <v>75</v>
      </c>
      <c r="C444" s="460" t="e">
        <v>#N/A</v>
      </c>
      <c r="D444" s="460" t="e">
        <v>#N/A</v>
      </c>
      <c r="E444" s="460" t="e">
        <v>#N/A</v>
      </c>
      <c r="F444" s="460" t="e">
        <v>#N/A</v>
      </c>
      <c r="G444" s="460" t="e">
        <v>#N/A</v>
      </c>
      <c r="H444" s="460">
        <v>35.008699006457547</v>
      </c>
      <c r="I444" s="460" t="e">
        <v>#N/A</v>
      </c>
      <c r="J444" s="460" t="e">
        <v>#N/A</v>
      </c>
      <c r="K444" s="465" t="e">
        <v>#N/A</v>
      </c>
      <c r="M444" s="139" t="e">
        <v>#N/A</v>
      </c>
      <c r="N444" s="63" t="e">
        <v>#N/A</v>
      </c>
      <c r="O444" s="564">
        <v>35.008699006457547</v>
      </c>
      <c r="P444" s="115"/>
      <c r="Y444" s="461"/>
    </row>
    <row r="445" spans="1:25">
      <c r="A445" s="464">
        <v>42401</v>
      </c>
      <c r="B445" s="460">
        <v>25</v>
      </c>
      <c r="C445" s="460" t="e">
        <v>#N/A</v>
      </c>
      <c r="D445" s="460" t="e">
        <v>#N/A</v>
      </c>
      <c r="E445" s="460" t="e">
        <v>#N/A</v>
      </c>
      <c r="F445" s="460" t="e">
        <v>#N/A</v>
      </c>
      <c r="G445" s="460" t="e">
        <v>#N/A</v>
      </c>
      <c r="H445" s="460">
        <v>36.500389551163138</v>
      </c>
      <c r="I445" s="460" t="e">
        <v>#N/A</v>
      </c>
      <c r="J445" s="460" t="e">
        <v>#N/A</v>
      </c>
      <c r="K445" s="465" t="e">
        <v>#N/A</v>
      </c>
      <c r="M445" s="139" t="e">
        <v>#N/A</v>
      </c>
      <c r="N445" s="63" t="e">
        <v>#N/A</v>
      </c>
      <c r="O445" s="564">
        <v>36.500389551163138</v>
      </c>
      <c r="P445" s="115"/>
      <c r="Y445" s="461"/>
    </row>
    <row r="446" spans="1:25">
      <c r="A446" s="464">
        <v>42402</v>
      </c>
      <c r="B446" s="460">
        <v>7</v>
      </c>
      <c r="C446" s="460" t="e">
        <v>#N/A</v>
      </c>
      <c r="D446" s="460" t="e">
        <v>#N/A</v>
      </c>
      <c r="E446" s="460" t="e">
        <v>#N/A</v>
      </c>
      <c r="F446" s="460">
        <v>32.664795871166504</v>
      </c>
      <c r="G446" s="460" t="e">
        <v>#N/A</v>
      </c>
      <c r="H446" s="460" t="e">
        <v>#N/A</v>
      </c>
      <c r="I446" s="460" t="e">
        <v>#N/A</v>
      </c>
      <c r="J446" s="460" t="e">
        <v>#N/A</v>
      </c>
      <c r="K446" s="465" t="e">
        <v>#N/A</v>
      </c>
      <c r="M446" s="139" t="e">
        <v>#N/A</v>
      </c>
      <c r="N446" s="63">
        <v>32.664795871166504</v>
      </c>
      <c r="O446" s="564" t="e">
        <v>#N/A</v>
      </c>
      <c r="P446" s="115"/>
      <c r="Y446" s="461"/>
    </row>
    <row r="447" spans="1:25">
      <c r="A447" s="464">
        <v>42432</v>
      </c>
      <c r="B447" s="460">
        <v>99.25</v>
      </c>
      <c r="C447" s="460" t="e">
        <v>#N/A</v>
      </c>
      <c r="D447" s="460" t="e">
        <v>#N/A</v>
      </c>
      <c r="E447" s="460">
        <v>21.530625349784934</v>
      </c>
      <c r="F447" s="460" t="e">
        <v>#N/A</v>
      </c>
      <c r="G447" s="460" t="e">
        <v>#N/A</v>
      </c>
      <c r="H447" s="460" t="e">
        <v>#N/A</v>
      </c>
      <c r="I447" s="460" t="e">
        <v>#N/A</v>
      </c>
      <c r="J447" s="460" t="e">
        <v>#N/A</v>
      </c>
      <c r="K447" s="465" t="e">
        <v>#N/A</v>
      </c>
      <c r="M447" s="139" t="e">
        <v>#N/A</v>
      </c>
      <c r="N447" s="63">
        <v>21.530625349784934</v>
      </c>
      <c r="O447" s="564" t="e">
        <v>#N/A</v>
      </c>
      <c r="P447" s="115"/>
      <c r="Y447" s="461"/>
    </row>
    <row r="448" spans="1:25">
      <c r="A448" s="464">
        <v>42433</v>
      </c>
      <c r="B448" s="460">
        <v>149.72999999999999</v>
      </c>
      <c r="C448" s="460" t="e">
        <v>#N/A</v>
      </c>
      <c r="D448" s="460" t="e">
        <v>#N/A</v>
      </c>
      <c r="E448" s="460" t="e">
        <v>#N/A</v>
      </c>
      <c r="F448" s="460">
        <v>23.608326434781727</v>
      </c>
      <c r="G448" s="460" t="e">
        <v>#N/A</v>
      </c>
      <c r="H448" s="460" t="e">
        <v>#N/A</v>
      </c>
      <c r="I448" s="460" t="e">
        <v>#N/A</v>
      </c>
      <c r="J448" s="460" t="e">
        <v>#N/A</v>
      </c>
      <c r="K448" s="465" t="e">
        <v>#N/A</v>
      </c>
      <c r="M448" s="139" t="e">
        <v>#N/A</v>
      </c>
      <c r="N448" s="63">
        <v>23.608326434781727</v>
      </c>
      <c r="O448" s="564" t="e">
        <v>#N/A</v>
      </c>
      <c r="P448" s="115"/>
      <c r="Y448" s="461"/>
    </row>
    <row r="449" spans="1:25">
      <c r="A449" s="464">
        <v>42502</v>
      </c>
      <c r="B449" s="460">
        <v>7.2</v>
      </c>
      <c r="C449" s="460" t="e">
        <v>#N/A</v>
      </c>
      <c r="D449" s="460" t="e">
        <v>#N/A</v>
      </c>
      <c r="E449" s="460" t="e">
        <v>#N/A</v>
      </c>
      <c r="F449" s="460" t="e">
        <v>#N/A</v>
      </c>
      <c r="G449" s="460" t="e">
        <v>#N/A</v>
      </c>
      <c r="H449" s="460" t="e">
        <v>#N/A</v>
      </c>
      <c r="I449" s="460" t="e">
        <v>#N/A</v>
      </c>
      <c r="J449" s="460">
        <v>43.711552148844092</v>
      </c>
      <c r="K449" s="465" t="e">
        <v>#N/A</v>
      </c>
      <c r="M449" s="139" t="e">
        <v>#N/A</v>
      </c>
      <c r="N449" s="63" t="e">
        <v>#N/A</v>
      </c>
      <c r="O449" s="564">
        <v>43.711552148844092</v>
      </c>
      <c r="P449" s="115"/>
      <c r="Y449" s="461"/>
    </row>
    <row r="450" spans="1:25">
      <c r="A450" s="464">
        <v>42521</v>
      </c>
      <c r="B450" s="460">
        <v>119.7</v>
      </c>
      <c r="C450" s="460" t="e">
        <v>#N/A</v>
      </c>
      <c r="D450" s="460" t="e">
        <v>#N/A</v>
      </c>
      <c r="E450" s="460" t="e">
        <v>#N/A</v>
      </c>
      <c r="F450" s="460" t="e">
        <v>#N/A</v>
      </c>
      <c r="G450" s="460" t="e">
        <v>#N/A</v>
      </c>
      <c r="H450" s="460">
        <v>38.853722374702109</v>
      </c>
      <c r="I450" s="460" t="e">
        <v>#N/A</v>
      </c>
      <c r="J450" s="460" t="e">
        <v>#N/A</v>
      </c>
      <c r="K450" s="465" t="e">
        <v>#N/A</v>
      </c>
      <c r="M450" s="139" t="e">
        <v>#N/A</v>
      </c>
      <c r="N450" s="63" t="e">
        <v>#N/A</v>
      </c>
      <c r="O450" s="564">
        <v>38.853722374702109</v>
      </c>
      <c r="P450" s="115"/>
      <c r="Y450" s="461"/>
    </row>
    <row r="451" spans="1:25">
      <c r="A451" s="464">
        <v>42521</v>
      </c>
      <c r="B451" s="460">
        <v>140</v>
      </c>
      <c r="C451" s="460" t="e">
        <v>#N/A</v>
      </c>
      <c r="D451" s="460" t="e">
        <v>#N/A</v>
      </c>
      <c r="E451" s="460" t="e">
        <v>#N/A</v>
      </c>
      <c r="F451" s="460">
        <v>19.891199016564151</v>
      </c>
      <c r="G451" s="460" t="e">
        <v>#N/A</v>
      </c>
      <c r="H451" s="460" t="e">
        <v>#N/A</v>
      </c>
      <c r="I451" s="460" t="e">
        <v>#N/A</v>
      </c>
      <c r="J451" s="460" t="e">
        <v>#N/A</v>
      </c>
      <c r="K451" s="465" t="e">
        <v>#N/A</v>
      </c>
      <c r="M451" s="139" t="e">
        <v>#N/A</v>
      </c>
      <c r="N451" s="63">
        <v>19.891199016564151</v>
      </c>
      <c r="O451" s="564" t="e">
        <v>#N/A</v>
      </c>
      <c r="P451" s="115"/>
      <c r="Y451" s="461"/>
    </row>
    <row r="452" spans="1:25">
      <c r="A452" s="464">
        <v>42569</v>
      </c>
      <c r="B452" s="460">
        <v>46</v>
      </c>
      <c r="C452" s="460">
        <v>54.047150137900736</v>
      </c>
      <c r="D452" s="460" t="e">
        <v>#N/A</v>
      </c>
      <c r="E452" s="460" t="e">
        <v>#N/A</v>
      </c>
      <c r="F452" s="460" t="e">
        <v>#N/A</v>
      </c>
      <c r="G452" s="460" t="e">
        <v>#N/A</v>
      </c>
      <c r="H452" s="460" t="e">
        <v>#N/A</v>
      </c>
      <c r="I452" s="460" t="e">
        <v>#N/A</v>
      </c>
      <c r="J452" s="460" t="e">
        <v>#N/A</v>
      </c>
      <c r="K452" s="465" t="e">
        <v>#N/A</v>
      </c>
      <c r="M452" s="139">
        <v>54.047150137900736</v>
      </c>
      <c r="N452" s="63" t="e">
        <v>#N/A</v>
      </c>
      <c r="O452" s="564" t="e">
        <v>#N/A</v>
      </c>
      <c r="P452" s="115"/>
      <c r="Y452" s="461"/>
    </row>
    <row r="453" spans="1:25">
      <c r="A453" s="464">
        <v>42577</v>
      </c>
      <c r="B453" s="460">
        <v>199.2</v>
      </c>
      <c r="C453" s="460" t="e">
        <v>#N/A</v>
      </c>
      <c r="D453" s="460" t="e">
        <v>#N/A</v>
      </c>
      <c r="E453" s="460">
        <v>26.138850366592539</v>
      </c>
      <c r="F453" s="460" t="e">
        <v>#N/A</v>
      </c>
      <c r="G453" s="460" t="e">
        <v>#N/A</v>
      </c>
      <c r="H453" s="460" t="e">
        <v>#N/A</v>
      </c>
      <c r="I453" s="460" t="e">
        <v>#N/A</v>
      </c>
      <c r="J453" s="460" t="e">
        <v>#N/A</v>
      </c>
      <c r="K453" s="465" t="e">
        <v>#N/A</v>
      </c>
      <c r="M453" s="139" t="e">
        <v>#N/A</v>
      </c>
      <c r="N453" s="63">
        <v>26.138850366592539</v>
      </c>
      <c r="O453" s="564" t="e">
        <v>#N/A</v>
      </c>
      <c r="P453" s="115"/>
      <c r="Y453" s="461"/>
    </row>
    <row r="454" spans="1:25">
      <c r="A454" s="464">
        <v>42593</v>
      </c>
      <c r="B454" s="460">
        <v>75.400000000000006</v>
      </c>
      <c r="C454" s="460" t="e">
        <v>#N/A</v>
      </c>
      <c r="D454" s="460" t="e">
        <v>#N/A</v>
      </c>
      <c r="E454" s="460">
        <v>35.61602206186673</v>
      </c>
      <c r="F454" s="460" t="e">
        <v>#N/A</v>
      </c>
      <c r="G454" s="460" t="e">
        <v>#N/A</v>
      </c>
      <c r="H454" s="460" t="e">
        <v>#N/A</v>
      </c>
      <c r="I454" s="460" t="e">
        <v>#N/A</v>
      </c>
      <c r="J454" s="460" t="e">
        <v>#N/A</v>
      </c>
      <c r="K454" s="465" t="e">
        <v>#N/A</v>
      </c>
      <c r="M454" s="139" t="e">
        <v>#N/A</v>
      </c>
      <c r="N454" s="63">
        <v>35.61602206186673</v>
      </c>
      <c r="O454" s="564" t="e">
        <v>#N/A</v>
      </c>
      <c r="P454" s="115"/>
      <c r="Y454" s="461"/>
    </row>
    <row r="455" spans="1:25">
      <c r="A455" s="464">
        <v>42671</v>
      </c>
      <c r="B455" s="460">
        <v>216.44</v>
      </c>
      <c r="C455" s="460" t="e">
        <v>#N/A</v>
      </c>
      <c r="D455" s="460" t="e">
        <v>#N/A</v>
      </c>
      <c r="E455" s="460">
        <v>17.570228913657044</v>
      </c>
      <c r="F455" s="460" t="e">
        <v>#N/A</v>
      </c>
      <c r="G455" s="460" t="e">
        <v>#N/A</v>
      </c>
      <c r="H455" s="460" t="e">
        <v>#N/A</v>
      </c>
      <c r="I455" s="460" t="e">
        <v>#N/A</v>
      </c>
      <c r="J455" s="460" t="e">
        <v>#N/A</v>
      </c>
      <c r="K455" s="465" t="e">
        <v>#N/A</v>
      </c>
      <c r="M455" s="139" t="e">
        <v>#N/A</v>
      </c>
      <c r="N455" s="63">
        <v>17.570228913657044</v>
      </c>
      <c r="O455" s="564" t="e">
        <v>#N/A</v>
      </c>
      <c r="P455" s="115"/>
      <c r="Y455" s="461"/>
    </row>
    <row r="456" spans="1:25">
      <c r="A456" s="464">
        <v>42671</v>
      </c>
      <c r="B456" s="460">
        <v>199.52</v>
      </c>
      <c r="C456" s="460" t="e">
        <v>#N/A</v>
      </c>
      <c r="D456" s="460" t="e">
        <v>#N/A</v>
      </c>
      <c r="E456" s="460" t="e">
        <v>#N/A</v>
      </c>
      <c r="F456" s="460">
        <v>17.157528374735552</v>
      </c>
      <c r="G456" s="460" t="e">
        <v>#N/A</v>
      </c>
      <c r="H456" s="460" t="e">
        <v>#N/A</v>
      </c>
      <c r="I456" s="460" t="e">
        <v>#N/A</v>
      </c>
      <c r="J456" s="460" t="e">
        <v>#N/A</v>
      </c>
      <c r="K456" s="465" t="e">
        <v>#N/A</v>
      </c>
      <c r="M456" s="139" t="e">
        <v>#N/A</v>
      </c>
      <c r="N456" s="63">
        <v>17.157528374735552</v>
      </c>
      <c r="O456" s="564" t="e">
        <v>#N/A</v>
      </c>
      <c r="P456" s="115"/>
      <c r="Y456" s="461"/>
    </row>
    <row r="457" spans="1:25">
      <c r="A457" s="464">
        <v>42675</v>
      </c>
      <c r="B457" s="460">
        <v>49.5</v>
      </c>
      <c r="C457" s="460">
        <v>42.471838960723396</v>
      </c>
      <c r="D457" s="460" t="e">
        <v>#N/A</v>
      </c>
      <c r="E457" s="460" t="e">
        <v>#N/A</v>
      </c>
      <c r="F457" s="460" t="e">
        <v>#N/A</v>
      </c>
      <c r="G457" s="460" t="e">
        <v>#N/A</v>
      </c>
      <c r="H457" s="460" t="e">
        <v>#N/A</v>
      </c>
      <c r="I457" s="460" t="e">
        <v>#N/A</v>
      </c>
      <c r="J457" s="460" t="e">
        <v>#N/A</v>
      </c>
      <c r="K457" s="465" t="e">
        <v>#N/A</v>
      </c>
      <c r="M457" s="139">
        <v>42.471838960723396</v>
      </c>
      <c r="N457" s="63" t="e">
        <v>#N/A</v>
      </c>
      <c r="O457" s="564" t="e">
        <v>#N/A</v>
      </c>
      <c r="P457" s="115"/>
      <c r="Y457" s="461"/>
    </row>
    <row r="458" spans="1:25">
      <c r="A458" s="464">
        <v>42685</v>
      </c>
      <c r="B458" s="460">
        <v>298.2</v>
      </c>
      <c r="C458" s="460" t="e">
        <v>#N/A</v>
      </c>
      <c r="D458" s="460">
        <v>46.47131028951123</v>
      </c>
      <c r="E458" s="460" t="e">
        <v>#N/A</v>
      </c>
      <c r="F458" s="460" t="e">
        <v>#N/A</v>
      </c>
      <c r="G458" s="460" t="e">
        <v>#N/A</v>
      </c>
      <c r="H458" s="460" t="e">
        <v>#N/A</v>
      </c>
      <c r="I458" s="460" t="e">
        <v>#N/A</v>
      </c>
      <c r="J458" s="460" t="e">
        <v>#N/A</v>
      </c>
      <c r="K458" s="465" t="e">
        <v>#N/A</v>
      </c>
      <c r="M458" s="139">
        <v>46.47131028951123</v>
      </c>
      <c r="N458" s="63" t="e">
        <v>#N/A</v>
      </c>
      <c r="O458" s="564" t="e">
        <v>#N/A</v>
      </c>
      <c r="P458" s="115"/>
      <c r="Y458" s="461"/>
    </row>
    <row r="459" spans="1:25">
      <c r="A459" s="464">
        <v>42705</v>
      </c>
      <c r="B459" s="460">
        <v>79.75</v>
      </c>
      <c r="C459" s="460" t="e">
        <v>#N/A</v>
      </c>
      <c r="D459" s="460">
        <v>32.583510970717832</v>
      </c>
      <c r="E459" s="460" t="e">
        <v>#N/A</v>
      </c>
      <c r="F459" s="460" t="e">
        <v>#N/A</v>
      </c>
      <c r="G459" s="460" t="e">
        <v>#N/A</v>
      </c>
      <c r="H459" s="460" t="e">
        <v>#N/A</v>
      </c>
      <c r="I459" s="460" t="e">
        <v>#N/A</v>
      </c>
      <c r="J459" s="460" t="e">
        <v>#N/A</v>
      </c>
      <c r="K459" s="465" t="e">
        <v>#N/A</v>
      </c>
      <c r="M459" s="139">
        <v>32.583510970717832</v>
      </c>
      <c r="N459" s="63" t="e">
        <v>#N/A</v>
      </c>
      <c r="O459" s="564" t="e">
        <v>#N/A</v>
      </c>
      <c r="P459" s="115"/>
      <c r="Y459" s="461"/>
    </row>
    <row r="460" spans="1:25">
      <c r="A460" s="464">
        <v>42709</v>
      </c>
      <c r="B460" s="460">
        <v>40.590000000000003</v>
      </c>
      <c r="C460" s="460" t="e">
        <v>#N/A</v>
      </c>
      <c r="D460" s="460" t="e">
        <v>#N/A</v>
      </c>
      <c r="E460" s="460" t="e">
        <v>#N/A</v>
      </c>
      <c r="F460" s="460">
        <v>18.791501670751284</v>
      </c>
      <c r="G460" s="460" t="e">
        <v>#N/A</v>
      </c>
      <c r="H460" s="460" t="e">
        <v>#N/A</v>
      </c>
      <c r="I460" s="460" t="e">
        <v>#N/A</v>
      </c>
      <c r="J460" s="460" t="e">
        <v>#N/A</v>
      </c>
      <c r="K460" s="465" t="e">
        <v>#N/A</v>
      </c>
      <c r="M460" s="139" t="e">
        <v>#N/A</v>
      </c>
      <c r="N460" s="63">
        <v>18.791501670751284</v>
      </c>
      <c r="O460" s="564" t="e">
        <v>#N/A</v>
      </c>
      <c r="P460" s="115"/>
      <c r="Y460" s="461"/>
    </row>
    <row r="461" spans="1:25">
      <c r="A461" s="464">
        <v>42709</v>
      </c>
      <c r="B461" s="460">
        <v>43.2</v>
      </c>
      <c r="C461" s="460">
        <v>42.39864754247894</v>
      </c>
      <c r="D461" s="460" t="e">
        <v>#N/A</v>
      </c>
      <c r="E461" s="460" t="e">
        <v>#N/A</v>
      </c>
      <c r="F461" s="460" t="e">
        <v>#N/A</v>
      </c>
      <c r="G461" s="460" t="e">
        <v>#N/A</v>
      </c>
      <c r="H461" s="460" t="e">
        <v>#N/A</v>
      </c>
      <c r="I461" s="460" t="e">
        <v>#N/A</v>
      </c>
      <c r="J461" s="460" t="e">
        <v>#N/A</v>
      </c>
      <c r="K461" s="465" t="e">
        <v>#N/A</v>
      </c>
      <c r="M461" s="139">
        <v>42.39864754247894</v>
      </c>
      <c r="N461" s="63" t="e">
        <v>#N/A</v>
      </c>
      <c r="O461" s="564" t="e">
        <v>#N/A</v>
      </c>
      <c r="P461" s="115"/>
      <c r="Y461" s="461"/>
    </row>
    <row r="462" spans="1:25">
      <c r="A462" s="464">
        <v>42710</v>
      </c>
      <c r="B462" s="460">
        <v>27</v>
      </c>
      <c r="C462" s="460" t="e">
        <v>#N/A</v>
      </c>
      <c r="D462" s="460" t="e">
        <v>#N/A</v>
      </c>
      <c r="E462" s="460">
        <v>21.772067720720067</v>
      </c>
      <c r="F462" s="460" t="e">
        <v>#N/A</v>
      </c>
      <c r="G462" s="460" t="e">
        <v>#N/A</v>
      </c>
      <c r="H462" s="460" t="e">
        <v>#N/A</v>
      </c>
      <c r="I462" s="460" t="e">
        <v>#N/A</v>
      </c>
      <c r="J462" s="460" t="e">
        <v>#N/A</v>
      </c>
      <c r="K462" s="465" t="e">
        <v>#N/A</v>
      </c>
      <c r="M462" s="139" t="e">
        <v>#N/A</v>
      </c>
      <c r="N462" s="63">
        <v>21.772067720720067</v>
      </c>
      <c r="O462" s="564" t="e">
        <v>#N/A</v>
      </c>
      <c r="P462" s="115"/>
      <c r="Y462" s="461"/>
    </row>
    <row r="463" spans="1:25">
      <c r="A463" s="464">
        <v>42719</v>
      </c>
      <c r="B463" s="460">
        <v>200</v>
      </c>
      <c r="C463" s="460" t="e">
        <v>#N/A</v>
      </c>
      <c r="D463" s="460" t="e">
        <v>#N/A</v>
      </c>
      <c r="E463" s="460" t="e">
        <v>#N/A</v>
      </c>
      <c r="F463" s="460">
        <v>20.372971724999008</v>
      </c>
      <c r="G463" s="460" t="e">
        <v>#N/A</v>
      </c>
      <c r="H463" s="460" t="e">
        <v>#N/A</v>
      </c>
      <c r="I463" s="460" t="e">
        <v>#N/A</v>
      </c>
      <c r="J463" s="460" t="e">
        <v>#N/A</v>
      </c>
      <c r="K463" s="465" t="e">
        <v>#N/A</v>
      </c>
      <c r="M463" s="139" t="e">
        <v>#N/A</v>
      </c>
      <c r="N463" s="63">
        <v>20.372971724999008</v>
      </c>
      <c r="O463" s="564" t="e">
        <v>#N/A</v>
      </c>
      <c r="P463" s="115"/>
      <c r="Y463" s="461"/>
    </row>
    <row r="464" spans="1:25">
      <c r="A464" s="464">
        <v>42736</v>
      </c>
      <c r="B464" s="460">
        <v>66</v>
      </c>
      <c r="C464" s="460" t="e">
        <v>#N/A</v>
      </c>
      <c r="D464" s="460" t="e">
        <v>#N/A</v>
      </c>
      <c r="E464" s="460" t="e">
        <v>#N/A</v>
      </c>
      <c r="F464" s="460" t="e">
        <v>#N/A</v>
      </c>
      <c r="G464" s="460" t="e">
        <v>#N/A</v>
      </c>
      <c r="H464" s="460">
        <v>42.108385904251264</v>
      </c>
      <c r="I464" s="460" t="e">
        <v>#N/A</v>
      </c>
      <c r="J464" s="460" t="e">
        <v>#N/A</v>
      </c>
      <c r="K464" s="465" t="e">
        <v>#N/A</v>
      </c>
      <c r="M464" s="139" t="e">
        <v>#N/A</v>
      </c>
      <c r="N464" s="63" t="e">
        <v>#N/A</v>
      </c>
      <c r="O464" s="564">
        <v>42.108385904251264</v>
      </c>
      <c r="P464" s="115"/>
      <c r="Y464" s="461"/>
    </row>
    <row r="465" spans="1:25">
      <c r="A465" s="464">
        <v>42754</v>
      </c>
      <c r="B465" s="460">
        <v>100</v>
      </c>
      <c r="C465" s="460" t="e">
        <v>#N/A</v>
      </c>
      <c r="D465" s="460">
        <v>34.176479245033256</v>
      </c>
      <c r="E465" s="460" t="e">
        <v>#N/A</v>
      </c>
      <c r="F465" s="460" t="e">
        <v>#N/A</v>
      </c>
      <c r="G465" s="460" t="e">
        <v>#N/A</v>
      </c>
      <c r="H465" s="460" t="e">
        <v>#N/A</v>
      </c>
      <c r="I465" s="460" t="e">
        <v>#N/A</v>
      </c>
      <c r="J465" s="460" t="e">
        <v>#N/A</v>
      </c>
      <c r="K465" s="465" t="e">
        <v>#N/A</v>
      </c>
      <c r="M465" s="139">
        <v>34.176479245033256</v>
      </c>
      <c r="N465" s="63" t="e">
        <v>#N/A</v>
      </c>
      <c r="O465" s="564" t="e">
        <v>#N/A</v>
      </c>
      <c r="P465" s="115"/>
      <c r="Y465" s="461"/>
    </row>
    <row r="466" spans="1:25">
      <c r="A466" s="464">
        <v>42762</v>
      </c>
      <c r="B466" s="460">
        <v>100.05</v>
      </c>
      <c r="C466" s="460" t="e">
        <v>#N/A</v>
      </c>
      <c r="D466" s="460" t="e">
        <v>#N/A</v>
      </c>
      <c r="E466" s="460" t="e">
        <v>#N/A</v>
      </c>
      <c r="F466" s="460">
        <v>16.427655665010427</v>
      </c>
      <c r="G466" s="460" t="e">
        <v>#N/A</v>
      </c>
      <c r="H466" s="460" t="e">
        <v>#N/A</v>
      </c>
      <c r="I466" s="460" t="e">
        <v>#N/A</v>
      </c>
      <c r="J466" s="460" t="e">
        <v>#N/A</v>
      </c>
      <c r="K466" s="465" t="e">
        <v>#N/A</v>
      </c>
      <c r="M466" s="139" t="e">
        <v>#N/A</v>
      </c>
      <c r="N466" s="63">
        <v>16.427655665010427</v>
      </c>
      <c r="O466" s="564" t="e">
        <v>#N/A</v>
      </c>
      <c r="P466" s="115"/>
      <c r="Y466" s="461"/>
    </row>
    <row r="467" spans="1:25">
      <c r="A467" s="464">
        <v>42775</v>
      </c>
      <c r="B467" s="460">
        <v>128.69999999999999</v>
      </c>
      <c r="C467" s="460">
        <v>39.982011633042049</v>
      </c>
      <c r="D467" s="460" t="e">
        <v>#N/A</v>
      </c>
      <c r="E467" s="460" t="e">
        <v>#N/A</v>
      </c>
      <c r="F467" s="460" t="e">
        <v>#N/A</v>
      </c>
      <c r="G467" s="460" t="e">
        <v>#N/A</v>
      </c>
      <c r="H467" s="460" t="e">
        <v>#N/A</v>
      </c>
      <c r="I467" s="460" t="e">
        <v>#N/A</v>
      </c>
      <c r="J467" s="460" t="e">
        <v>#N/A</v>
      </c>
      <c r="K467" s="465" t="e">
        <v>#N/A</v>
      </c>
      <c r="M467" s="139">
        <v>39.982011633042049</v>
      </c>
      <c r="N467" s="63" t="e">
        <v>#N/A</v>
      </c>
      <c r="O467" s="564" t="e">
        <v>#N/A</v>
      </c>
      <c r="P467" s="115"/>
      <c r="Y467" s="461"/>
    </row>
    <row r="468" spans="1:25">
      <c r="A468" s="464">
        <v>42783</v>
      </c>
      <c r="B468" s="460">
        <v>200.8</v>
      </c>
      <c r="C468" s="460" t="e">
        <v>#N/A</v>
      </c>
      <c r="D468" s="460">
        <v>36.940940621726497</v>
      </c>
      <c r="E468" s="460" t="e">
        <v>#N/A</v>
      </c>
      <c r="F468" s="460" t="e">
        <v>#N/A</v>
      </c>
      <c r="G468" s="460" t="e">
        <v>#N/A</v>
      </c>
      <c r="H468" s="460" t="e">
        <v>#N/A</v>
      </c>
      <c r="I468" s="460" t="e">
        <v>#N/A</v>
      </c>
      <c r="J468" s="460" t="e">
        <v>#N/A</v>
      </c>
      <c r="K468" s="465" t="e">
        <v>#N/A</v>
      </c>
      <c r="M468" s="139">
        <v>36.940940621726497</v>
      </c>
      <c r="N468" s="63" t="e">
        <v>#N/A</v>
      </c>
      <c r="O468" s="564" t="e">
        <v>#N/A</v>
      </c>
      <c r="P468" s="115"/>
      <c r="Y468" s="461"/>
    </row>
    <row r="469" spans="1:25">
      <c r="A469" s="464">
        <v>42801</v>
      </c>
      <c r="B469" s="460">
        <v>231.05</v>
      </c>
      <c r="C469" s="460" t="e">
        <v>#N/A</v>
      </c>
      <c r="D469" s="460" t="e">
        <v>#N/A</v>
      </c>
      <c r="E469" s="460" t="e">
        <v>#N/A</v>
      </c>
      <c r="F469" s="460">
        <v>18.716923860737264</v>
      </c>
      <c r="G469" s="460" t="e">
        <v>#N/A</v>
      </c>
      <c r="H469" s="460" t="e">
        <v>#N/A</v>
      </c>
      <c r="I469" s="460" t="e">
        <v>#N/A</v>
      </c>
      <c r="J469" s="460" t="e">
        <v>#N/A</v>
      </c>
      <c r="K469" s="465" t="e">
        <v>#N/A</v>
      </c>
      <c r="M469" s="139" t="e">
        <v>#N/A</v>
      </c>
      <c r="N469" s="63">
        <v>18.716923860737264</v>
      </c>
      <c r="O469" s="564" t="e">
        <v>#N/A</v>
      </c>
      <c r="P469" s="115"/>
      <c r="Y469" s="461"/>
    </row>
    <row r="470" spans="1:25">
      <c r="A470" s="464">
        <v>42801</v>
      </c>
      <c r="B470" s="460">
        <v>216.2</v>
      </c>
      <c r="C470" s="460" t="e">
        <v>#N/A</v>
      </c>
      <c r="D470" s="460" t="e">
        <v>#N/A</v>
      </c>
      <c r="E470" s="460">
        <v>14.023906772031694</v>
      </c>
      <c r="F470" s="460" t="e">
        <v>#N/A</v>
      </c>
      <c r="G470" s="460" t="e">
        <v>#N/A</v>
      </c>
      <c r="H470" s="460" t="e">
        <v>#N/A</v>
      </c>
      <c r="I470" s="460" t="e">
        <v>#N/A</v>
      </c>
      <c r="J470" s="460" t="e">
        <v>#N/A</v>
      </c>
      <c r="K470" s="465" t="e">
        <v>#N/A</v>
      </c>
      <c r="M470" s="139" t="e">
        <v>#N/A</v>
      </c>
      <c r="N470" s="63">
        <v>14.023906772031694</v>
      </c>
      <c r="O470" s="564" t="e">
        <v>#N/A</v>
      </c>
      <c r="P470" s="115"/>
      <c r="Y470" s="461"/>
    </row>
    <row r="471" spans="1:25">
      <c r="A471" s="464">
        <v>42807</v>
      </c>
      <c r="B471" s="460">
        <v>106.7</v>
      </c>
      <c r="C471" s="460" t="e">
        <v>#N/A</v>
      </c>
      <c r="D471" s="460" t="e">
        <v>#N/A</v>
      </c>
      <c r="E471" s="460">
        <v>16.424078751120973</v>
      </c>
      <c r="F471" s="460" t="e">
        <v>#N/A</v>
      </c>
      <c r="G471" s="460" t="e">
        <v>#N/A</v>
      </c>
      <c r="H471" s="460" t="e">
        <v>#N/A</v>
      </c>
      <c r="I471" s="460" t="e">
        <v>#N/A</v>
      </c>
      <c r="J471" s="460" t="e">
        <v>#N/A</v>
      </c>
      <c r="K471" s="465" t="e">
        <v>#N/A</v>
      </c>
      <c r="M471" s="139" t="e">
        <v>#N/A</v>
      </c>
      <c r="N471" s="63">
        <v>16.424078751120973</v>
      </c>
      <c r="O471" s="564" t="e">
        <v>#N/A</v>
      </c>
      <c r="P471" s="115"/>
      <c r="Y471" s="461"/>
    </row>
    <row r="472" spans="1:25">
      <c r="A472" s="464">
        <v>42808</v>
      </c>
      <c r="B472" s="460">
        <v>15</v>
      </c>
      <c r="C472" s="460" t="e">
        <v>#N/A</v>
      </c>
      <c r="D472" s="460" t="e">
        <v>#N/A</v>
      </c>
      <c r="E472" s="460" t="e">
        <v>#N/A</v>
      </c>
      <c r="F472" s="460">
        <v>13.874171587805678</v>
      </c>
      <c r="G472" s="460" t="e">
        <v>#N/A</v>
      </c>
      <c r="H472" s="460" t="e">
        <v>#N/A</v>
      </c>
      <c r="I472" s="460" t="e">
        <v>#N/A</v>
      </c>
      <c r="J472" s="460" t="e">
        <v>#N/A</v>
      </c>
      <c r="K472" s="465" t="e">
        <v>#N/A</v>
      </c>
      <c r="M472" s="139" t="e">
        <v>#N/A</v>
      </c>
      <c r="N472" s="63">
        <v>13.874171587805678</v>
      </c>
      <c r="O472" s="564" t="e">
        <v>#N/A</v>
      </c>
      <c r="P472" s="115"/>
      <c r="Y472" s="461"/>
    </row>
    <row r="473" spans="1:25">
      <c r="A473" s="464">
        <v>42860</v>
      </c>
      <c r="B473" s="460">
        <v>2.38</v>
      </c>
      <c r="C473" s="460" t="e">
        <v>#N/A</v>
      </c>
      <c r="D473" s="460" t="e">
        <v>#N/A</v>
      </c>
      <c r="E473" s="460" t="e">
        <v>#N/A</v>
      </c>
      <c r="F473" s="460">
        <v>13.874171587805677</v>
      </c>
      <c r="G473" s="460" t="e">
        <v>#N/A</v>
      </c>
      <c r="H473" s="460" t="e">
        <v>#N/A</v>
      </c>
      <c r="I473" s="460" t="e">
        <v>#N/A</v>
      </c>
      <c r="J473" s="460" t="e">
        <v>#N/A</v>
      </c>
      <c r="K473" s="465" t="e">
        <v>#N/A</v>
      </c>
      <c r="M473" s="139" t="e">
        <v>#N/A</v>
      </c>
      <c r="N473" s="63">
        <v>13.874171587805677</v>
      </c>
      <c r="O473" s="564" t="e">
        <v>#N/A</v>
      </c>
      <c r="P473" s="115"/>
      <c r="Y473" s="461"/>
    </row>
    <row r="474" spans="1:25">
      <c r="A474" s="464">
        <v>42872</v>
      </c>
      <c r="B474" s="460">
        <v>100</v>
      </c>
      <c r="C474" s="460" t="e">
        <v>#N/A</v>
      </c>
      <c r="D474" s="460" t="e">
        <v>#N/A</v>
      </c>
      <c r="E474" s="460">
        <v>19.670198466979841</v>
      </c>
      <c r="F474" s="460" t="e">
        <v>#N/A</v>
      </c>
      <c r="G474" s="460" t="e">
        <v>#N/A</v>
      </c>
      <c r="H474" s="460" t="e">
        <v>#N/A</v>
      </c>
      <c r="I474" s="460" t="e">
        <v>#N/A</v>
      </c>
      <c r="J474" s="460" t="e">
        <v>#N/A</v>
      </c>
      <c r="K474" s="465" t="e">
        <v>#N/A</v>
      </c>
      <c r="M474" s="139" t="e">
        <v>#N/A</v>
      </c>
      <c r="N474" s="63">
        <v>19.670198466979841</v>
      </c>
      <c r="O474" s="564" t="e">
        <v>#N/A</v>
      </c>
      <c r="P474" s="115"/>
      <c r="Y474" s="461"/>
    </row>
    <row r="475" spans="1:25">
      <c r="A475" s="464">
        <v>42892</v>
      </c>
      <c r="B475" s="460">
        <v>15.59</v>
      </c>
      <c r="C475" s="460" t="e">
        <v>#N/A</v>
      </c>
      <c r="D475" s="460" t="e">
        <v>#N/A</v>
      </c>
      <c r="E475" s="460" t="e">
        <v>#N/A</v>
      </c>
      <c r="F475" s="460">
        <v>15.305505321633056</v>
      </c>
      <c r="G475" s="460" t="e">
        <v>#N/A</v>
      </c>
      <c r="H475" s="460" t="e">
        <v>#N/A</v>
      </c>
      <c r="I475" s="460" t="e">
        <v>#N/A</v>
      </c>
      <c r="J475" s="460" t="e">
        <v>#N/A</v>
      </c>
      <c r="K475" s="465" t="e">
        <v>#N/A</v>
      </c>
      <c r="M475" s="139" t="e">
        <v>#N/A</v>
      </c>
      <c r="N475" s="63">
        <v>15.305505321633056</v>
      </c>
      <c r="O475" s="564" t="e">
        <v>#N/A</v>
      </c>
      <c r="P475" s="115"/>
      <c r="Y475" s="461"/>
    </row>
    <row r="476" spans="1:25">
      <c r="A476" s="464">
        <v>42895</v>
      </c>
      <c r="B476" s="460">
        <v>160</v>
      </c>
      <c r="C476" s="460" t="e">
        <v>#N/A</v>
      </c>
      <c r="D476" s="460" t="e">
        <v>#N/A</v>
      </c>
      <c r="E476" s="460" t="e">
        <v>#N/A</v>
      </c>
      <c r="F476" s="460">
        <v>11.583561319443687</v>
      </c>
      <c r="G476" s="460" t="e">
        <v>#N/A</v>
      </c>
      <c r="H476" s="460" t="e">
        <v>#N/A</v>
      </c>
      <c r="I476" s="460" t="e">
        <v>#N/A</v>
      </c>
      <c r="J476" s="460" t="e">
        <v>#N/A</v>
      </c>
      <c r="K476" s="465" t="e">
        <v>#N/A</v>
      </c>
      <c r="M476" s="139" t="e">
        <v>#N/A</v>
      </c>
      <c r="N476" s="63">
        <v>11.583561319443687</v>
      </c>
      <c r="O476" s="564" t="e">
        <v>#N/A</v>
      </c>
      <c r="P476" s="115"/>
      <c r="Y476" s="461"/>
    </row>
    <row r="477" spans="1:25">
      <c r="A477" s="464">
        <v>42906</v>
      </c>
      <c r="B477" s="460">
        <v>75</v>
      </c>
      <c r="C477" s="460" t="e">
        <v>#N/A</v>
      </c>
      <c r="D477" s="460">
        <v>24.101926283944476</v>
      </c>
      <c r="E477" s="460" t="e">
        <v>#N/A</v>
      </c>
      <c r="F477" s="460" t="e">
        <v>#N/A</v>
      </c>
      <c r="G477" s="460" t="e">
        <v>#N/A</v>
      </c>
      <c r="H477" s="460" t="e">
        <v>#N/A</v>
      </c>
      <c r="I477" s="460" t="e">
        <v>#N/A</v>
      </c>
      <c r="J477" s="460" t="e">
        <v>#N/A</v>
      </c>
      <c r="K477" s="465" t="e">
        <v>#N/A</v>
      </c>
      <c r="M477" s="139">
        <v>24.101926283944476</v>
      </c>
      <c r="N477" s="63" t="e">
        <v>#N/A</v>
      </c>
      <c r="O477" s="564" t="e">
        <v>#N/A</v>
      </c>
      <c r="P477" s="115"/>
      <c r="Y477" s="461"/>
    </row>
    <row r="478" spans="1:25">
      <c r="A478" s="464">
        <v>42923</v>
      </c>
      <c r="B478" s="460">
        <v>132</v>
      </c>
      <c r="C478" s="460" t="e">
        <v>#N/A</v>
      </c>
      <c r="D478" s="460" t="e">
        <v>#N/A</v>
      </c>
      <c r="E478" s="460">
        <v>23.906209850396678</v>
      </c>
      <c r="F478" s="460" t="e">
        <v>#N/A</v>
      </c>
      <c r="G478" s="460" t="e">
        <v>#N/A</v>
      </c>
      <c r="H478" s="460" t="e">
        <v>#N/A</v>
      </c>
      <c r="I478" s="460" t="e">
        <v>#N/A</v>
      </c>
      <c r="J478" s="460" t="e">
        <v>#N/A</v>
      </c>
      <c r="K478" s="465" t="e">
        <v>#N/A</v>
      </c>
      <c r="M478" s="139" t="e">
        <v>#N/A</v>
      </c>
      <c r="N478" s="63">
        <v>23.906209850396678</v>
      </c>
      <c r="O478" s="564" t="e">
        <v>#N/A</v>
      </c>
      <c r="P478" s="115"/>
      <c r="Y478" s="461"/>
    </row>
    <row r="479" spans="1:25">
      <c r="A479" s="464">
        <v>42935</v>
      </c>
      <c r="B479" s="460">
        <v>16.100000000000001</v>
      </c>
      <c r="C479" s="460" t="e">
        <v>#N/A</v>
      </c>
      <c r="D479" s="460" t="e">
        <v>#N/A</v>
      </c>
      <c r="E479" s="460" t="e">
        <v>#N/A</v>
      </c>
      <c r="F479" s="460">
        <v>14.096514081199997</v>
      </c>
      <c r="G479" s="460" t="e">
        <v>#N/A</v>
      </c>
      <c r="H479" s="460" t="e">
        <v>#N/A</v>
      </c>
      <c r="I479" s="460" t="e">
        <v>#N/A</v>
      </c>
      <c r="J479" s="460" t="e">
        <v>#N/A</v>
      </c>
      <c r="K479" s="465" t="e">
        <v>#N/A</v>
      </c>
      <c r="M479" s="139" t="e">
        <v>#N/A</v>
      </c>
      <c r="N479" s="63">
        <v>14.096514081199997</v>
      </c>
      <c r="O479" s="564" t="e">
        <v>#N/A</v>
      </c>
      <c r="P479" s="115"/>
      <c r="Y479" s="461"/>
    </row>
    <row r="480" spans="1:25">
      <c r="A480" s="464">
        <v>42937</v>
      </c>
      <c r="B480" s="460">
        <v>100</v>
      </c>
      <c r="C480" s="460" t="e">
        <v>#N/A</v>
      </c>
      <c r="D480" s="460" t="e">
        <v>#N/A</v>
      </c>
      <c r="E480" s="460">
        <v>28.730044219499142</v>
      </c>
      <c r="F480" s="460" t="e">
        <v>#N/A</v>
      </c>
      <c r="G480" s="460" t="e">
        <v>#N/A</v>
      </c>
      <c r="H480" s="460" t="e">
        <v>#N/A</v>
      </c>
      <c r="I480" s="460" t="e">
        <v>#N/A</v>
      </c>
      <c r="J480" s="460" t="e">
        <v>#N/A</v>
      </c>
      <c r="K480" s="465" t="e">
        <v>#N/A</v>
      </c>
      <c r="M480" s="139" t="e">
        <v>#N/A</v>
      </c>
      <c r="N480" s="63">
        <v>28.730044219499142</v>
      </c>
      <c r="O480" s="564" t="e">
        <v>#N/A</v>
      </c>
      <c r="P480" s="115"/>
      <c r="Y480" s="461"/>
    </row>
    <row r="481" spans="1:25">
      <c r="A481" s="464">
        <v>42948</v>
      </c>
      <c r="B481" s="460">
        <v>200</v>
      </c>
      <c r="C481" s="460" t="e">
        <v>#N/A</v>
      </c>
      <c r="D481" s="460" t="e">
        <v>#N/A</v>
      </c>
      <c r="E481" s="460" t="e">
        <v>#N/A</v>
      </c>
      <c r="F481" s="460" t="e">
        <v>#N/A</v>
      </c>
      <c r="G481" s="460">
        <v>22.804514643640065</v>
      </c>
      <c r="H481" s="460" t="e">
        <v>#N/A</v>
      </c>
      <c r="I481" s="460" t="e">
        <v>#N/A</v>
      </c>
      <c r="J481" s="460" t="e">
        <v>#N/A</v>
      </c>
      <c r="K481" s="465" t="e">
        <v>#N/A</v>
      </c>
      <c r="M481" s="139" t="e">
        <v>#N/A</v>
      </c>
      <c r="N481" s="63">
        <v>22.804514643640065</v>
      </c>
      <c r="O481" s="564" t="e">
        <v>#N/A</v>
      </c>
      <c r="P481" s="115"/>
      <c r="Y481" s="461"/>
    </row>
    <row r="482" spans="1:25">
      <c r="A482" s="464">
        <v>42958</v>
      </c>
      <c r="B482" s="460">
        <v>48.8</v>
      </c>
      <c r="C482" s="460" t="e">
        <v>#N/A</v>
      </c>
      <c r="D482" s="460" t="e">
        <v>#N/A</v>
      </c>
      <c r="E482" s="460">
        <v>40.138956624723185</v>
      </c>
      <c r="F482" s="460" t="e">
        <v>#N/A</v>
      </c>
      <c r="G482" s="460" t="e">
        <v>#N/A</v>
      </c>
      <c r="H482" s="460" t="e">
        <v>#N/A</v>
      </c>
      <c r="I482" s="460" t="e">
        <v>#N/A</v>
      </c>
      <c r="J482" s="460" t="e">
        <v>#N/A</v>
      </c>
      <c r="K482" s="465" t="e">
        <v>#N/A</v>
      </c>
      <c r="M482" s="139" t="e">
        <v>#N/A</v>
      </c>
      <c r="N482" s="63">
        <v>40.138956624723185</v>
      </c>
      <c r="O482" s="564" t="e">
        <v>#N/A</v>
      </c>
      <c r="P482" s="115"/>
      <c r="Y482" s="461"/>
    </row>
    <row r="483" spans="1:25">
      <c r="A483" s="464">
        <v>42958</v>
      </c>
      <c r="B483" s="460">
        <v>102.5</v>
      </c>
      <c r="C483" s="460" t="e">
        <v>#N/A</v>
      </c>
      <c r="D483" s="460" t="e">
        <v>#N/A</v>
      </c>
      <c r="E483" s="460">
        <v>35.442026399666211</v>
      </c>
      <c r="F483" s="460" t="e">
        <v>#N/A</v>
      </c>
      <c r="G483" s="460" t="e">
        <v>#N/A</v>
      </c>
      <c r="H483" s="460" t="e">
        <v>#N/A</v>
      </c>
      <c r="I483" s="460" t="e">
        <v>#N/A</v>
      </c>
      <c r="J483" s="460" t="e">
        <v>#N/A</v>
      </c>
      <c r="K483" s="465" t="e">
        <v>#N/A</v>
      </c>
      <c r="M483" s="139" t="e">
        <v>#N/A</v>
      </c>
      <c r="N483" s="63">
        <v>35.442026399666211</v>
      </c>
      <c r="O483" s="564" t="e">
        <v>#N/A</v>
      </c>
      <c r="P483" s="115"/>
      <c r="Y483" s="461"/>
    </row>
    <row r="484" spans="1:25">
      <c r="A484" s="464">
        <v>42979</v>
      </c>
      <c r="B484" s="460">
        <v>242</v>
      </c>
      <c r="C484" s="460" t="e">
        <v>#N/A</v>
      </c>
      <c r="D484" s="460" t="e">
        <v>#N/A</v>
      </c>
      <c r="E484" s="460" t="e">
        <v>#N/A</v>
      </c>
      <c r="F484" s="460" t="e">
        <v>#N/A</v>
      </c>
      <c r="G484" s="460" t="e">
        <v>#N/A</v>
      </c>
      <c r="H484" s="460" t="e">
        <v>#N/A</v>
      </c>
      <c r="I484" s="460" t="e">
        <v>#N/A</v>
      </c>
      <c r="J484" s="460" t="e">
        <v>#N/A</v>
      </c>
      <c r="K484" s="465">
        <v>18.362117653385038</v>
      </c>
      <c r="M484" s="139" t="e">
        <v>#N/A</v>
      </c>
      <c r="N484" s="63" t="e">
        <v>#N/A</v>
      </c>
      <c r="O484" s="564">
        <v>18.362117653385038</v>
      </c>
      <c r="P484" s="115"/>
      <c r="Y484" s="461"/>
    </row>
    <row r="485" spans="1:25">
      <c r="A485" s="464">
        <v>42979</v>
      </c>
      <c r="B485" s="460">
        <v>100</v>
      </c>
      <c r="C485" s="460" t="e">
        <v>#N/A</v>
      </c>
      <c r="D485" s="460" t="e">
        <v>#N/A</v>
      </c>
      <c r="E485" s="460" t="e">
        <v>#N/A</v>
      </c>
      <c r="F485" s="460" t="e">
        <v>#N/A</v>
      </c>
      <c r="G485" s="460" t="e">
        <v>#N/A</v>
      </c>
      <c r="H485" s="460" t="e">
        <v>#N/A</v>
      </c>
      <c r="I485" s="460">
        <v>56.077985983480119</v>
      </c>
      <c r="J485" s="460" t="e">
        <v>#N/A</v>
      </c>
      <c r="K485" s="465" t="e">
        <v>#N/A</v>
      </c>
      <c r="M485" s="139" t="e">
        <v>#N/A</v>
      </c>
      <c r="N485" s="63" t="e">
        <v>#N/A</v>
      </c>
      <c r="O485" s="564">
        <v>56.077985983480119</v>
      </c>
      <c r="P485" s="115"/>
      <c r="Y485" s="461"/>
    </row>
    <row r="486" spans="1:25">
      <c r="A486" s="464">
        <v>43004</v>
      </c>
      <c r="B486" s="460">
        <v>30</v>
      </c>
      <c r="C486" s="460" t="e">
        <v>#N/A</v>
      </c>
      <c r="D486" s="460">
        <v>24.22684209079797</v>
      </c>
      <c r="E486" s="460" t="e">
        <v>#N/A</v>
      </c>
      <c r="F486" s="460" t="e">
        <v>#N/A</v>
      </c>
      <c r="G486" s="460" t="e">
        <v>#N/A</v>
      </c>
      <c r="H486" s="460" t="e">
        <v>#N/A</v>
      </c>
      <c r="I486" s="460" t="e">
        <v>#N/A</v>
      </c>
      <c r="J486" s="460" t="e">
        <v>#N/A</v>
      </c>
      <c r="K486" s="465" t="e">
        <v>#N/A</v>
      </c>
      <c r="M486" s="139">
        <v>24.22684209079797</v>
      </c>
      <c r="N486" s="63" t="e">
        <v>#N/A</v>
      </c>
      <c r="O486" s="564" t="e">
        <v>#N/A</v>
      </c>
      <c r="P486" s="115"/>
      <c r="Y486" s="461"/>
    </row>
    <row r="487" spans="1:25">
      <c r="A487" s="464">
        <v>43009</v>
      </c>
      <c r="B487" s="460">
        <v>98</v>
      </c>
      <c r="C487" s="460" t="e">
        <v>#N/A</v>
      </c>
      <c r="D487" s="460" t="e">
        <v>#N/A</v>
      </c>
      <c r="E487" s="460">
        <v>23.186756117758716</v>
      </c>
      <c r="F487" s="460" t="e">
        <v>#N/A</v>
      </c>
      <c r="G487" s="460" t="e">
        <v>#N/A</v>
      </c>
      <c r="H487" s="460" t="e">
        <v>#N/A</v>
      </c>
      <c r="I487" s="460" t="e">
        <v>#N/A</v>
      </c>
      <c r="J487" s="460" t="e">
        <v>#N/A</v>
      </c>
      <c r="K487" s="465" t="e">
        <v>#N/A</v>
      </c>
      <c r="M487" s="139" t="e">
        <v>#N/A</v>
      </c>
      <c r="N487" s="63">
        <v>23.186756117758716</v>
      </c>
      <c r="O487" s="564" t="e">
        <v>#N/A</v>
      </c>
      <c r="P487" s="115"/>
      <c r="Y487" s="461"/>
    </row>
    <row r="488" spans="1:25">
      <c r="A488" s="464">
        <v>43010</v>
      </c>
      <c r="B488" s="460">
        <v>29.875</v>
      </c>
      <c r="C488" s="460" t="e">
        <v>#N/A</v>
      </c>
      <c r="D488" s="460" t="e">
        <v>#N/A</v>
      </c>
      <c r="E488" s="460" t="e">
        <v>#N/A</v>
      </c>
      <c r="F488" s="460">
        <v>19.275908586607429</v>
      </c>
      <c r="G488" s="460" t="e">
        <v>#N/A</v>
      </c>
      <c r="H488" s="460" t="e">
        <v>#N/A</v>
      </c>
      <c r="I488" s="460" t="e">
        <v>#N/A</v>
      </c>
      <c r="J488" s="460" t="e">
        <v>#N/A</v>
      </c>
      <c r="K488" s="465" t="e">
        <v>#N/A</v>
      </c>
      <c r="M488" s="139" t="e">
        <v>#N/A</v>
      </c>
      <c r="N488" s="63">
        <v>19.275908586607429</v>
      </c>
      <c r="O488" s="564" t="e">
        <v>#N/A</v>
      </c>
      <c r="P488" s="115"/>
      <c r="Y488" s="461"/>
    </row>
    <row r="489" spans="1:25">
      <c r="A489" s="464">
        <v>43020</v>
      </c>
      <c r="B489" s="460">
        <v>243.8</v>
      </c>
      <c r="C489" s="460" t="e">
        <v>#N/A</v>
      </c>
      <c r="D489" s="460" t="e">
        <v>#N/A</v>
      </c>
      <c r="E489" s="460" t="e">
        <v>#N/A</v>
      </c>
      <c r="F489" s="460">
        <v>12.021940608048777</v>
      </c>
      <c r="G489" s="460" t="e">
        <v>#N/A</v>
      </c>
      <c r="H489" s="460" t="e">
        <v>#N/A</v>
      </c>
      <c r="I489" s="460" t="e">
        <v>#N/A</v>
      </c>
      <c r="J489" s="460" t="e">
        <v>#N/A</v>
      </c>
      <c r="K489" s="465" t="e">
        <v>#N/A</v>
      </c>
      <c r="M489" s="139" t="e">
        <v>#N/A</v>
      </c>
      <c r="N489" s="63">
        <v>12.021940608048777</v>
      </c>
      <c r="O489" s="564" t="e">
        <v>#N/A</v>
      </c>
      <c r="P489" s="115"/>
      <c r="Y489" s="461"/>
    </row>
    <row r="490" spans="1:25">
      <c r="A490" s="464">
        <v>43024</v>
      </c>
      <c r="B490" s="460">
        <v>103.5</v>
      </c>
      <c r="C490" s="460" t="e">
        <v>#N/A</v>
      </c>
      <c r="D490" s="460" t="e">
        <v>#N/A</v>
      </c>
      <c r="E490" s="460">
        <v>22.656540126895194</v>
      </c>
      <c r="F490" s="460" t="e">
        <v>#N/A</v>
      </c>
      <c r="G490" s="460" t="e">
        <v>#N/A</v>
      </c>
      <c r="H490" s="460" t="e">
        <v>#N/A</v>
      </c>
      <c r="I490" s="460" t="e">
        <v>#N/A</v>
      </c>
      <c r="J490" s="460" t="e">
        <v>#N/A</v>
      </c>
      <c r="K490" s="465" t="e">
        <v>#N/A</v>
      </c>
      <c r="M490" s="139" t="e">
        <v>#N/A</v>
      </c>
      <c r="N490" s="63">
        <v>22.656540126895194</v>
      </c>
      <c r="O490" s="564" t="e">
        <v>#N/A</v>
      </c>
      <c r="P490" s="115"/>
      <c r="Y490" s="461"/>
    </row>
    <row r="491" spans="1:25">
      <c r="A491" s="464">
        <v>43054</v>
      </c>
      <c r="B491" s="460">
        <v>211.66</v>
      </c>
      <c r="C491" s="460" t="e">
        <v>#N/A</v>
      </c>
      <c r="D491" s="460" t="e">
        <v>#N/A</v>
      </c>
      <c r="E491" s="460">
        <v>20.440344826199603</v>
      </c>
      <c r="F491" s="460" t="e">
        <v>#N/A</v>
      </c>
      <c r="G491" s="460" t="e">
        <v>#N/A</v>
      </c>
      <c r="H491" s="460" t="e">
        <v>#N/A</v>
      </c>
      <c r="I491" s="460" t="e">
        <v>#N/A</v>
      </c>
      <c r="J491" s="460" t="e">
        <v>#N/A</v>
      </c>
      <c r="K491" s="465" t="e">
        <v>#N/A</v>
      </c>
      <c r="M491" s="139" t="e">
        <v>#N/A</v>
      </c>
      <c r="N491" s="63">
        <v>20.440344826199603</v>
      </c>
      <c r="O491" s="564" t="e">
        <v>#N/A</v>
      </c>
      <c r="P491" s="115"/>
      <c r="Y491" s="461"/>
    </row>
    <row r="492" spans="1:25">
      <c r="A492" s="464">
        <v>43056</v>
      </c>
      <c r="B492" s="460">
        <v>100</v>
      </c>
      <c r="C492" s="460" t="e">
        <v>#N/A</v>
      </c>
      <c r="D492" s="460" t="e">
        <v>#N/A</v>
      </c>
      <c r="E492" s="460" t="e">
        <v>#N/A</v>
      </c>
      <c r="F492" s="460">
        <v>9.7639896359887413</v>
      </c>
      <c r="G492" s="460" t="e">
        <v>#N/A</v>
      </c>
      <c r="H492" s="460" t="e">
        <v>#N/A</v>
      </c>
      <c r="I492" s="460" t="e">
        <v>#N/A</v>
      </c>
      <c r="J492" s="460" t="e">
        <v>#N/A</v>
      </c>
      <c r="K492" s="465" t="e">
        <v>#N/A</v>
      </c>
      <c r="M492" s="139" t="e">
        <v>#N/A</v>
      </c>
      <c r="N492" s="63">
        <v>9.7639896359887413</v>
      </c>
      <c r="O492" s="564" t="e">
        <v>#N/A</v>
      </c>
      <c r="P492" s="115"/>
      <c r="Y492" s="461"/>
    </row>
    <row r="493" spans="1:25">
      <c r="A493" s="464">
        <v>43056</v>
      </c>
      <c r="B493" s="460">
        <v>83</v>
      </c>
      <c r="C493" s="460" t="e">
        <v>#N/A</v>
      </c>
      <c r="D493" s="460" t="e">
        <v>#N/A</v>
      </c>
      <c r="E493" s="460" t="e">
        <v>#N/A</v>
      </c>
      <c r="F493" s="460">
        <v>12.09226073300507</v>
      </c>
      <c r="G493" s="460" t="e">
        <v>#N/A</v>
      </c>
      <c r="H493" s="460" t="e">
        <v>#N/A</v>
      </c>
      <c r="I493" s="460" t="e">
        <v>#N/A</v>
      </c>
      <c r="J493" s="460" t="e">
        <v>#N/A</v>
      </c>
      <c r="K493" s="465" t="e">
        <v>#N/A</v>
      </c>
      <c r="M493" s="139" t="e">
        <v>#N/A</v>
      </c>
      <c r="N493" s="63">
        <v>12.09226073300507</v>
      </c>
      <c r="O493" s="564" t="e">
        <v>#N/A</v>
      </c>
      <c r="P493" s="115"/>
      <c r="Y493" s="461"/>
    </row>
    <row r="494" spans="1:25">
      <c r="A494" s="464">
        <v>43056</v>
      </c>
      <c r="B494" s="460">
        <v>200</v>
      </c>
      <c r="C494" s="460" t="e">
        <v>#N/A</v>
      </c>
      <c r="D494" s="460" t="e">
        <v>#N/A</v>
      </c>
      <c r="E494" s="460" t="e">
        <v>#N/A</v>
      </c>
      <c r="F494" s="460">
        <v>13.261029428388456</v>
      </c>
      <c r="G494" s="460" t="e">
        <v>#N/A</v>
      </c>
      <c r="H494" s="460" t="e">
        <v>#N/A</v>
      </c>
      <c r="I494" s="460" t="e">
        <v>#N/A</v>
      </c>
      <c r="J494" s="460" t="e">
        <v>#N/A</v>
      </c>
      <c r="K494" s="465" t="e">
        <v>#N/A</v>
      </c>
      <c r="M494" s="139" t="e">
        <v>#N/A</v>
      </c>
      <c r="N494" s="63">
        <v>13.261029428388456</v>
      </c>
      <c r="O494" s="564" t="e">
        <v>#N/A</v>
      </c>
      <c r="P494" s="115"/>
      <c r="Y494" s="461"/>
    </row>
    <row r="495" spans="1:25">
      <c r="A495" s="464">
        <v>43089</v>
      </c>
      <c r="B495" s="460">
        <v>165</v>
      </c>
      <c r="C495" s="460" t="e">
        <v>#N/A</v>
      </c>
      <c r="D495" s="460">
        <v>23.703755194936118</v>
      </c>
      <c r="E495" s="460" t="e">
        <v>#N/A</v>
      </c>
      <c r="F495" s="460" t="e">
        <v>#N/A</v>
      </c>
      <c r="G495" s="460" t="e">
        <v>#N/A</v>
      </c>
      <c r="H495" s="460" t="e">
        <v>#N/A</v>
      </c>
      <c r="I495" s="460" t="e">
        <v>#N/A</v>
      </c>
      <c r="J495" s="460" t="e">
        <v>#N/A</v>
      </c>
      <c r="K495" s="465" t="e">
        <v>#N/A</v>
      </c>
      <c r="M495" s="139">
        <v>23.703755194936118</v>
      </c>
      <c r="N495" s="63" t="e">
        <v>#N/A</v>
      </c>
      <c r="O495" s="564" t="e">
        <v>#N/A</v>
      </c>
      <c r="P495" s="115"/>
      <c r="Y495" s="461"/>
    </row>
    <row r="496" spans="1:25">
      <c r="A496" s="464">
        <v>43090</v>
      </c>
      <c r="B496" s="460">
        <v>50</v>
      </c>
      <c r="C496" s="460" t="e">
        <v>#N/A</v>
      </c>
      <c r="D496" s="460">
        <v>24.348879311628639</v>
      </c>
      <c r="E496" s="460" t="e">
        <v>#N/A</v>
      </c>
      <c r="F496" s="460" t="e">
        <v>#N/A</v>
      </c>
      <c r="G496" s="460" t="e">
        <v>#N/A</v>
      </c>
      <c r="H496" s="460" t="e">
        <v>#N/A</v>
      </c>
      <c r="I496" s="460" t="e">
        <v>#N/A</v>
      </c>
      <c r="J496" s="460" t="e">
        <v>#N/A</v>
      </c>
      <c r="K496" s="465" t="e">
        <v>#N/A</v>
      </c>
      <c r="M496" s="139">
        <v>24.348879311628639</v>
      </c>
      <c r="N496" s="63" t="e">
        <v>#N/A</v>
      </c>
      <c r="O496" s="564" t="e">
        <v>#N/A</v>
      </c>
      <c r="P496" s="115"/>
      <c r="Y496" s="461"/>
    </row>
    <row r="497" spans="1:25">
      <c r="A497" s="464">
        <v>43110</v>
      </c>
      <c r="B497" s="460">
        <v>97</v>
      </c>
      <c r="C497" s="460" t="e">
        <v>#N/A</v>
      </c>
      <c r="D497" s="460" t="e">
        <v>#N/A</v>
      </c>
      <c r="E497" s="460" t="e">
        <v>#N/A</v>
      </c>
      <c r="F497" s="460">
        <v>12.092260733005061</v>
      </c>
      <c r="G497" s="460" t="e">
        <v>#N/A</v>
      </c>
      <c r="H497" s="460" t="e">
        <v>#N/A</v>
      </c>
      <c r="I497" s="460" t="e">
        <v>#N/A</v>
      </c>
      <c r="J497" s="460" t="e">
        <v>#N/A</v>
      </c>
      <c r="K497" s="465" t="e">
        <v>#N/A</v>
      </c>
      <c r="M497" s="139" t="e">
        <v>#N/A</v>
      </c>
      <c r="N497" s="63">
        <v>12.092260733005061</v>
      </c>
      <c r="O497" s="564" t="e">
        <v>#N/A</v>
      </c>
      <c r="P497" s="115"/>
      <c r="Y497" s="461"/>
    </row>
    <row r="498" spans="1:25">
      <c r="A498" s="464">
        <v>43122</v>
      </c>
      <c r="B498" s="460">
        <v>226.56</v>
      </c>
      <c r="C498" s="460" t="e">
        <v>#N/A</v>
      </c>
      <c r="D498" s="460">
        <v>14.773356805134517</v>
      </c>
      <c r="E498" s="460" t="e">
        <v>#N/A</v>
      </c>
      <c r="F498" s="460" t="e">
        <v>#N/A</v>
      </c>
      <c r="G498" s="460" t="e">
        <v>#N/A</v>
      </c>
      <c r="H498" s="460" t="e">
        <v>#N/A</v>
      </c>
      <c r="I498" s="460" t="e">
        <v>#N/A</v>
      </c>
      <c r="J498" s="460" t="e">
        <v>#N/A</v>
      </c>
      <c r="K498" s="465" t="e">
        <v>#N/A</v>
      </c>
      <c r="M498" s="139">
        <v>14.773356805134517</v>
      </c>
      <c r="N498" s="63" t="e">
        <v>#N/A</v>
      </c>
      <c r="O498" s="564" t="e">
        <v>#N/A</v>
      </c>
      <c r="P498" s="115"/>
      <c r="Y498" s="461"/>
    </row>
    <row r="499" spans="1:25">
      <c r="A499" s="464">
        <v>43122</v>
      </c>
      <c r="B499" s="460">
        <v>216.6</v>
      </c>
      <c r="C499" s="460" t="e">
        <v>#N/A</v>
      </c>
      <c r="D499" s="460" t="e">
        <v>#N/A</v>
      </c>
      <c r="E499" s="460" t="e">
        <v>#N/A</v>
      </c>
      <c r="F499" s="460">
        <v>22.282420293150491</v>
      </c>
      <c r="G499" s="460" t="e">
        <v>#N/A</v>
      </c>
      <c r="H499" s="460" t="e">
        <v>#N/A</v>
      </c>
      <c r="I499" s="460" t="e">
        <v>#N/A</v>
      </c>
      <c r="J499" s="460" t="e">
        <v>#N/A</v>
      </c>
      <c r="K499" s="465" t="e">
        <v>#N/A</v>
      </c>
      <c r="M499" s="139" t="e">
        <v>#N/A</v>
      </c>
      <c r="N499" s="63">
        <v>22.282420293150491</v>
      </c>
      <c r="O499" s="564" t="e">
        <v>#N/A</v>
      </c>
      <c r="P499" s="115"/>
      <c r="Y499" s="461"/>
    </row>
    <row r="500" spans="1:25">
      <c r="A500" s="464">
        <v>43172</v>
      </c>
      <c r="B500" s="460">
        <v>79.900000000000006</v>
      </c>
      <c r="C500" s="460" t="e">
        <v>#N/A</v>
      </c>
      <c r="D500" s="460">
        <v>21.01190708601743</v>
      </c>
      <c r="E500" s="460" t="e">
        <v>#N/A</v>
      </c>
      <c r="F500" s="460" t="e">
        <v>#N/A</v>
      </c>
      <c r="G500" s="460" t="e">
        <v>#N/A</v>
      </c>
      <c r="H500" s="460" t="e">
        <v>#N/A</v>
      </c>
      <c r="I500" s="460" t="e">
        <v>#N/A</v>
      </c>
      <c r="J500" s="460" t="e">
        <v>#N/A</v>
      </c>
      <c r="K500" s="465" t="e">
        <v>#N/A</v>
      </c>
      <c r="M500" s="139">
        <v>21.01190708601743</v>
      </c>
      <c r="N500" s="63" t="e">
        <v>#N/A</v>
      </c>
      <c r="O500" s="564" t="e">
        <v>#N/A</v>
      </c>
      <c r="P500" s="115"/>
      <c r="Y500" s="461"/>
    </row>
    <row r="501" spans="1:25">
      <c r="A501" s="464">
        <v>43210</v>
      </c>
      <c r="B501" s="460">
        <v>301.02</v>
      </c>
      <c r="C501" s="460" t="e">
        <v>#N/A</v>
      </c>
      <c r="D501" s="460" t="e">
        <v>#N/A</v>
      </c>
      <c r="E501" s="460" t="e">
        <v>#N/A</v>
      </c>
      <c r="F501" s="460">
        <v>12.064124689113267</v>
      </c>
      <c r="G501" s="460" t="e">
        <v>#N/A</v>
      </c>
      <c r="H501" s="460" t="e">
        <v>#N/A</v>
      </c>
      <c r="I501" s="460" t="e">
        <v>#N/A</v>
      </c>
      <c r="J501" s="460" t="e">
        <v>#N/A</v>
      </c>
      <c r="K501" s="465" t="e">
        <v>#N/A</v>
      </c>
      <c r="M501" s="139" t="e">
        <v>#N/A</v>
      </c>
      <c r="N501" s="63">
        <v>12.064124689113267</v>
      </c>
      <c r="O501" s="564" t="e">
        <v>#N/A</v>
      </c>
      <c r="P501" s="115"/>
      <c r="Y501" s="461"/>
    </row>
    <row r="502" spans="1:25">
      <c r="A502" s="464">
        <v>43303</v>
      </c>
      <c r="B502" s="460">
        <v>45.36</v>
      </c>
      <c r="C502" s="460" t="e">
        <v>#N/A</v>
      </c>
      <c r="D502" s="460" t="e">
        <v>#N/A</v>
      </c>
      <c r="E502" s="460" t="e">
        <v>#N/A</v>
      </c>
      <c r="F502" s="460" t="e">
        <v>#N/A</v>
      </c>
      <c r="G502" s="460" t="e">
        <v>#N/A</v>
      </c>
      <c r="H502" s="460">
        <v>27.73028980666631</v>
      </c>
      <c r="I502" s="460" t="e">
        <v>#N/A</v>
      </c>
      <c r="J502" s="460" t="e">
        <v>#N/A</v>
      </c>
      <c r="K502" s="465" t="e">
        <v>#N/A</v>
      </c>
      <c r="M502" s="139" t="e">
        <v>#N/A</v>
      </c>
      <c r="N502" s="63" t="e">
        <v>#N/A</v>
      </c>
      <c r="O502" s="564">
        <v>27.73028980666631</v>
      </c>
      <c r="P502" s="115"/>
      <c r="Y502" s="461"/>
    </row>
    <row r="503" spans="1:25">
      <c r="A503" s="464">
        <v>43303</v>
      </c>
      <c r="B503" s="460">
        <v>80.64</v>
      </c>
      <c r="C503" s="460" t="e">
        <v>#N/A</v>
      </c>
      <c r="D503" s="460" t="e">
        <v>#N/A</v>
      </c>
      <c r="E503" s="460" t="e">
        <v>#N/A</v>
      </c>
      <c r="F503" s="460" t="e">
        <v>#N/A</v>
      </c>
      <c r="G503" s="460" t="e">
        <v>#N/A</v>
      </c>
      <c r="H503" s="460">
        <v>27.855225483900796</v>
      </c>
      <c r="I503" s="460" t="e">
        <v>#N/A</v>
      </c>
      <c r="J503" s="460" t="e">
        <v>#N/A</v>
      </c>
      <c r="K503" s="465" t="e">
        <v>#N/A</v>
      </c>
      <c r="M503" s="139" t="e">
        <v>#N/A</v>
      </c>
      <c r="N503" s="63" t="e">
        <v>#N/A</v>
      </c>
      <c r="O503" s="564">
        <v>27.855225483900796</v>
      </c>
      <c r="P503" s="115"/>
      <c r="Y503" s="461"/>
    </row>
    <row r="504" spans="1:25">
      <c r="A504" s="464">
        <v>43332</v>
      </c>
      <c r="B504" s="460">
        <v>250.4</v>
      </c>
      <c r="C504" s="460" t="e">
        <v>#N/A</v>
      </c>
      <c r="D504" s="460" t="e">
        <v>#N/A</v>
      </c>
      <c r="E504" s="460">
        <v>16.563763031991531</v>
      </c>
      <c r="F504" s="460" t="e">
        <v>#N/A</v>
      </c>
      <c r="G504" s="460" t="e">
        <v>#N/A</v>
      </c>
      <c r="H504" s="460" t="e">
        <v>#N/A</v>
      </c>
      <c r="I504" s="460" t="e">
        <v>#N/A</v>
      </c>
      <c r="J504" s="460" t="e">
        <v>#N/A</v>
      </c>
      <c r="K504" s="465" t="e">
        <v>#N/A</v>
      </c>
      <c r="M504" s="139" t="e">
        <v>#N/A</v>
      </c>
      <c r="N504" s="63">
        <v>16.563763031991531</v>
      </c>
      <c r="O504" s="564" t="e">
        <v>#N/A</v>
      </c>
      <c r="P504" s="115"/>
      <c r="Y504" s="461"/>
    </row>
    <row r="505" spans="1:25">
      <c r="A505" s="464">
        <v>43343</v>
      </c>
      <c r="B505" s="460">
        <v>97.2</v>
      </c>
      <c r="C505" s="460">
        <v>38.822827085287926</v>
      </c>
      <c r="D505" s="460" t="e">
        <v>#N/A</v>
      </c>
      <c r="E505" s="460" t="e">
        <v>#N/A</v>
      </c>
      <c r="F505" s="460" t="e">
        <v>#N/A</v>
      </c>
      <c r="G505" s="460" t="e">
        <v>#N/A</v>
      </c>
      <c r="H505" s="460" t="e">
        <v>#N/A</v>
      </c>
      <c r="I505" s="460" t="e">
        <v>#N/A</v>
      </c>
      <c r="J505" s="460" t="e">
        <v>#N/A</v>
      </c>
      <c r="K505" s="465" t="e">
        <v>#N/A</v>
      </c>
      <c r="M505" s="139">
        <v>38.822827085287926</v>
      </c>
      <c r="N505" s="63" t="e">
        <v>#N/A</v>
      </c>
      <c r="O505" s="564" t="e">
        <v>#N/A</v>
      </c>
      <c r="P505" s="115"/>
      <c r="Y505" s="461"/>
    </row>
    <row r="506" spans="1:25">
      <c r="A506" s="464">
        <v>43344</v>
      </c>
      <c r="B506" s="460">
        <v>101.2</v>
      </c>
      <c r="C506" s="460" t="e">
        <v>#N/A</v>
      </c>
      <c r="D506" s="460" t="e">
        <v>#N/A</v>
      </c>
      <c r="E506" s="460" t="e">
        <v>#N/A</v>
      </c>
      <c r="F506" s="460" t="e">
        <v>#N/A</v>
      </c>
      <c r="G506" s="460" t="e">
        <v>#N/A</v>
      </c>
      <c r="H506" s="460" t="e">
        <v>#N/A</v>
      </c>
      <c r="I506" s="460">
        <v>57.085857766073254</v>
      </c>
      <c r="J506" s="460" t="e">
        <v>#N/A</v>
      </c>
      <c r="K506" s="465" t="e">
        <v>#N/A</v>
      </c>
      <c r="M506" s="139" t="e">
        <v>#N/A</v>
      </c>
      <c r="N506" s="63" t="e">
        <v>#N/A</v>
      </c>
      <c r="O506" s="564">
        <v>57.085857766073254</v>
      </c>
      <c r="P506" s="115"/>
      <c r="Y506" s="461"/>
    </row>
    <row r="507" spans="1:25">
      <c r="A507" s="464">
        <v>43378</v>
      </c>
      <c r="B507" s="460">
        <v>21.6</v>
      </c>
      <c r="C507" s="460">
        <v>42.629764726036036</v>
      </c>
      <c r="D507" s="460" t="e">
        <v>#N/A</v>
      </c>
      <c r="E507" s="460" t="e">
        <v>#N/A</v>
      </c>
      <c r="F507" s="460" t="e">
        <v>#N/A</v>
      </c>
      <c r="G507" s="460" t="e">
        <v>#N/A</v>
      </c>
      <c r="H507" s="460" t="e">
        <v>#N/A</v>
      </c>
      <c r="I507" s="460" t="e">
        <v>#N/A</v>
      </c>
      <c r="J507" s="460" t="e">
        <v>#N/A</v>
      </c>
      <c r="K507" s="465" t="e">
        <v>#N/A</v>
      </c>
      <c r="M507" s="139">
        <v>42.629764726036036</v>
      </c>
      <c r="N507" s="63" t="e">
        <v>#N/A</v>
      </c>
      <c r="O507" s="564" t="e">
        <v>#N/A</v>
      </c>
      <c r="P507" s="115"/>
      <c r="Y507" s="461"/>
    </row>
    <row r="508" spans="1:25">
      <c r="A508" s="464">
        <v>43391</v>
      </c>
      <c r="B508" s="460">
        <v>106</v>
      </c>
      <c r="C508" s="460" t="e">
        <v>#N/A</v>
      </c>
      <c r="D508" s="460" t="e">
        <v>#N/A</v>
      </c>
      <c r="E508" s="460">
        <v>16.103110048146238</v>
      </c>
      <c r="F508" s="460" t="e">
        <v>#N/A</v>
      </c>
      <c r="G508" s="460" t="e">
        <v>#N/A</v>
      </c>
      <c r="H508" s="460" t="e">
        <v>#N/A</v>
      </c>
      <c r="I508" s="460" t="e">
        <v>#N/A</v>
      </c>
      <c r="J508" s="460" t="e">
        <v>#N/A</v>
      </c>
      <c r="K508" s="465" t="e">
        <v>#N/A</v>
      </c>
      <c r="M508" s="139" t="e">
        <v>#N/A</v>
      </c>
      <c r="N508" s="63">
        <v>16.103110048146238</v>
      </c>
      <c r="O508" s="564" t="e">
        <v>#N/A</v>
      </c>
      <c r="P508" s="115"/>
      <c r="Y508" s="461"/>
    </row>
    <row r="509" spans="1:25">
      <c r="A509" s="464">
        <v>43392</v>
      </c>
      <c r="B509" s="460">
        <v>199.4</v>
      </c>
      <c r="C509" s="460" t="e">
        <v>#N/A</v>
      </c>
      <c r="D509" s="460">
        <v>13.159319682002504</v>
      </c>
      <c r="E509" s="460" t="e">
        <v>#N/A</v>
      </c>
      <c r="F509" s="460" t="e">
        <v>#N/A</v>
      </c>
      <c r="G509" s="460" t="e">
        <v>#N/A</v>
      </c>
      <c r="H509" s="460" t="e">
        <v>#N/A</v>
      </c>
      <c r="I509" s="460" t="e">
        <v>#N/A</v>
      </c>
      <c r="J509" s="460" t="e">
        <v>#N/A</v>
      </c>
      <c r="K509" s="465" t="e">
        <v>#N/A</v>
      </c>
      <c r="M509" s="139">
        <v>13.159319682002504</v>
      </c>
      <c r="N509" s="63" t="e">
        <v>#N/A</v>
      </c>
      <c r="O509" s="564" t="e">
        <v>#N/A</v>
      </c>
      <c r="P509" s="115"/>
      <c r="Y509" s="461"/>
    </row>
    <row r="510" spans="1:25">
      <c r="A510" s="464">
        <v>43392</v>
      </c>
      <c r="B510" s="460">
        <v>105.8</v>
      </c>
      <c r="C510" s="460" t="e">
        <v>#N/A</v>
      </c>
      <c r="D510" s="460" t="e">
        <v>#N/A</v>
      </c>
      <c r="E510" s="460" t="e">
        <v>#N/A</v>
      </c>
      <c r="F510" s="460" t="e">
        <v>#N/A</v>
      </c>
      <c r="G510" s="460" t="e">
        <v>#N/A</v>
      </c>
      <c r="H510" s="460" t="e">
        <v>#N/A</v>
      </c>
      <c r="I510" s="460">
        <v>60.440055058543066</v>
      </c>
      <c r="J510" s="460" t="e">
        <v>#N/A</v>
      </c>
      <c r="K510" s="465" t="e">
        <v>#N/A</v>
      </c>
      <c r="M510" s="139" t="e">
        <v>#N/A</v>
      </c>
      <c r="N510" s="63" t="e">
        <v>#N/A</v>
      </c>
      <c r="O510" s="564">
        <v>60.440055058543066</v>
      </c>
      <c r="P510" s="115"/>
      <c r="Y510" s="461"/>
    </row>
    <row r="511" spans="1:25">
      <c r="A511" s="464">
        <v>43395</v>
      </c>
      <c r="B511" s="460">
        <v>299.36</v>
      </c>
      <c r="C511" s="460" t="e">
        <v>#N/A</v>
      </c>
      <c r="D511" s="460">
        <v>8.791666923232258</v>
      </c>
      <c r="E511" s="460" t="e">
        <v>#N/A</v>
      </c>
      <c r="F511" s="460" t="e">
        <v>#N/A</v>
      </c>
      <c r="G511" s="460" t="e">
        <v>#N/A</v>
      </c>
      <c r="H511" s="460" t="e">
        <v>#N/A</v>
      </c>
      <c r="I511" s="460" t="e">
        <v>#N/A</v>
      </c>
      <c r="J511" s="460" t="e">
        <v>#N/A</v>
      </c>
      <c r="K511" s="465" t="e">
        <v>#N/A</v>
      </c>
      <c r="M511" s="139">
        <v>8.791666923232258</v>
      </c>
      <c r="N511" s="63" t="e">
        <v>#N/A</v>
      </c>
      <c r="O511" s="564" t="e">
        <v>#N/A</v>
      </c>
      <c r="P511" s="115"/>
      <c r="Y511" s="461"/>
    </row>
    <row r="512" spans="1:25">
      <c r="A512" s="464">
        <v>43402</v>
      </c>
      <c r="B512" s="460">
        <v>153.6</v>
      </c>
      <c r="C512" s="460" t="e">
        <v>#N/A</v>
      </c>
      <c r="D512" s="460" t="e">
        <v>#N/A</v>
      </c>
      <c r="E512" s="460" t="e">
        <v>#N/A</v>
      </c>
      <c r="F512" s="460">
        <v>14.064758965659724</v>
      </c>
      <c r="G512" s="460" t="e">
        <v>#N/A</v>
      </c>
      <c r="H512" s="460" t="e">
        <v>#N/A</v>
      </c>
      <c r="I512" s="460" t="e">
        <v>#N/A</v>
      </c>
      <c r="J512" s="460" t="e">
        <v>#N/A</v>
      </c>
      <c r="K512" s="465" t="e">
        <v>#N/A</v>
      </c>
      <c r="M512" s="139" t="e">
        <v>#N/A</v>
      </c>
      <c r="N512" s="63">
        <v>14.064758965659724</v>
      </c>
      <c r="O512" s="564" t="e">
        <v>#N/A</v>
      </c>
      <c r="P512" s="115"/>
      <c r="Y512" s="461"/>
    </row>
    <row r="513" spans="1:25">
      <c r="A513" s="464">
        <v>43423</v>
      </c>
      <c r="B513" s="460">
        <v>161</v>
      </c>
      <c r="C513" s="460" t="e">
        <v>#N/A</v>
      </c>
      <c r="D513" s="460" t="e">
        <v>#N/A</v>
      </c>
      <c r="E513" s="460" t="e">
        <v>#N/A</v>
      </c>
      <c r="F513" s="460">
        <v>12.474974063412944</v>
      </c>
      <c r="G513" s="460" t="e">
        <v>#N/A</v>
      </c>
      <c r="H513" s="460" t="e">
        <v>#N/A</v>
      </c>
      <c r="I513" s="460" t="e">
        <v>#N/A</v>
      </c>
      <c r="J513" s="460" t="e">
        <v>#N/A</v>
      </c>
      <c r="K513" s="465" t="e">
        <v>#N/A</v>
      </c>
      <c r="M513" s="139" t="e">
        <v>#N/A</v>
      </c>
      <c r="N513" s="63">
        <v>12.474974063412944</v>
      </c>
      <c r="O513" s="564" t="e">
        <v>#N/A</v>
      </c>
      <c r="P513" s="115"/>
      <c r="Y513" s="461"/>
    </row>
    <row r="514" spans="1:25">
      <c r="A514" s="464">
        <v>43425</v>
      </c>
      <c r="B514" s="460">
        <v>250</v>
      </c>
      <c r="C514" s="460" t="e">
        <v>#N/A</v>
      </c>
      <c r="D514" s="460" t="e">
        <v>#N/A</v>
      </c>
      <c r="E514" s="460" t="e">
        <v>#N/A</v>
      </c>
      <c r="F514" s="460">
        <v>10.085172608850986</v>
      </c>
      <c r="G514" s="460" t="e">
        <v>#N/A</v>
      </c>
      <c r="H514" s="460" t="e">
        <v>#N/A</v>
      </c>
      <c r="I514" s="460" t="e">
        <v>#N/A</v>
      </c>
      <c r="J514" s="460" t="e">
        <v>#N/A</v>
      </c>
      <c r="K514" s="465" t="e">
        <v>#N/A</v>
      </c>
      <c r="M514" s="139" t="e">
        <v>#N/A</v>
      </c>
      <c r="N514" s="63">
        <v>10.085172608850986</v>
      </c>
      <c r="O514" s="564" t="e">
        <v>#N/A</v>
      </c>
      <c r="P514" s="115"/>
      <c r="Y514" s="461"/>
    </row>
    <row r="515" spans="1:25">
      <c r="A515" s="464">
        <v>43439</v>
      </c>
      <c r="B515" s="460">
        <v>171</v>
      </c>
      <c r="C515" s="460" t="e">
        <v>#N/A</v>
      </c>
      <c r="D515" s="460">
        <v>14.73579609277218</v>
      </c>
      <c r="E515" s="460" t="e">
        <v>#N/A</v>
      </c>
      <c r="F515" s="460" t="e">
        <v>#N/A</v>
      </c>
      <c r="G515" s="460" t="e">
        <v>#N/A</v>
      </c>
      <c r="H515" s="460" t="e">
        <v>#N/A</v>
      </c>
      <c r="I515" s="460" t="e">
        <v>#N/A</v>
      </c>
      <c r="J515" s="460" t="e">
        <v>#N/A</v>
      </c>
      <c r="K515" s="465" t="e">
        <v>#N/A</v>
      </c>
      <c r="M515" s="139">
        <v>14.73579609277218</v>
      </c>
      <c r="N515" s="63" t="e">
        <v>#N/A</v>
      </c>
      <c r="O515" s="564" t="e">
        <v>#N/A</v>
      </c>
      <c r="P515" s="115"/>
      <c r="Y515" s="461"/>
    </row>
    <row r="516" spans="1:25">
      <c r="A516" s="464">
        <v>43465</v>
      </c>
      <c r="B516" s="460">
        <v>21.6</v>
      </c>
      <c r="C516" s="460" t="e">
        <v>#N/A</v>
      </c>
      <c r="D516" s="460" t="e">
        <v>#N/A</v>
      </c>
      <c r="E516" s="460" t="e">
        <v>#N/A</v>
      </c>
      <c r="F516" s="460" t="e">
        <v>#N/A</v>
      </c>
      <c r="G516" s="460" t="e">
        <v>#N/A</v>
      </c>
      <c r="H516" s="460" t="e">
        <v>#N/A</v>
      </c>
      <c r="I516" s="460" t="e">
        <v>#N/A</v>
      </c>
      <c r="J516" s="460">
        <v>38.651649082796624</v>
      </c>
      <c r="K516" s="465" t="e">
        <v>#N/A</v>
      </c>
      <c r="M516" s="139" t="e">
        <v>#N/A</v>
      </c>
      <c r="N516" s="63" t="e">
        <v>#N/A</v>
      </c>
      <c r="O516" s="564">
        <v>38.651649082796624</v>
      </c>
      <c r="P516" s="115"/>
      <c r="Y516" s="461"/>
    </row>
    <row r="517" spans="1:25">
      <c r="A517" s="464">
        <v>43466</v>
      </c>
      <c r="B517" s="460">
        <v>46.5</v>
      </c>
      <c r="C517" s="460">
        <v>31.378434076995902</v>
      </c>
      <c r="D517" s="460" t="e">
        <v>#N/A</v>
      </c>
      <c r="E517" s="460" t="e">
        <v>#N/A</v>
      </c>
      <c r="F517" s="460" t="e">
        <v>#N/A</v>
      </c>
      <c r="G517" s="460" t="e">
        <v>#N/A</v>
      </c>
      <c r="H517" s="460" t="e">
        <v>#N/A</v>
      </c>
      <c r="I517" s="460" t="e">
        <v>#N/A</v>
      </c>
      <c r="J517" s="460" t="e">
        <v>#N/A</v>
      </c>
      <c r="K517" s="465" t="e">
        <v>#N/A</v>
      </c>
      <c r="M517" s="139">
        <v>31.378434076995902</v>
      </c>
      <c r="N517" s="63" t="e">
        <v>#N/A</v>
      </c>
      <c r="O517" s="564" t="e">
        <v>#N/A</v>
      </c>
      <c r="P517" s="115"/>
      <c r="Y517" s="461"/>
    </row>
    <row r="518" spans="1:25">
      <c r="A518" s="464">
        <v>43468</v>
      </c>
      <c r="B518" s="460">
        <v>398.6</v>
      </c>
      <c r="C518" s="460" t="e">
        <v>#N/A</v>
      </c>
      <c r="D518" s="460" t="e">
        <v>#N/A</v>
      </c>
      <c r="E518" s="460">
        <v>27.057259242930314</v>
      </c>
      <c r="F518" s="460" t="e">
        <v>#N/A</v>
      </c>
      <c r="G518" s="460" t="e">
        <v>#N/A</v>
      </c>
      <c r="H518" s="460" t="e">
        <v>#N/A</v>
      </c>
      <c r="I518" s="460" t="e">
        <v>#N/A</v>
      </c>
      <c r="J518" s="460" t="e">
        <v>#N/A</v>
      </c>
      <c r="K518" s="465" t="e">
        <v>#N/A</v>
      </c>
      <c r="M518" s="139" t="e">
        <v>#N/A</v>
      </c>
      <c r="N518" s="63">
        <v>27.057259242930314</v>
      </c>
      <c r="O518" s="564" t="e">
        <v>#N/A</v>
      </c>
      <c r="P518" s="115"/>
      <c r="Y518" s="461"/>
    </row>
    <row r="519" spans="1:25">
      <c r="A519" s="464">
        <v>43473</v>
      </c>
      <c r="B519" s="460">
        <v>236.5</v>
      </c>
      <c r="C519" s="460" t="e">
        <v>#N/A</v>
      </c>
      <c r="D519" s="460" t="e">
        <v>#N/A</v>
      </c>
      <c r="E519" s="460" t="e">
        <v>#N/A</v>
      </c>
      <c r="F519" s="460" t="e">
        <v>#N/A</v>
      </c>
      <c r="G519" s="460" t="e">
        <v>#N/A</v>
      </c>
      <c r="H519" s="460" t="e">
        <v>#N/A</v>
      </c>
      <c r="I519" s="460" t="e">
        <v>#N/A</v>
      </c>
      <c r="J519" s="460" t="e">
        <v>#N/A</v>
      </c>
      <c r="K519" s="465">
        <v>18.847541738093902</v>
      </c>
      <c r="M519" s="139" t="e">
        <v>#N/A</v>
      </c>
      <c r="N519" s="63" t="e">
        <v>#N/A</v>
      </c>
      <c r="O519" s="564">
        <v>18.847541738093902</v>
      </c>
      <c r="P519" s="115"/>
      <c r="Y519" s="461"/>
    </row>
    <row r="520" spans="1:25">
      <c r="A520" s="464">
        <v>43476</v>
      </c>
      <c r="B520" s="460">
        <v>136.80000000000001</v>
      </c>
      <c r="C520" s="460" t="e">
        <v>#N/A</v>
      </c>
      <c r="D520" s="460">
        <v>41.235561718292992</v>
      </c>
      <c r="E520" s="460" t="e">
        <v>#N/A</v>
      </c>
      <c r="F520" s="460" t="e">
        <v>#N/A</v>
      </c>
      <c r="G520" s="460" t="e">
        <v>#N/A</v>
      </c>
      <c r="H520" s="460" t="e">
        <v>#N/A</v>
      </c>
      <c r="I520" s="460" t="e">
        <v>#N/A</v>
      </c>
      <c r="J520" s="460" t="e">
        <v>#N/A</v>
      </c>
      <c r="K520" s="465" t="e">
        <v>#N/A</v>
      </c>
      <c r="M520" s="139">
        <v>41.235561718292992</v>
      </c>
      <c r="N520" s="63" t="e">
        <v>#N/A</v>
      </c>
      <c r="O520" s="564" t="e">
        <v>#N/A</v>
      </c>
      <c r="P520" s="115"/>
      <c r="Y520" s="461"/>
    </row>
    <row r="521" spans="1:25">
      <c r="A521" s="464">
        <v>43487</v>
      </c>
      <c r="B521" s="460">
        <v>102</v>
      </c>
      <c r="C521" s="460" t="e">
        <v>#N/A</v>
      </c>
      <c r="D521" s="460" t="e">
        <v>#N/A</v>
      </c>
      <c r="E521" s="460">
        <v>23.003498272960027</v>
      </c>
      <c r="F521" s="460" t="e">
        <v>#N/A</v>
      </c>
      <c r="G521" s="460" t="e">
        <v>#N/A</v>
      </c>
      <c r="H521" s="460" t="e">
        <v>#N/A</v>
      </c>
      <c r="I521" s="460" t="e">
        <v>#N/A</v>
      </c>
      <c r="J521" s="460" t="e">
        <v>#N/A</v>
      </c>
      <c r="K521" s="465" t="e">
        <v>#N/A</v>
      </c>
      <c r="M521" s="139" t="e">
        <v>#N/A</v>
      </c>
      <c r="N521" s="63">
        <v>23.003498272960027</v>
      </c>
      <c r="O521" s="564" t="e">
        <v>#N/A</v>
      </c>
      <c r="P521" s="115"/>
      <c r="Y521" s="461"/>
    </row>
    <row r="522" spans="1:25">
      <c r="A522" s="464">
        <v>43501</v>
      </c>
      <c r="B522" s="460">
        <v>104</v>
      </c>
      <c r="C522" s="460" t="e">
        <v>#N/A</v>
      </c>
      <c r="D522" s="460">
        <v>9.7633662156792731</v>
      </c>
      <c r="E522" s="460" t="e">
        <v>#N/A</v>
      </c>
      <c r="F522" s="460" t="e">
        <v>#N/A</v>
      </c>
      <c r="G522" s="460" t="e">
        <v>#N/A</v>
      </c>
      <c r="H522" s="460" t="e">
        <v>#N/A</v>
      </c>
      <c r="I522" s="460" t="e">
        <v>#N/A</v>
      </c>
      <c r="J522" s="460" t="e">
        <v>#N/A</v>
      </c>
      <c r="K522" s="465" t="e">
        <v>#N/A</v>
      </c>
      <c r="M522" s="139">
        <v>9.7633662156792731</v>
      </c>
      <c r="N522" s="63" t="e">
        <v>#N/A</v>
      </c>
      <c r="O522" s="564" t="e">
        <v>#N/A</v>
      </c>
      <c r="P522" s="115"/>
      <c r="Y522" s="461"/>
    </row>
    <row r="523" spans="1:25">
      <c r="A523" s="464">
        <v>43502</v>
      </c>
      <c r="B523" s="460">
        <v>134.08000000000001</v>
      </c>
      <c r="C523" s="460" t="e">
        <v>#N/A</v>
      </c>
      <c r="D523" s="460">
        <v>15.027094088480279</v>
      </c>
      <c r="E523" s="460" t="e">
        <v>#N/A</v>
      </c>
      <c r="F523" s="460" t="e">
        <v>#N/A</v>
      </c>
      <c r="G523" s="460" t="e">
        <v>#N/A</v>
      </c>
      <c r="H523" s="460" t="e">
        <v>#N/A</v>
      </c>
      <c r="I523" s="460" t="e">
        <v>#N/A</v>
      </c>
      <c r="J523" s="460" t="e">
        <v>#N/A</v>
      </c>
      <c r="K523" s="465" t="e">
        <v>#N/A</v>
      </c>
      <c r="M523" s="139">
        <v>15.027094088480279</v>
      </c>
      <c r="N523" s="63" t="e">
        <v>#N/A</v>
      </c>
      <c r="O523" s="564" t="e">
        <v>#N/A</v>
      </c>
      <c r="P523" s="115"/>
      <c r="Y523" s="461"/>
    </row>
    <row r="524" spans="1:25">
      <c r="A524" s="464">
        <v>43507</v>
      </c>
      <c r="B524" s="460">
        <v>199.54</v>
      </c>
      <c r="C524" s="460" t="e">
        <v>#N/A</v>
      </c>
      <c r="D524" s="460">
        <v>27.968809291784932</v>
      </c>
      <c r="E524" s="460" t="e">
        <v>#N/A</v>
      </c>
      <c r="F524" s="460" t="e">
        <v>#N/A</v>
      </c>
      <c r="G524" s="460" t="e">
        <v>#N/A</v>
      </c>
      <c r="H524" s="460" t="e">
        <v>#N/A</v>
      </c>
      <c r="I524" s="460" t="e">
        <v>#N/A</v>
      </c>
      <c r="J524" s="460" t="e">
        <v>#N/A</v>
      </c>
      <c r="K524" s="465" t="e">
        <v>#N/A</v>
      </c>
      <c r="M524" s="139">
        <v>27.968809291784932</v>
      </c>
      <c r="N524" s="63" t="e">
        <v>#N/A</v>
      </c>
      <c r="O524" s="564" t="e">
        <v>#N/A</v>
      </c>
      <c r="P524" s="115"/>
      <c r="Y524" s="461"/>
    </row>
    <row r="525" spans="1:25">
      <c r="A525" s="464">
        <v>43531</v>
      </c>
      <c r="B525" s="460">
        <v>144</v>
      </c>
      <c r="C525" s="460" t="e">
        <v>#N/A</v>
      </c>
      <c r="D525" s="460">
        <v>25.554549834082273</v>
      </c>
      <c r="E525" s="460" t="e">
        <v>#N/A</v>
      </c>
      <c r="F525" s="460" t="e">
        <v>#N/A</v>
      </c>
      <c r="G525" s="460" t="e">
        <v>#N/A</v>
      </c>
      <c r="H525" s="460" t="e">
        <v>#N/A</v>
      </c>
      <c r="I525" s="460" t="e">
        <v>#N/A</v>
      </c>
      <c r="J525" s="460" t="e">
        <v>#N/A</v>
      </c>
      <c r="K525" s="465" t="e">
        <v>#N/A</v>
      </c>
      <c r="M525" s="139">
        <v>25.554549834082273</v>
      </c>
      <c r="N525" s="63" t="e">
        <v>#N/A</v>
      </c>
      <c r="O525" s="564" t="e">
        <v>#N/A</v>
      </c>
      <c r="P525" s="115"/>
      <c r="Y525" s="461"/>
    </row>
    <row r="526" spans="1:25">
      <c r="A526" s="464">
        <v>43601</v>
      </c>
      <c r="B526" s="460">
        <v>160</v>
      </c>
      <c r="C526" s="460" t="e">
        <v>#N/A</v>
      </c>
      <c r="D526" s="460" t="e">
        <v>#N/A</v>
      </c>
      <c r="E526" s="460" t="e">
        <v>#N/A</v>
      </c>
      <c r="F526" s="460">
        <v>12.271481578690603</v>
      </c>
      <c r="G526" s="460" t="e">
        <v>#N/A</v>
      </c>
      <c r="H526" s="460" t="e">
        <v>#N/A</v>
      </c>
      <c r="I526" s="460" t="e">
        <v>#N/A</v>
      </c>
      <c r="J526" s="460" t="e">
        <v>#N/A</v>
      </c>
      <c r="K526" s="465" t="e">
        <v>#N/A</v>
      </c>
      <c r="M526" s="139" t="e">
        <v>#N/A</v>
      </c>
      <c r="N526" s="63">
        <v>12.271481578690603</v>
      </c>
      <c r="O526" s="564" t="e">
        <v>#N/A</v>
      </c>
      <c r="P526" s="115"/>
      <c r="Y526" s="461"/>
    </row>
    <row r="527" spans="1:25">
      <c r="A527" s="464">
        <v>43606</v>
      </c>
      <c r="B527" s="460">
        <v>96.7</v>
      </c>
      <c r="C527" s="460" t="e">
        <v>#N/A</v>
      </c>
      <c r="D527" s="460">
        <v>22.523795951735092</v>
      </c>
      <c r="E527" s="460" t="e">
        <v>#N/A</v>
      </c>
      <c r="F527" s="460" t="e">
        <v>#N/A</v>
      </c>
      <c r="G527" s="460" t="e">
        <v>#N/A</v>
      </c>
      <c r="H527" s="460" t="e">
        <v>#N/A</v>
      </c>
      <c r="I527" s="460" t="e">
        <v>#N/A</v>
      </c>
      <c r="J527" s="460" t="e">
        <v>#N/A</v>
      </c>
      <c r="K527" s="465" t="e">
        <v>#N/A</v>
      </c>
      <c r="M527" s="139">
        <v>22.523795951735092</v>
      </c>
      <c r="N527" s="63" t="e">
        <v>#N/A</v>
      </c>
      <c r="O527" s="564" t="e">
        <v>#N/A</v>
      </c>
      <c r="P527" s="115"/>
      <c r="Y527" s="461"/>
    </row>
    <row r="528" spans="1:25">
      <c r="A528" s="464">
        <v>43616</v>
      </c>
      <c r="B528" s="460">
        <v>141.19999999999999</v>
      </c>
      <c r="C528" s="460" t="e">
        <v>#N/A</v>
      </c>
      <c r="D528" s="460">
        <v>14.840316647832495</v>
      </c>
      <c r="E528" s="460" t="e">
        <v>#N/A</v>
      </c>
      <c r="F528" s="460" t="e">
        <v>#N/A</v>
      </c>
      <c r="G528" s="460" t="e">
        <v>#N/A</v>
      </c>
      <c r="H528" s="460" t="e">
        <v>#N/A</v>
      </c>
      <c r="I528" s="460" t="e">
        <v>#N/A</v>
      </c>
      <c r="J528" s="460" t="e">
        <v>#N/A</v>
      </c>
      <c r="K528" s="465" t="e">
        <v>#N/A</v>
      </c>
      <c r="M528" s="139">
        <v>14.840316647832495</v>
      </c>
      <c r="N528" s="63" t="e">
        <v>#N/A</v>
      </c>
      <c r="O528" s="564" t="e">
        <v>#N/A</v>
      </c>
      <c r="P528" s="115"/>
      <c r="Y528" s="461"/>
    </row>
    <row r="529" spans="1:25">
      <c r="A529" s="464">
        <v>43621</v>
      </c>
      <c r="B529" s="460">
        <v>104</v>
      </c>
      <c r="C529" s="460" t="e">
        <v>#N/A</v>
      </c>
      <c r="D529" s="460" t="e">
        <v>#N/A</v>
      </c>
      <c r="E529" s="460" t="e">
        <v>#N/A</v>
      </c>
      <c r="F529" s="460" t="e">
        <v>#N/A</v>
      </c>
      <c r="G529" s="460" t="e">
        <v>#N/A</v>
      </c>
      <c r="H529" s="460">
        <v>27.966624174581824</v>
      </c>
      <c r="I529" s="460" t="e">
        <v>#N/A</v>
      </c>
      <c r="J529" s="460" t="e">
        <v>#N/A</v>
      </c>
      <c r="K529" s="465" t="e">
        <v>#N/A</v>
      </c>
      <c r="M529" s="139" t="e">
        <v>#N/A</v>
      </c>
      <c r="N529" s="63" t="e">
        <v>#N/A</v>
      </c>
      <c r="O529" s="564">
        <v>27.966624174581824</v>
      </c>
      <c r="P529" s="115"/>
      <c r="Y529" s="461"/>
    </row>
    <row r="530" spans="1:25">
      <c r="A530" s="464">
        <v>43654</v>
      </c>
      <c r="B530" s="460">
        <v>200</v>
      </c>
      <c r="C530" s="460" t="e">
        <v>#N/A</v>
      </c>
      <c r="D530" s="460" t="e">
        <v>#N/A</v>
      </c>
      <c r="E530" s="460">
        <v>14.44612336203264</v>
      </c>
      <c r="F530" s="460" t="e">
        <v>#N/A</v>
      </c>
      <c r="G530" s="460" t="e">
        <v>#N/A</v>
      </c>
      <c r="H530" s="460" t="e">
        <v>#N/A</v>
      </c>
      <c r="I530" s="460" t="e">
        <v>#N/A</v>
      </c>
      <c r="J530" s="460" t="e">
        <v>#N/A</v>
      </c>
      <c r="K530" s="465" t="e">
        <v>#N/A</v>
      </c>
      <c r="M530" s="139" t="e">
        <v>#N/A</v>
      </c>
      <c r="N530" s="63">
        <v>14.44612336203264</v>
      </c>
      <c r="O530" s="564" t="e">
        <v>#N/A</v>
      </c>
      <c r="P530" s="115"/>
      <c r="Y530" s="461"/>
    </row>
    <row r="531" spans="1:25">
      <c r="A531" s="464">
        <v>43678</v>
      </c>
      <c r="B531" s="460">
        <v>121.8</v>
      </c>
      <c r="C531" s="460" t="e">
        <v>#N/A</v>
      </c>
      <c r="D531" s="460" t="e">
        <v>#N/A</v>
      </c>
      <c r="E531" s="460" t="e">
        <v>#N/A</v>
      </c>
      <c r="F531" s="460" t="e">
        <v>#N/A</v>
      </c>
      <c r="G531" s="460" t="e">
        <v>#N/A</v>
      </c>
      <c r="H531" s="460" t="e">
        <v>#N/A</v>
      </c>
      <c r="I531" s="460">
        <v>56.134426803305352</v>
      </c>
      <c r="J531" s="460" t="e">
        <v>#N/A</v>
      </c>
      <c r="K531" s="465" t="e">
        <v>#N/A</v>
      </c>
      <c r="M531" s="139" t="e">
        <v>#N/A</v>
      </c>
      <c r="N531" s="63" t="e">
        <v>#N/A</v>
      </c>
      <c r="O531" s="564">
        <v>56.134426803305352</v>
      </c>
      <c r="P531" s="115"/>
      <c r="Y531" s="461"/>
    </row>
    <row r="532" spans="1:25">
      <c r="A532" s="464">
        <v>43698</v>
      </c>
      <c r="B532" s="460">
        <v>72.599999999999994</v>
      </c>
      <c r="C532" s="460" t="e">
        <v>#N/A</v>
      </c>
      <c r="D532" s="460" t="e">
        <v>#N/A</v>
      </c>
      <c r="E532" s="460" t="e">
        <v>#N/A</v>
      </c>
      <c r="F532" s="460" t="e">
        <v>#N/A</v>
      </c>
      <c r="G532" s="460" t="e">
        <v>#N/A</v>
      </c>
      <c r="H532" s="460" t="e">
        <v>#N/A</v>
      </c>
      <c r="I532" s="460" t="e">
        <v>#N/A</v>
      </c>
      <c r="J532" s="460">
        <v>36.06380763851476</v>
      </c>
      <c r="K532" s="465" t="e">
        <v>#N/A</v>
      </c>
      <c r="M532" s="139" t="e">
        <v>#N/A</v>
      </c>
      <c r="N532" s="63" t="e">
        <v>#N/A</v>
      </c>
      <c r="O532" s="564">
        <v>36.06380763851476</v>
      </c>
      <c r="P532" s="115"/>
      <c r="Y532" s="461"/>
    </row>
    <row r="533" spans="1:25">
      <c r="A533" s="464">
        <v>43709</v>
      </c>
      <c r="B533" s="460">
        <v>121.8</v>
      </c>
      <c r="C533" s="460" t="e">
        <v>#N/A</v>
      </c>
      <c r="D533" s="460" t="e">
        <v>#N/A</v>
      </c>
      <c r="E533" s="460" t="e">
        <v>#N/A</v>
      </c>
      <c r="F533" s="460" t="e">
        <v>#N/A</v>
      </c>
      <c r="G533" s="460" t="e">
        <v>#N/A</v>
      </c>
      <c r="H533" s="460" t="e">
        <v>#N/A</v>
      </c>
      <c r="I533" s="460">
        <v>54.602461693763857</v>
      </c>
      <c r="J533" s="460" t="e">
        <v>#N/A</v>
      </c>
      <c r="K533" s="465" t="e">
        <v>#N/A</v>
      </c>
      <c r="M533" s="139" t="e">
        <v>#N/A</v>
      </c>
      <c r="N533" s="63" t="e">
        <v>#N/A</v>
      </c>
      <c r="O533" s="564">
        <v>54.602461693763857</v>
      </c>
      <c r="P533" s="115"/>
      <c r="Y533" s="461"/>
    </row>
    <row r="534" spans="1:25">
      <c r="A534" s="464">
        <v>43726</v>
      </c>
      <c r="B534" s="460">
        <v>110</v>
      </c>
      <c r="C534" s="460" t="e">
        <v>#N/A</v>
      </c>
      <c r="D534" s="460" t="e">
        <v>#N/A</v>
      </c>
      <c r="E534" s="460">
        <v>19.112256339208663</v>
      </c>
      <c r="F534" s="460" t="e">
        <v>#N/A</v>
      </c>
      <c r="G534" s="460" t="e">
        <v>#N/A</v>
      </c>
      <c r="H534" s="460" t="e">
        <v>#N/A</v>
      </c>
      <c r="I534" s="460" t="e">
        <v>#N/A</v>
      </c>
      <c r="J534" s="460" t="e">
        <v>#N/A</v>
      </c>
      <c r="K534" s="465" t="e">
        <v>#N/A</v>
      </c>
      <c r="M534" s="139" t="e">
        <v>#N/A</v>
      </c>
      <c r="N534" s="63">
        <v>19.112256339208663</v>
      </c>
      <c r="O534" s="564" t="e">
        <v>#N/A</v>
      </c>
      <c r="P534" s="115"/>
      <c r="Y534" s="461"/>
    </row>
    <row r="535" spans="1:25">
      <c r="A535" s="464">
        <v>43730</v>
      </c>
      <c r="B535" s="460">
        <v>76.8</v>
      </c>
      <c r="C535" s="460" t="e">
        <v>#N/A</v>
      </c>
      <c r="D535" s="460" t="e">
        <v>#N/A</v>
      </c>
      <c r="E535" s="460" t="e">
        <v>#N/A</v>
      </c>
      <c r="F535" s="460" t="e">
        <v>#N/A</v>
      </c>
      <c r="G535" s="460" t="e">
        <v>#N/A</v>
      </c>
      <c r="H535" s="460">
        <v>42.978888130435934</v>
      </c>
      <c r="I535" s="460" t="e">
        <v>#N/A</v>
      </c>
      <c r="J535" s="460" t="e">
        <v>#N/A</v>
      </c>
      <c r="K535" s="465" t="e">
        <v>#N/A</v>
      </c>
      <c r="M535" s="139" t="e">
        <v>#N/A</v>
      </c>
      <c r="N535" s="63" t="e">
        <v>#N/A</v>
      </c>
      <c r="O535" s="564">
        <v>42.978888130435934</v>
      </c>
      <c r="P535" s="115"/>
      <c r="Y535" s="461"/>
    </row>
    <row r="536" spans="1:25">
      <c r="A536" s="464">
        <v>43739</v>
      </c>
      <c r="B536" s="460">
        <v>339.78</v>
      </c>
      <c r="C536" s="460" t="e">
        <v>#N/A</v>
      </c>
      <c r="D536" s="460" t="e">
        <v>#N/A</v>
      </c>
      <c r="E536" s="460" t="e">
        <v>#N/A</v>
      </c>
      <c r="F536" s="460" t="e">
        <v>#N/A</v>
      </c>
      <c r="G536" s="460" t="e">
        <v>#N/A</v>
      </c>
      <c r="H536" s="460" t="e">
        <v>#N/A</v>
      </c>
      <c r="I536" s="460">
        <v>50.609869383244494</v>
      </c>
      <c r="J536" s="460" t="e">
        <v>#N/A</v>
      </c>
      <c r="K536" s="465" t="e">
        <v>#N/A</v>
      </c>
      <c r="M536" s="139" t="e">
        <v>#N/A</v>
      </c>
      <c r="N536" s="63" t="e">
        <v>#N/A</v>
      </c>
      <c r="O536" s="564">
        <v>50.609869383244494</v>
      </c>
      <c r="P536" s="115"/>
      <c r="Y536" s="461"/>
    </row>
    <row r="537" spans="1:25">
      <c r="A537" s="464">
        <v>43740</v>
      </c>
      <c r="B537" s="460">
        <v>128</v>
      </c>
      <c r="C537" s="460" t="e">
        <v>#N/A</v>
      </c>
      <c r="D537" s="460" t="e">
        <v>#N/A</v>
      </c>
      <c r="E537" s="460" t="e">
        <v>#N/A</v>
      </c>
      <c r="F537" s="460">
        <v>12.472243530640704</v>
      </c>
      <c r="G537" s="460" t="e">
        <v>#N/A</v>
      </c>
      <c r="H537" s="460" t="e">
        <v>#N/A</v>
      </c>
      <c r="I537" s="460" t="e">
        <v>#N/A</v>
      </c>
      <c r="J537" s="460" t="e">
        <v>#N/A</v>
      </c>
      <c r="K537" s="465" t="e">
        <v>#N/A</v>
      </c>
      <c r="M537" s="139" t="e">
        <v>#N/A</v>
      </c>
      <c r="N537" s="63">
        <v>12.472243530640704</v>
      </c>
      <c r="O537" s="564" t="e">
        <v>#N/A</v>
      </c>
      <c r="P537" s="115"/>
      <c r="Y537" s="461"/>
    </row>
    <row r="538" spans="1:25">
      <c r="A538" s="464">
        <v>43741</v>
      </c>
      <c r="B538" s="460">
        <v>300</v>
      </c>
      <c r="C538" s="460" t="e">
        <v>#N/A</v>
      </c>
      <c r="D538" s="460">
        <v>35.55563279240419</v>
      </c>
      <c r="E538" s="460" t="e">
        <v>#N/A</v>
      </c>
      <c r="F538" s="460" t="e">
        <v>#N/A</v>
      </c>
      <c r="G538" s="460" t="e">
        <v>#N/A</v>
      </c>
      <c r="H538" s="460" t="e">
        <v>#N/A</v>
      </c>
      <c r="I538" s="460" t="e">
        <v>#N/A</v>
      </c>
      <c r="J538" s="460" t="e">
        <v>#N/A</v>
      </c>
      <c r="K538" s="465" t="e">
        <v>#N/A</v>
      </c>
      <c r="M538" s="139">
        <v>35.55563279240419</v>
      </c>
      <c r="N538" s="63" t="e">
        <v>#N/A</v>
      </c>
      <c r="O538" s="564" t="e">
        <v>#N/A</v>
      </c>
      <c r="P538" s="115"/>
      <c r="Y538" s="461"/>
    </row>
    <row r="539" spans="1:25">
      <c r="A539" s="464">
        <v>43755</v>
      </c>
      <c r="B539" s="460">
        <v>90</v>
      </c>
      <c r="C539" s="460" t="e">
        <v>#N/A</v>
      </c>
      <c r="D539" s="460" t="e">
        <v>#N/A</v>
      </c>
      <c r="E539" s="460" t="e">
        <v>#N/A</v>
      </c>
      <c r="F539" s="460">
        <v>11.478322716172501</v>
      </c>
      <c r="G539" s="460" t="e">
        <v>#N/A</v>
      </c>
      <c r="H539" s="460" t="e">
        <v>#N/A</v>
      </c>
      <c r="I539" s="460" t="e">
        <v>#N/A</v>
      </c>
      <c r="J539" s="460" t="e">
        <v>#N/A</v>
      </c>
      <c r="K539" s="465" t="e">
        <v>#N/A</v>
      </c>
      <c r="M539" s="139" t="e">
        <v>#N/A</v>
      </c>
      <c r="N539" s="63">
        <v>11.478322716172501</v>
      </c>
      <c r="O539" s="564" t="e">
        <v>#N/A</v>
      </c>
      <c r="P539" s="115"/>
      <c r="Y539" s="461"/>
    </row>
    <row r="540" spans="1:25">
      <c r="A540" s="464">
        <v>43755</v>
      </c>
      <c r="B540" s="460">
        <v>110.00000000000001</v>
      </c>
      <c r="C540" s="460" t="e">
        <v>#N/A</v>
      </c>
      <c r="D540" s="460" t="e">
        <v>#N/A</v>
      </c>
      <c r="E540" s="460" t="e">
        <v>#N/A</v>
      </c>
      <c r="F540" s="460">
        <v>14.203575372896896</v>
      </c>
      <c r="G540" s="460" t="e">
        <v>#N/A</v>
      </c>
      <c r="H540" s="460" t="e">
        <v>#N/A</v>
      </c>
      <c r="I540" s="460" t="e">
        <v>#N/A</v>
      </c>
      <c r="J540" s="460" t="e">
        <v>#N/A</v>
      </c>
      <c r="K540" s="465" t="e">
        <v>#N/A</v>
      </c>
      <c r="M540" s="139" t="e">
        <v>#N/A</v>
      </c>
      <c r="N540" s="63">
        <v>14.203575372896896</v>
      </c>
      <c r="O540" s="564" t="e">
        <v>#N/A</v>
      </c>
      <c r="P540" s="115"/>
      <c r="Y540" s="461"/>
    </row>
    <row r="541" spans="1:25">
      <c r="A541" s="464">
        <v>43759</v>
      </c>
      <c r="B541" s="460">
        <v>302.39999999999998</v>
      </c>
      <c r="C541" s="460" t="e">
        <v>#N/A</v>
      </c>
      <c r="D541" s="460" t="e">
        <v>#N/A</v>
      </c>
      <c r="E541" s="460">
        <v>24.97920124621724</v>
      </c>
      <c r="F541" s="460" t="e">
        <v>#N/A</v>
      </c>
      <c r="G541" s="460" t="e">
        <v>#N/A</v>
      </c>
      <c r="H541" s="460" t="e">
        <v>#N/A</v>
      </c>
      <c r="I541" s="460" t="e">
        <v>#N/A</v>
      </c>
      <c r="J541" s="460" t="e">
        <v>#N/A</v>
      </c>
      <c r="K541" s="465" t="e">
        <v>#N/A</v>
      </c>
      <c r="M541" s="139" t="e">
        <v>#N/A</v>
      </c>
      <c r="N541" s="63">
        <v>24.97920124621724</v>
      </c>
      <c r="O541" s="564" t="e">
        <v>#N/A</v>
      </c>
      <c r="P541" s="115"/>
      <c r="Y541" s="461"/>
    </row>
    <row r="542" spans="1:25">
      <c r="A542" s="464">
        <v>43770</v>
      </c>
      <c r="B542" s="460">
        <v>112.5</v>
      </c>
      <c r="C542" s="460" t="e">
        <v>#N/A</v>
      </c>
      <c r="D542" s="460" t="e">
        <v>#N/A</v>
      </c>
      <c r="E542" s="460" t="e">
        <v>#N/A</v>
      </c>
      <c r="F542" s="460" t="e">
        <v>#N/A</v>
      </c>
      <c r="G542" s="460" t="e">
        <v>#N/A</v>
      </c>
      <c r="H542" s="460" t="e">
        <v>#N/A</v>
      </c>
      <c r="I542" s="460">
        <v>53.694896471525162</v>
      </c>
      <c r="J542" s="460" t="e">
        <v>#N/A</v>
      </c>
      <c r="K542" s="465" t="e">
        <v>#N/A</v>
      </c>
      <c r="M542" s="139" t="e">
        <v>#N/A</v>
      </c>
      <c r="N542" s="63" t="e">
        <v>#N/A</v>
      </c>
      <c r="O542" s="564">
        <v>53.694896471525162</v>
      </c>
      <c r="P542" s="115"/>
      <c r="Y542" s="461"/>
    </row>
    <row r="543" spans="1:25">
      <c r="A543" s="464">
        <v>43794</v>
      </c>
      <c r="B543" s="460">
        <v>100</v>
      </c>
      <c r="C543" s="460" t="e">
        <v>#N/A</v>
      </c>
      <c r="D543" s="460" t="e">
        <v>#N/A</v>
      </c>
      <c r="E543" s="460">
        <v>19.861717997450867</v>
      </c>
      <c r="F543" s="460" t="e">
        <v>#N/A</v>
      </c>
      <c r="G543" s="460" t="e">
        <v>#N/A</v>
      </c>
      <c r="H543" s="460" t="e">
        <v>#N/A</v>
      </c>
      <c r="I543" s="460" t="e">
        <v>#N/A</v>
      </c>
      <c r="J543" s="460" t="e">
        <v>#N/A</v>
      </c>
      <c r="K543" s="465" t="e">
        <v>#N/A</v>
      </c>
      <c r="M543" s="139" t="e">
        <v>#N/A</v>
      </c>
      <c r="N543" s="63">
        <v>19.861717997450867</v>
      </c>
      <c r="O543" s="564" t="e">
        <v>#N/A</v>
      </c>
      <c r="P543" s="115"/>
      <c r="Y543" s="461"/>
    </row>
    <row r="544" spans="1:25">
      <c r="A544" s="464">
        <v>43812</v>
      </c>
      <c r="B544" s="460">
        <v>76.5</v>
      </c>
      <c r="C544" s="460" t="e">
        <v>#N/A</v>
      </c>
      <c r="D544" s="460" t="e">
        <v>#N/A</v>
      </c>
      <c r="E544" s="460" t="e">
        <v>#N/A</v>
      </c>
      <c r="F544" s="460" t="e">
        <v>#N/A</v>
      </c>
      <c r="G544" s="460" t="e">
        <v>#N/A</v>
      </c>
      <c r="H544" s="460">
        <v>28.154622356756601</v>
      </c>
      <c r="I544" s="460" t="e">
        <v>#N/A</v>
      </c>
      <c r="J544" s="460" t="e">
        <v>#N/A</v>
      </c>
      <c r="K544" s="465" t="e">
        <v>#N/A</v>
      </c>
      <c r="M544" s="139" t="e">
        <v>#N/A</v>
      </c>
      <c r="N544" s="63" t="e">
        <v>#N/A</v>
      </c>
      <c r="O544" s="564">
        <v>28.154622356756601</v>
      </c>
      <c r="P544" s="115"/>
      <c r="Y544" s="461"/>
    </row>
    <row r="545" spans="1:25">
      <c r="A545" s="464">
        <v>43817</v>
      </c>
      <c r="B545" s="460">
        <v>200</v>
      </c>
      <c r="C545" s="460" t="e">
        <v>#N/A</v>
      </c>
      <c r="D545" s="460">
        <v>12.097365231639097</v>
      </c>
      <c r="E545" s="460" t="e">
        <v>#N/A</v>
      </c>
      <c r="F545" s="460" t="e">
        <v>#N/A</v>
      </c>
      <c r="G545" s="460" t="e">
        <v>#N/A</v>
      </c>
      <c r="H545" s="460" t="e">
        <v>#N/A</v>
      </c>
      <c r="I545" s="460" t="e">
        <v>#N/A</v>
      </c>
      <c r="J545" s="460" t="e">
        <v>#N/A</v>
      </c>
      <c r="K545" s="465" t="e">
        <v>#N/A</v>
      </c>
      <c r="M545" s="139">
        <v>12.097365231639097</v>
      </c>
      <c r="N545" s="63" t="e">
        <v>#N/A</v>
      </c>
      <c r="O545" s="564" t="e">
        <v>#N/A</v>
      </c>
      <c r="P545" s="115"/>
      <c r="Y545" s="461"/>
    </row>
    <row r="546" spans="1:25">
      <c r="A546" s="464">
        <v>43819</v>
      </c>
      <c r="B546" s="460">
        <v>14.4</v>
      </c>
      <c r="C546" s="460">
        <v>41.654325402138305</v>
      </c>
      <c r="D546" s="460" t="e">
        <v>#N/A</v>
      </c>
      <c r="E546" s="460" t="e">
        <v>#N/A</v>
      </c>
      <c r="F546" s="460" t="e">
        <v>#N/A</v>
      </c>
      <c r="G546" s="460" t="e">
        <v>#N/A</v>
      </c>
      <c r="H546" s="460" t="e">
        <v>#N/A</v>
      </c>
      <c r="I546" s="460" t="e">
        <v>#N/A</v>
      </c>
      <c r="J546" s="460" t="e">
        <v>#N/A</v>
      </c>
      <c r="K546" s="465" t="e">
        <v>#N/A</v>
      </c>
      <c r="M546" s="139">
        <v>41.654325402138305</v>
      </c>
      <c r="N546" s="63" t="e">
        <v>#N/A</v>
      </c>
      <c r="O546" s="564" t="e">
        <v>#N/A</v>
      </c>
      <c r="P546" s="115"/>
      <c r="Y546" s="461"/>
    </row>
    <row r="547" spans="1:25">
      <c r="A547" s="464">
        <v>43936</v>
      </c>
      <c r="B547" s="460">
        <v>56.2</v>
      </c>
      <c r="C547" s="460" t="e">
        <v>#N/A</v>
      </c>
      <c r="D547" s="460" t="e">
        <v>#N/A</v>
      </c>
      <c r="E547" s="460" t="e">
        <v>#N/A</v>
      </c>
      <c r="F547" s="460" t="e">
        <v>#N/A</v>
      </c>
      <c r="G547" s="460" t="e">
        <v>#N/A</v>
      </c>
      <c r="H547" s="460">
        <v>31.731774342678342</v>
      </c>
      <c r="I547" s="460" t="e">
        <v>#N/A</v>
      </c>
      <c r="J547" s="460" t="e">
        <v>#N/A</v>
      </c>
      <c r="K547" s="465" t="e">
        <v>#N/A</v>
      </c>
      <c r="M547" s="139" t="e">
        <v>#N/A</v>
      </c>
      <c r="N547" s="63" t="e">
        <v>#N/A</v>
      </c>
      <c r="O547" s="564">
        <v>31.731774342678342</v>
      </c>
      <c r="P547" s="115"/>
      <c r="Y547" s="461"/>
    </row>
    <row r="548" spans="1:25">
      <c r="A548" s="464">
        <v>43937</v>
      </c>
      <c r="B548" s="460">
        <v>50.1</v>
      </c>
      <c r="C548" s="460">
        <v>39.681034520856052</v>
      </c>
      <c r="D548" s="460" t="e">
        <v>#N/A</v>
      </c>
      <c r="E548" s="460" t="e">
        <v>#N/A</v>
      </c>
      <c r="F548" s="460" t="e">
        <v>#N/A</v>
      </c>
      <c r="G548" s="460" t="e">
        <v>#N/A</v>
      </c>
      <c r="H548" s="460" t="e">
        <v>#N/A</v>
      </c>
      <c r="I548" s="460" t="e">
        <v>#N/A</v>
      </c>
      <c r="J548" s="460" t="e">
        <v>#N/A</v>
      </c>
      <c r="K548" s="465" t="e">
        <v>#N/A</v>
      </c>
      <c r="M548" s="139">
        <v>39.681034520856052</v>
      </c>
      <c r="N548" s="63" t="e">
        <v>#N/A</v>
      </c>
      <c r="O548" s="564" t="e">
        <v>#N/A</v>
      </c>
      <c r="P548" s="115"/>
      <c r="Y548" s="461"/>
    </row>
    <row r="549" spans="1:25">
      <c r="A549" s="464">
        <v>43978</v>
      </c>
      <c r="B549" s="460">
        <v>172.54842630833929</v>
      </c>
      <c r="C549" s="460" t="e">
        <v>#N/A</v>
      </c>
      <c r="D549" s="460" t="e">
        <v>#N/A</v>
      </c>
      <c r="E549" s="460" t="e">
        <v>#N/A</v>
      </c>
      <c r="F549" s="460">
        <v>15.3301892367378</v>
      </c>
      <c r="G549" s="460" t="e">
        <v>#N/A</v>
      </c>
      <c r="H549" s="460" t="e">
        <v>#N/A</v>
      </c>
      <c r="I549" s="460" t="e">
        <v>#N/A</v>
      </c>
      <c r="J549" s="460" t="e">
        <v>#N/A</v>
      </c>
      <c r="K549" s="465" t="e">
        <v>#N/A</v>
      </c>
      <c r="M549" s="139" t="e">
        <v>#N/A</v>
      </c>
      <c r="N549" s="63">
        <v>15.3301892367378</v>
      </c>
      <c r="O549" s="564" t="e">
        <v>#N/A</v>
      </c>
      <c r="P549" s="115"/>
      <c r="Y549" s="461"/>
    </row>
    <row r="550" spans="1:25">
      <c r="A550" s="464">
        <v>43978</v>
      </c>
      <c r="B550" s="460">
        <v>26.321573691660728</v>
      </c>
      <c r="C550" s="460" t="e">
        <v>#N/A</v>
      </c>
      <c r="D550" s="460" t="e">
        <v>#N/A</v>
      </c>
      <c r="E550" s="460" t="e">
        <v>#N/A</v>
      </c>
      <c r="F550" s="460">
        <v>12.163174095016522</v>
      </c>
      <c r="G550" s="460" t="e">
        <v>#N/A</v>
      </c>
      <c r="H550" s="460" t="e">
        <v>#N/A</v>
      </c>
      <c r="I550" s="460" t="e">
        <v>#N/A</v>
      </c>
      <c r="J550" s="460" t="e">
        <v>#N/A</v>
      </c>
      <c r="K550" s="465" t="e">
        <v>#N/A</v>
      </c>
      <c r="M550" s="139" t="e">
        <v>#N/A</v>
      </c>
      <c r="N550" s="63">
        <v>12.163174095016522</v>
      </c>
      <c r="O550" s="564" t="e">
        <v>#N/A</v>
      </c>
      <c r="P550" s="115"/>
      <c r="Y550" s="461"/>
    </row>
    <row r="551" spans="1:25">
      <c r="A551" s="464">
        <v>43979</v>
      </c>
      <c r="B551" s="460">
        <v>201.3</v>
      </c>
      <c r="C551" s="460" t="e">
        <v>#N/A</v>
      </c>
      <c r="D551" s="460">
        <v>40.3478297932065</v>
      </c>
      <c r="E551" s="460" t="e">
        <v>#N/A</v>
      </c>
      <c r="F551" s="460" t="e">
        <v>#N/A</v>
      </c>
      <c r="G551" s="460" t="e">
        <v>#N/A</v>
      </c>
      <c r="H551" s="460" t="e">
        <v>#N/A</v>
      </c>
      <c r="I551" s="460" t="e">
        <v>#N/A</v>
      </c>
      <c r="J551" s="460" t="e">
        <v>#N/A</v>
      </c>
      <c r="K551" s="465" t="e">
        <v>#N/A</v>
      </c>
      <c r="M551" s="139">
        <v>40.3478297932065</v>
      </c>
      <c r="N551" s="63" t="e">
        <v>#N/A</v>
      </c>
      <c r="O551" s="564" t="e">
        <v>#N/A</v>
      </c>
      <c r="P551" s="115"/>
    </row>
    <row r="552" spans="1:25">
      <c r="A552" s="464">
        <v>43986</v>
      </c>
      <c r="B552" s="460">
        <v>331</v>
      </c>
      <c r="C552" s="460" t="e">
        <v>#N/A</v>
      </c>
      <c r="D552" s="460">
        <v>33.856107474211797</v>
      </c>
      <c r="E552" s="460" t="e">
        <v>#N/A</v>
      </c>
      <c r="F552" s="460" t="e">
        <v>#N/A</v>
      </c>
      <c r="G552" s="460" t="e">
        <v>#N/A</v>
      </c>
      <c r="H552" s="460" t="e">
        <v>#N/A</v>
      </c>
      <c r="I552" s="460" t="e">
        <v>#N/A</v>
      </c>
      <c r="J552" s="460" t="e">
        <v>#N/A</v>
      </c>
      <c r="K552" s="465" t="e">
        <v>#N/A</v>
      </c>
      <c r="M552" s="139">
        <v>33.856107474211797</v>
      </c>
      <c r="N552" s="63" t="e">
        <v>#N/A</v>
      </c>
      <c r="O552" s="564" t="e">
        <v>#N/A</v>
      </c>
      <c r="P552" s="115"/>
    </row>
    <row r="553" spans="1:25">
      <c r="A553" s="464">
        <v>44033</v>
      </c>
      <c r="B553" s="460">
        <v>199.39999999999972</v>
      </c>
      <c r="C553" s="460" t="e">
        <v>#N/A</v>
      </c>
      <c r="D553" s="460" t="e">
        <v>#N/A</v>
      </c>
      <c r="E553" s="460">
        <v>19.115078338018808</v>
      </c>
      <c r="F553" s="460" t="e">
        <v>#N/A</v>
      </c>
      <c r="G553" s="460" t="e">
        <v>#N/A</v>
      </c>
      <c r="H553" s="460" t="e">
        <v>#N/A</v>
      </c>
      <c r="I553" s="460" t="e">
        <v>#N/A</v>
      </c>
      <c r="J553" s="460" t="e">
        <v>#N/A</v>
      </c>
      <c r="K553" s="465" t="e">
        <v>#N/A</v>
      </c>
      <c r="M553" s="139" t="e">
        <v>#N/A</v>
      </c>
      <c r="N553" s="63">
        <v>19.115078338018808</v>
      </c>
      <c r="O553" s="564" t="e">
        <v>#N/A</v>
      </c>
      <c r="P553" s="115"/>
    </row>
    <row r="554" spans="1:25">
      <c r="A554" s="464">
        <v>44044</v>
      </c>
      <c r="B554" s="460">
        <v>77.7</v>
      </c>
      <c r="C554" s="460" t="e">
        <v>#N/A</v>
      </c>
      <c r="D554" s="460" t="e">
        <v>#N/A</v>
      </c>
      <c r="E554" s="460" t="e">
        <v>#N/A</v>
      </c>
      <c r="F554" s="460" t="e">
        <v>#N/A</v>
      </c>
      <c r="G554" s="460" t="e">
        <v>#N/A</v>
      </c>
      <c r="H554" s="460" t="e">
        <v>#N/A</v>
      </c>
      <c r="I554" s="460">
        <v>54.805606172278985</v>
      </c>
      <c r="J554" s="460" t="e">
        <v>#N/A</v>
      </c>
      <c r="K554" s="465" t="e">
        <v>#N/A</v>
      </c>
      <c r="M554" s="139" t="e">
        <v>#N/A</v>
      </c>
      <c r="N554" s="63" t="e">
        <v>#N/A</v>
      </c>
      <c r="O554" s="564">
        <v>54.805606172278985</v>
      </c>
      <c r="P554" s="115"/>
    </row>
    <row r="555" spans="1:25">
      <c r="A555" s="464">
        <v>44050</v>
      </c>
      <c r="B555" s="460">
        <v>53.6</v>
      </c>
      <c r="C555" s="460" t="e">
        <v>#N/A</v>
      </c>
      <c r="D555" s="460" t="e">
        <v>#N/A</v>
      </c>
      <c r="E555" s="460">
        <v>18.992450534313949</v>
      </c>
      <c r="F555" s="460" t="e">
        <v>#N/A</v>
      </c>
      <c r="G555" s="460" t="e">
        <v>#N/A</v>
      </c>
      <c r="H555" s="460" t="e">
        <v>#N/A</v>
      </c>
      <c r="I555" s="460" t="e">
        <v>#N/A</v>
      </c>
      <c r="J555" s="460" t="e">
        <v>#N/A</v>
      </c>
      <c r="K555" s="465" t="e">
        <v>#N/A</v>
      </c>
      <c r="M555" s="139" t="e">
        <v>#N/A</v>
      </c>
      <c r="N555" s="63">
        <v>18.992450534313949</v>
      </c>
      <c r="O555" s="564" t="e">
        <v>#N/A</v>
      </c>
      <c r="P555" s="115"/>
    </row>
    <row r="556" spans="1:25">
      <c r="A556" s="464">
        <v>44068</v>
      </c>
      <c r="B556" s="460">
        <v>100</v>
      </c>
      <c r="C556" s="460" t="e">
        <v>#N/A</v>
      </c>
      <c r="D556" s="460">
        <v>39.662056974583585</v>
      </c>
      <c r="E556" s="460" t="e">
        <v>#N/A</v>
      </c>
      <c r="F556" s="460" t="e">
        <v>#N/A</v>
      </c>
      <c r="G556" s="460" t="e">
        <v>#N/A</v>
      </c>
      <c r="H556" s="460" t="e">
        <v>#N/A</v>
      </c>
      <c r="I556" s="460" t="e">
        <v>#N/A</v>
      </c>
      <c r="J556" s="460" t="e">
        <v>#N/A</v>
      </c>
      <c r="K556" s="465" t="e">
        <v>#N/A</v>
      </c>
      <c r="M556" s="139">
        <v>39.662056974583585</v>
      </c>
      <c r="N556" s="63" t="e">
        <v>#N/A</v>
      </c>
      <c r="O556" s="564" t="e">
        <v>#N/A</v>
      </c>
      <c r="P556" s="115"/>
    </row>
    <row r="557" spans="1:25">
      <c r="A557" s="464">
        <v>44074</v>
      </c>
      <c r="B557" s="460">
        <v>225</v>
      </c>
      <c r="C557" s="460" t="e">
        <v>#N/A</v>
      </c>
      <c r="D557" s="460">
        <v>34.387325015885914</v>
      </c>
      <c r="E557" s="460" t="e">
        <v>#N/A</v>
      </c>
      <c r="F557" s="460" t="e">
        <v>#N/A</v>
      </c>
      <c r="G557" s="460" t="e">
        <v>#N/A</v>
      </c>
      <c r="H557" s="460" t="e">
        <v>#N/A</v>
      </c>
      <c r="I557" s="460" t="e">
        <v>#N/A</v>
      </c>
      <c r="J557" s="460" t="e">
        <v>#N/A</v>
      </c>
      <c r="K557" s="465" t="e">
        <v>#N/A</v>
      </c>
      <c r="M557" s="139">
        <v>34.387325015885914</v>
      </c>
      <c r="N557" s="63" t="e">
        <v>#N/A</v>
      </c>
      <c r="O557" s="564" t="e">
        <v>#N/A</v>
      </c>
      <c r="P557" s="115"/>
    </row>
    <row r="558" spans="1:25">
      <c r="A558" s="464">
        <v>44075</v>
      </c>
      <c r="B558" s="460">
        <v>147</v>
      </c>
      <c r="C558" s="460" t="e">
        <v>#N/A</v>
      </c>
      <c r="D558" s="460" t="e">
        <v>#N/A</v>
      </c>
      <c r="E558" s="460" t="e">
        <v>#N/A</v>
      </c>
      <c r="F558" s="460" t="e">
        <v>#N/A</v>
      </c>
      <c r="G558" s="460" t="e">
        <v>#N/A</v>
      </c>
      <c r="H558" s="460" t="e">
        <v>#N/A</v>
      </c>
      <c r="I558" s="460">
        <v>51.681916296422024</v>
      </c>
      <c r="J558" s="460" t="e">
        <v>#N/A</v>
      </c>
      <c r="K558" s="465" t="e">
        <v>#N/A</v>
      </c>
      <c r="M558" s="139" t="e">
        <v>#N/A</v>
      </c>
      <c r="N558" s="63" t="e">
        <v>#N/A</v>
      </c>
      <c r="O558" s="564">
        <v>51.681916296422024</v>
      </c>
      <c r="P558" s="115"/>
    </row>
    <row r="559" spans="1:25">
      <c r="A559" s="464">
        <v>44085</v>
      </c>
      <c r="B559" s="460">
        <v>234.56</v>
      </c>
      <c r="C559" s="460" t="e">
        <v>#N/A</v>
      </c>
      <c r="D559" s="460">
        <v>26.155747372801329</v>
      </c>
      <c r="E559" s="460" t="e">
        <v>#N/A</v>
      </c>
      <c r="F559" s="460" t="e">
        <v>#N/A</v>
      </c>
      <c r="G559" s="460" t="e">
        <v>#N/A</v>
      </c>
      <c r="H559" s="460" t="e">
        <v>#N/A</v>
      </c>
      <c r="I559" s="460" t="e">
        <v>#N/A</v>
      </c>
      <c r="J559" s="460" t="e">
        <v>#N/A</v>
      </c>
      <c r="K559" s="465" t="e">
        <v>#N/A</v>
      </c>
      <c r="M559" s="139">
        <v>26.155747372801329</v>
      </c>
      <c r="N559" s="63" t="e">
        <v>#N/A</v>
      </c>
      <c r="O559" s="564" t="e">
        <v>#N/A</v>
      </c>
      <c r="P559" s="115"/>
    </row>
    <row r="560" spans="1:25">
      <c r="A560" s="464">
        <v>44090</v>
      </c>
      <c r="B560" s="460">
        <v>29.5</v>
      </c>
      <c r="C560" s="460">
        <v>31.378831317562149</v>
      </c>
      <c r="D560" s="460" t="e">
        <v>#N/A</v>
      </c>
      <c r="E560" s="460" t="e">
        <v>#N/A</v>
      </c>
      <c r="F560" s="460" t="e">
        <v>#N/A</v>
      </c>
      <c r="G560" s="460" t="e">
        <v>#N/A</v>
      </c>
      <c r="H560" s="460" t="e">
        <v>#N/A</v>
      </c>
      <c r="I560" s="460" t="e">
        <v>#N/A</v>
      </c>
      <c r="J560" s="460" t="e">
        <v>#N/A</v>
      </c>
      <c r="K560" s="465" t="e">
        <v>#N/A</v>
      </c>
      <c r="M560" s="139">
        <v>31.378831317562149</v>
      </c>
      <c r="N560" s="63" t="e">
        <v>#N/A</v>
      </c>
      <c r="O560" s="564" t="e">
        <v>#N/A</v>
      </c>
      <c r="P560" s="115"/>
    </row>
    <row r="561" spans="1:16">
      <c r="A561" s="464">
        <v>44091</v>
      </c>
      <c r="B561" s="460">
        <v>250.7</v>
      </c>
      <c r="C561" s="460" t="e">
        <v>#N/A</v>
      </c>
      <c r="D561" s="460" t="e">
        <v>#N/A</v>
      </c>
      <c r="E561" s="460" t="e">
        <v>#N/A</v>
      </c>
      <c r="F561" s="460">
        <v>13.961253956449676</v>
      </c>
      <c r="G561" s="460" t="e">
        <v>#N/A</v>
      </c>
      <c r="H561" s="460" t="e">
        <v>#N/A</v>
      </c>
      <c r="I561" s="460" t="e">
        <v>#N/A</v>
      </c>
      <c r="J561" s="460" t="e">
        <v>#N/A</v>
      </c>
      <c r="K561" s="465" t="e">
        <v>#N/A</v>
      </c>
      <c r="M561" s="139" t="e">
        <v>#N/A</v>
      </c>
      <c r="N561" s="63">
        <v>13.961253956449676</v>
      </c>
      <c r="O561" s="564" t="e">
        <v>#N/A</v>
      </c>
      <c r="P561" s="115"/>
    </row>
    <row r="562" spans="1:16">
      <c r="A562" s="464">
        <v>44091</v>
      </c>
      <c r="B562" s="460">
        <v>300.60000000000002</v>
      </c>
      <c r="C562" s="460" t="e">
        <v>#N/A</v>
      </c>
      <c r="D562" s="460" t="e">
        <v>#N/A</v>
      </c>
      <c r="E562" s="460" t="e">
        <v>#N/A</v>
      </c>
      <c r="F562" s="460">
        <v>15.010067369434203</v>
      </c>
      <c r="G562" s="460" t="e">
        <v>#N/A</v>
      </c>
      <c r="H562" s="460" t="e">
        <v>#N/A</v>
      </c>
      <c r="I562" s="460" t="e">
        <v>#N/A</v>
      </c>
      <c r="J562" s="460" t="e">
        <v>#N/A</v>
      </c>
      <c r="K562" s="465" t="e">
        <v>#N/A</v>
      </c>
      <c r="M562" s="139" t="e">
        <v>#N/A</v>
      </c>
      <c r="N562" s="63">
        <v>15.010067369434203</v>
      </c>
      <c r="O562" s="564" t="e">
        <v>#N/A</v>
      </c>
      <c r="P562" s="115"/>
    </row>
    <row r="563" spans="1:16">
      <c r="A563" s="464">
        <v>44105</v>
      </c>
      <c r="B563" s="460">
        <v>99</v>
      </c>
      <c r="C563" s="460" t="e">
        <v>#N/A</v>
      </c>
      <c r="D563" s="460" t="e">
        <v>#N/A</v>
      </c>
      <c r="E563" s="460" t="e">
        <v>#N/A</v>
      </c>
      <c r="F563" s="460" t="e">
        <v>#N/A</v>
      </c>
      <c r="G563" s="460" t="e">
        <v>#N/A</v>
      </c>
      <c r="H563" s="460" t="e">
        <v>#N/A</v>
      </c>
      <c r="I563" s="460">
        <v>53.043984225848163</v>
      </c>
      <c r="J563" s="460" t="e">
        <v>#N/A</v>
      </c>
      <c r="K563" s="465" t="e">
        <v>#N/A</v>
      </c>
      <c r="M563" s="139" t="e">
        <v>#N/A</v>
      </c>
      <c r="N563" s="63" t="e">
        <v>#N/A</v>
      </c>
      <c r="O563" s="564">
        <v>53.043984225848163</v>
      </c>
      <c r="P563" s="115"/>
    </row>
    <row r="564" spans="1:16">
      <c r="A564" s="464">
        <v>44165</v>
      </c>
      <c r="B564" s="460">
        <v>33.799999999999997</v>
      </c>
      <c r="C564" s="460">
        <v>36.53982331058225</v>
      </c>
      <c r="D564" s="460" t="e">
        <v>#N/A</v>
      </c>
      <c r="E564" s="460" t="e">
        <v>#N/A</v>
      </c>
      <c r="F564" s="460" t="e">
        <v>#N/A</v>
      </c>
      <c r="G564" s="460" t="e">
        <v>#N/A</v>
      </c>
      <c r="H564" s="460" t="e">
        <v>#N/A</v>
      </c>
      <c r="I564" s="460" t="e">
        <v>#N/A</v>
      </c>
      <c r="J564" s="460" t="e">
        <v>#N/A</v>
      </c>
      <c r="K564" s="465" t="e">
        <v>#N/A</v>
      </c>
      <c r="M564" s="139">
        <v>36.53982331058225</v>
      </c>
      <c r="N564" s="63" t="e">
        <v>#N/A</v>
      </c>
      <c r="O564" s="564" t="e">
        <v>#N/A</v>
      </c>
      <c r="P564" s="115"/>
    </row>
    <row r="565" spans="1:16">
      <c r="A565" s="464">
        <v>44218</v>
      </c>
      <c r="B565" s="460">
        <v>80</v>
      </c>
      <c r="C565" s="460" t="e">
        <v>#N/A</v>
      </c>
      <c r="D565" s="460" t="e">
        <v>#N/A</v>
      </c>
      <c r="E565" s="460">
        <v>21.388916159881042</v>
      </c>
      <c r="F565" s="460" t="e">
        <v>#N/A</v>
      </c>
      <c r="G565" s="460" t="e">
        <v>#N/A</v>
      </c>
      <c r="H565" s="460" t="e">
        <v>#N/A</v>
      </c>
      <c r="I565" s="460" t="e">
        <v>#N/A</v>
      </c>
      <c r="J565" s="460" t="e">
        <v>#N/A</v>
      </c>
      <c r="K565" s="465" t="e">
        <v>#N/A</v>
      </c>
      <c r="M565" s="139" t="e">
        <v>#N/A</v>
      </c>
      <c r="N565" s="63">
        <v>21.388916159881042</v>
      </c>
      <c r="O565" s="564" t="e">
        <v>#N/A</v>
      </c>
      <c r="P565" s="115"/>
    </row>
    <row r="566" spans="1:16">
      <c r="A566" s="464">
        <v>44230</v>
      </c>
      <c r="B566" s="460">
        <v>350</v>
      </c>
      <c r="C566" s="460" t="e">
        <v>#N/A</v>
      </c>
      <c r="D566" s="460">
        <v>20.786236738476699</v>
      </c>
      <c r="E566" s="460" t="e">
        <v>#N/A</v>
      </c>
      <c r="F566" s="460" t="e">
        <v>#N/A</v>
      </c>
      <c r="G566" s="460" t="e">
        <v>#N/A</v>
      </c>
      <c r="H566" s="460" t="e">
        <v>#N/A</v>
      </c>
      <c r="I566" s="460" t="e">
        <v>#N/A</v>
      </c>
      <c r="J566" s="460" t="e">
        <v>#N/A</v>
      </c>
      <c r="K566" s="465" t="e">
        <v>#N/A</v>
      </c>
      <c r="M566" s="139">
        <v>20.786236738476699</v>
      </c>
      <c r="N566" s="63" t="e">
        <v>#N/A</v>
      </c>
      <c r="O566" s="564" t="e">
        <v>#N/A</v>
      </c>
      <c r="P566" s="115"/>
    </row>
    <row r="567" spans="1:16">
      <c r="A567" s="464">
        <v>44307</v>
      </c>
      <c r="B567" s="460">
        <v>29.9</v>
      </c>
      <c r="C567" s="460" t="e">
        <v>#N/A</v>
      </c>
      <c r="D567" s="460">
        <v>37.078133198378993</v>
      </c>
      <c r="E567" s="460" t="e">
        <v>#N/A</v>
      </c>
      <c r="F567" s="460" t="e">
        <v>#N/A</v>
      </c>
      <c r="G567" s="460" t="e">
        <v>#N/A</v>
      </c>
      <c r="H567" s="460" t="e">
        <v>#N/A</v>
      </c>
      <c r="I567" s="460" t="e">
        <v>#N/A</v>
      </c>
      <c r="J567" s="460" t="e">
        <v>#N/A</v>
      </c>
      <c r="K567" s="465" t="e">
        <v>#N/A</v>
      </c>
      <c r="M567" s="139">
        <v>37.078133198378993</v>
      </c>
      <c r="N567" s="63" t="e">
        <v>#N/A</v>
      </c>
      <c r="O567" s="564" t="e">
        <v>#N/A</v>
      </c>
      <c r="P567" s="115"/>
    </row>
    <row r="568" spans="1:16">
      <c r="A568" s="464">
        <v>44307</v>
      </c>
      <c r="B568" s="460">
        <v>50</v>
      </c>
      <c r="C568" s="460" t="e">
        <v>#N/A</v>
      </c>
      <c r="D568" s="460">
        <v>39.863506524665745</v>
      </c>
      <c r="E568" s="460" t="e">
        <v>#N/A</v>
      </c>
      <c r="F568" s="460" t="e">
        <v>#N/A</v>
      </c>
      <c r="G568" s="460" t="e">
        <v>#N/A</v>
      </c>
      <c r="H568" s="460" t="e">
        <v>#N/A</v>
      </c>
      <c r="I568" s="460" t="e">
        <v>#N/A</v>
      </c>
      <c r="J568" s="460" t="e">
        <v>#N/A</v>
      </c>
      <c r="K568" s="465" t="e">
        <v>#N/A</v>
      </c>
      <c r="M568" s="139">
        <v>39.863506524665745</v>
      </c>
      <c r="N568" s="63" t="e">
        <v>#N/A</v>
      </c>
      <c r="O568" s="564" t="e">
        <v>#N/A</v>
      </c>
      <c r="P568" s="115"/>
    </row>
    <row r="569" spans="1:16">
      <c r="A569" s="464">
        <v>44337</v>
      </c>
      <c r="B569" s="460">
        <v>145</v>
      </c>
      <c r="C569" s="460" t="e">
        <v>#N/A</v>
      </c>
      <c r="D569" s="460">
        <v>15.480910580630036</v>
      </c>
      <c r="E569" s="460" t="e">
        <v>#N/A</v>
      </c>
      <c r="F569" s="460" t="e">
        <v>#N/A</v>
      </c>
      <c r="G569" s="460" t="e">
        <v>#N/A</v>
      </c>
      <c r="H569" s="460" t="e">
        <v>#N/A</v>
      </c>
      <c r="I569" s="460" t="e">
        <v>#N/A</v>
      </c>
      <c r="J569" s="460" t="e">
        <v>#N/A</v>
      </c>
      <c r="K569" s="465" t="e">
        <v>#N/A</v>
      </c>
      <c r="M569" s="139">
        <v>15.480910580630036</v>
      </c>
      <c r="N569" s="63" t="e">
        <v>#N/A</v>
      </c>
      <c r="O569" s="564" t="e">
        <v>#N/A</v>
      </c>
      <c r="P569" s="115"/>
    </row>
    <row r="570" spans="1:16">
      <c r="A570" s="464">
        <v>44377</v>
      </c>
      <c r="B570" s="460">
        <v>180</v>
      </c>
      <c r="C570" s="460" t="e">
        <v>#N/A</v>
      </c>
      <c r="D570" s="460" t="e">
        <v>#N/A</v>
      </c>
      <c r="E570" s="460">
        <v>22.648763998329613</v>
      </c>
      <c r="F570" s="460" t="e">
        <v>#N/A</v>
      </c>
      <c r="G570" s="460" t="e">
        <v>#N/A</v>
      </c>
      <c r="H570" s="460" t="e">
        <v>#N/A</v>
      </c>
      <c r="I570" s="460" t="e">
        <v>#N/A</v>
      </c>
      <c r="J570" s="460" t="e">
        <v>#N/A</v>
      </c>
      <c r="K570" s="465" t="e">
        <v>#N/A</v>
      </c>
      <c r="M570" s="139" t="e">
        <v>#N/A</v>
      </c>
      <c r="N570" s="63">
        <v>22.648763998329613</v>
      </c>
      <c r="O570" s="564" t="e">
        <v>#N/A</v>
      </c>
      <c r="P570" s="115"/>
    </row>
    <row r="571" spans="1:16">
      <c r="A571" s="464">
        <v>44440</v>
      </c>
      <c r="B571" s="460">
        <v>197.4</v>
      </c>
      <c r="C571" s="460" t="e">
        <v>#N/A</v>
      </c>
      <c r="D571" s="460" t="e">
        <v>#N/A</v>
      </c>
      <c r="E571" s="460" t="e">
        <v>#N/A</v>
      </c>
      <c r="F571" s="460">
        <v>15.420636524917439</v>
      </c>
      <c r="G571" s="460" t="e">
        <v>#N/A</v>
      </c>
      <c r="H571" s="460" t="e">
        <v>#N/A</v>
      </c>
      <c r="I571" s="460" t="e">
        <v>#N/A</v>
      </c>
      <c r="J571" s="460" t="e">
        <v>#N/A</v>
      </c>
      <c r="K571" s="465" t="e">
        <v>#N/A</v>
      </c>
      <c r="M571" s="139" t="e">
        <v>#N/A</v>
      </c>
      <c r="N571" s="63">
        <v>15.420636524917439</v>
      </c>
      <c r="O571" s="564" t="e">
        <v>#N/A</v>
      </c>
      <c r="P571" s="115"/>
    </row>
    <row r="572" spans="1:16">
      <c r="A572" s="464">
        <v>44440</v>
      </c>
      <c r="B572" s="460">
        <v>145</v>
      </c>
      <c r="C572" s="460" t="e">
        <v>#N/A</v>
      </c>
      <c r="D572" s="460" t="e">
        <v>#N/A</v>
      </c>
      <c r="E572" s="460" t="e">
        <v>#N/A</v>
      </c>
      <c r="F572" s="460" t="e">
        <v>#N/A</v>
      </c>
      <c r="G572" s="460" t="e">
        <v>#N/A</v>
      </c>
      <c r="H572" s="460" t="e">
        <v>#N/A</v>
      </c>
      <c r="I572" s="460">
        <v>54.000910308955163</v>
      </c>
      <c r="J572" s="460" t="e">
        <v>#N/A</v>
      </c>
      <c r="K572" s="465" t="e">
        <v>#N/A</v>
      </c>
      <c r="M572" s="139" t="e">
        <v>#N/A</v>
      </c>
      <c r="N572" s="63" t="e">
        <v>#N/A</v>
      </c>
      <c r="O572" s="564">
        <v>54.000910308955163</v>
      </c>
      <c r="P572" s="115"/>
    </row>
    <row r="573" spans="1:16">
      <c r="A573" s="466">
        <v>44621</v>
      </c>
      <c r="B573" s="467">
        <v>70</v>
      </c>
      <c r="C573" s="467" t="e">
        <v>#N/A</v>
      </c>
      <c r="D573" s="467" t="e">
        <v>#N/A</v>
      </c>
      <c r="E573" s="467">
        <v>25.132659568357614</v>
      </c>
      <c r="F573" s="467" t="e">
        <v>#N/A</v>
      </c>
      <c r="G573" s="467" t="e">
        <v>#N/A</v>
      </c>
      <c r="H573" s="467" t="e">
        <v>#N/A</v>
      </c>
      <c r="I573" s="467" t="e">
        <v>#N/A</v>
      </c>
      <c r="J573" s="467" t="e">
        <v>#N/A</v>
      </c>
      <c r="K573" s="468" t="e">
        <v>#N/A</v>
      </c>
      <c r="M573" s="315" t="e">
        <v>#N/A</v>
      </c>
      <c r="N573" s="316">
        <v>25.132659568357614</v>
      </c>
      <c r="O573" s="565" t="e">
        <v>#N/A</v>
      </c>
      <c r="P573" s="115"/>
    </row>
  </sheetData>
  <pageMargins left="0.75" right="0.75" top="1" bottom="1" header="0.5" footer="0.5"/>
  <pageSetup orientation="portrait" horizontalDpi="1200" verticalDpi="1200"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4">
    <tabColor theme="5" tint="0.39997558519241921"/>
  </sheetPr>
  <dimension ref="A1:BC573"/>
  <sheetViews>
    <sheetView zoomScale="75" zoomScaleNormal="75" workbookViewId="0"/>
  </sheetViews>
  <sheetFormatPr defaultColWidth="8.5546875" defaultRowHeight="13.2"/>
  <cols>
    <col min="1" max="1" width="17.44140625" style="33" customWidth="1"/>
    <col min="2" max="2" width="13.44140625" style="33" bestFit="1" customWidth="1"/>
    <col min="3" max="3" width="6.5546875" style="460" bestFit="1" customWidth="1"/>
    <col min="4" max="4" width="14.109375" style="460" bestFit="1" customWidth="1"/>
    <col min="5" max="5" width="6.44140625" style="460" bestFit="1" customWidth="1"/>
    <col min="6" max="6" width="5.44140625" style="460" bestFit="1" customWidth="1"/>
    <col min="7" max="7" width="7.33203125" style="460" bestFit="1" customWidth="1"/>
    <col min="8" max="8" width="6.44140625" style="3" bestFit="1" customWidth="1"/>
    <col min="9" max="9" width="6.5546875" style="3" bestFit="1" customWidth="1"/>
    <col min="10" max="10" width="7.109375" style="3" bestFit="1" customWidth="1"/>
    <col min="11" max="11" width="19.109375" style="3" customWidth="1"/>
    <col min="12" max="24" width="8.5546875" style="3"/>
    <col min="25" max="25" width="10.109375" style="3" bestFit="1" customWidth="1"/>
    <col min="26" max="48" width="8.5546875" style="3"/>
    <col min="49" max="50" width="10.109375" style="3" bestFit="1" customWidth="1"/>
    <col min="51" max="53" width="8.5546875" style="3"/>
    <col min="54" max="54" width="10.109375" style="3" bestFit="1" customWidth="1"/>
    <col min="55" max="16384" width="8.5546875" style="3"/>
  </cols>
  <sheetData>
    <row r="1" spans="1:54" ht="14.4">
      <c r="A1" s="459" t="s">
        <v>490</v>
      </c>
      <c r="K1" s="459" t="s">
        <v>491</v>
      </c>
      <c r="T1" s="459" t="s">
        <v>567</v>
      </c>
      <c r="U1" s="33"/>
      <c r="V1" s="460"/>
      <c r="W1" s="460"/>
      <c r="X1" s="460"/>
      <c r="Y1" s="460"/>
      <c r="Z1" s="460"/>
      <c r="AD1" s="459"/>
      <c r="AE1" s="459" t="s">
        <v>568</v>
      </c>
      <c r="AQ1" s="459" t="s">
        <v>801</v>
      </c>
      <c r="BB1" s="459" t="s">
        <v>697</v>
      </c>
    </row>
    <row r="2" spans="1:54">
      <c r="AQ2" s="76" t="s">
        <v>698</v>
      </c>
      <c r="BB2" s="76" t="s">
        <v>698</v>
      </c>
    </row>
    <row r="17" spans="1:55">
      <c r="K17" s="461"/>
      <c r="BC17" s="461"/>
    </row>
    <row r="18" spans="1:55">
      <c r="K18" s="461"/>
    </row>
    <row r="22" spans="1:55">
      <c r="A22" s="802" t="s">
        <v>673</v>
      </c>
      <c r="K22" s="802" t="s">
        <v>673</v>
      </c>
      <c r="T22" s="802" t="s">
        <v>673</v>
      </c>
      <c r="AE22" s="802" t="s">
        <v>673</v>
      </c>
      <c r="AQ22" s="802"/>
      <c r="BB22" s="802"/>
    </row>
    <row r="23" spans="1:55">
      <c r="A23" s="180" t="s">
        <v>571</v>
      </c>
      <c r="K23" s="180" t="s">
        <v>571</v>
      </c>
      <c r="T23" s="180" t="s">
        <v>571</v>
      </c>
      <c r="AE23" s="180" t="s">
        <v>571</v>
      </c>
      <c r="AQ23" s="802" t="s">
        <v>673</v>
      </c>
      <c r="BB23" s="802" t="s">
        <v>673</v>
      </c>
    </row>
    <row r="24" spans="1:55">
      <c r="K24" s="461"/>
      <c r="AQ24" s="180" t="s">
        <v>699</v>
      </c>
      <c r="BB24" s="180" t="s">
        <v>699</v>
      </c>
    </row>
    <row r="25" spans="1:55">
      <c r="A25" s="267" t="s">
        <v>492</v>
      </c>
      <c r="B25" s="153" t="s">
        <v>414</v>
      </c>
      <c r="C25" s="469" t="s">
        <v>11</v>
      </c>
      <c r="D25" s="469" t="s">
        <v>415</v>
      </c>
      <c r="E25" s="469" t="s">
        <v>5</v>
      </c>
      <c r="F25" s="469" t="s">
        <v>3</v>
      </c>
      <c r="G25" s="469" t="s">
        <v>2</v>
      </c>
      <c r="H25" s="469" t="s">
        <v>1</v>
      </c>
      <c r="I25" s="469" t="s">
        <v>6</v>
      </c>
      <c r="J25" s="469" t="s">
        <v>7</v>
      </c>
      <c r="K25" s="470" t="s">
        <v>416</v>
      </c>
      <c r="M25" s="267" t="s">
        <v>100</v>
      </c>
      <c r="N25" s="153" t="s">
        <v>569</v>
      </c>
      <c r="O25" s="836" t="s">
        <v>570</v>
      </c>
      <c r="P25" s="76" t="s">
        <v>572</v>
      </c>
    </row>
    <row r="26" spans="1:55">
      <c r="A26" s="464">
        <v>35314</v>
      </c>
      <c r="B26" s="460">
        <v>107.25</v>
      </c>
      <c r="C26" s="460" t="e">
        <v>#N/A</v>
      </c>
      <c r="D26" s="460" t="e">
        <v>#N/A</v>
      </c>
      <c r="E26" s="460">
        <v>30.092795221349927</v>
      </c>
      <c r="F26" s="460" t="e">
        <v>#N/A</v>
      </c>
      <c r="G26" s="460" t="e">
        <v>#N/A</v>
      </c>
      <c r="H26" s="460" t="e">
        <v>#N/A</v>
      </c>
      <c r="I26" s="460" t="e">
        <v>#N/A</v>
      </c>
      <c r="J26" s="460" t="e">
        <v>#N/A</v>
      </c>
      <c r="K26" s="465" t="e">
        <v>#N/A</v>
      </c>
      <c r="M26" s="139" t="e">
        <v>#N/A</v>
      </c>
      <c r="N26" s="63">
        <v>30.092795221349927</v>
      </c>
      <c r="O26" s="564" t="e">
        <v>#N/A</v>
      </c>
      <c r="Y26" s="461"/>
      <c r="AQ26" s="333"/>
      <c r="AR26" s="834" t="s">
        <v>700</v>
      </c>
      <c r="AS26" s="833" t="s">
        <v>701</v>
      </c>
    </row>
    <row r="27" spans="1:55">
      <c r="A27" s="464">
        <v>35396</v>
      </c>
      <c r="B27" s="460">
        <v>25.08</v>
      </c>
      <c r="C27" s="460" t="e">
        <v>#N/A</v>
      </c>
      <c r="D27" s="460">
        <v>57.240702446313641</v>
      </c>
      <c r="E27" s="460" t="e">
        <v>#N/A</v>
      </c>
      <c r="F27" s="460" t="e">
        <v>#N/A</v>
      </c>
      <c r="G27" s="460" t="e">
        <v>#N/A</v>
      </c>
      <c r="H27" s="460" t="e">
        <v>#N/A</v>
      </c>
      <c r="I27" s="460" t="e">
        <v>#N/A</v>
      </c>
      <c r="J27" s="460" t="e">
        <v>#N/A</v>
      </c>
      <c r="K27" s="465" t="e">
        <v>#N/A</v>
      </c>
      <c r="M27" s="139">
        <v>57.240702446313641</v>
      </c>
      <c r="N27" s="63" t="e">
        <v>#N/A</v>
      </c>
      <c r="O27" s="564" t="e">
        <v>#N/A</v>
      </c>
      <c r="Y27" s="461"/>
      <c r="AQ27" s="333"/>
      <c r="AR27" s="33" t="s">
        <v>702</v>
      </c>
      <c r="AS27" s="835" t="s">
        <v>702</v>
      </c>
    </row>
    <row r="28" spans="1:55">
      <c r="A28" s="464">
        <v>35500</v>
      </c>
      <c r="B28" s="460">
        <v>108.75</v>
      </c>
      <c r="C28" s="460" t="e">
        <v>#N/A</v>
      </c>
      <c r="D28" s="460" t="e">
        <v>#N/A</v>
      </c>
      <c r="E28" s="460">
        <v>42.388956789160652</v>
      </c>
      <c r="F28" s="460" t="e">
        <v>#N/A</v>
      </c>
      <c r="G28" s="460" t="e">
        <v>#N/A</v>
      </c>
      <c r="H28" s="460" t="e">
        <v>#N/A</v>
      </c>
      <c r="I28" s="460" t="e">
        <v>#N/A</v>
      </c>
      <c r="J28" s="460" t="e">
        <v>#N/A</v>
      </c>
      <c r="K28" s="465" t="e">
        <v>#N/A</v>
      </c>
      <c r="M28" s="139" t="e">
        <v>#N/A</v>
      </c>
      <c r="N28" s="63">
        <v>42.388956789160652</v>
      </c>
      <c r="O28" s="564" t="e">
        <v>#N/A</v>
      </c>
      <c r="Y28" s="461"/>
      <c r="AQ28" s="340"/>
      <c r="AR28" s="108" t="s">
        <v>703</v>
      </c>
      <c r="AS28" s="39" t="s">
        <v>703</v>
      </c>
    </row>
    <row r="29" spans="1:55">
      <c r="A29" s="464">
        <v>35564</v>
      </c>
      <c r="B29" s="460">
        <v>9</v>
      </c>
      <c r="C29" s="460" t="e">
        <v>#N/A</v>
      </c>
      <c r="D29" s="460" t="e">
        <v>#N/A</v>
      </c>
      <c r="E29" s="460">
        <v>46.381224404098383</v>
      </c>
      <c r="F29" s="460" t="e">
        <v>#N/A</v>
      </c>
      <c r="G29" s="460" t="e">
        <v>#N/A</v>
      </c>
      <c r="H29" s="460" t="e">
        <v>#N/A</v>
      </c>
      <c r="I29" s="460" t="e">
        <v>#N/A</v>
      </c>
      <c r="J29" s="460" t="e">
        <v>#N/A</v>
      </c>
      <c r="K29" s="465" t="e">
        <v>#N/A</v>
      </c>
      <c r="M29" s="139" t="e">
        <v>#N/A</v>
      </c>
      <c r="N29" s="63">
        <v>46.381224404098383</v>
      </c>
      <c r="O29" s="564" t="e">
        <v>#N/A</v>
      </c>
      <c r="Y29" s="461"/>
      <c r="AQ29" s="28">
        <v>2009</v>
      </c>
      <c r="AR29" s="297">
        <v>75.797029607475707</v>
      </c>
      <c r="AS29" s="632" t="e">
        <f>NA()</f>
        <v>#N/A</v>
      </c>
    </row>
    <row r="30" spans="1:55">
      <c r="A30" s="464">
        <v>35627</v>
      </c>
      <c r="B30" s="460">
        <v>70.5</v>
      </c>
      <c r="C30" s="460" t="e">
        <v>#N/A</v>
      </c>
      <c r="D30" s="460" t="e">
        <v>#N/A</v>
      </c>
      <c r="E30" s="460">
        <v>49.843327771620004</v>
      </c>
      <c r="F30" s="460" t="e">
        <v>#N/A</v>
      </c>
      <c r="G30" s="460" t="e">
        <v>#N/A</v>
      </c>
      <c r="H30" s="460" t="e">
        <v>#N/A</v>
      </c>
      <c r="I30" s="460" t="e">
        <v>#N/A</v>
      </c>
      <c r="J30" s="460" t="e">
        <v>#N/A</v>
      </c>
      <c r="K30" s="465" t="e">
        <v>#N/A</v>
      </c>
      <c r="M30" s="139" t="e">
        <v>#N/A</v>
      </c>
      <c r="N30" s="63">
        <v>49.843327771620004</v>
      </c>
      <c r="O30" s="564" t="e">
        <v>#N/A</v>
      </c>
      <c r="Y30" s="461"/>
      <c r="AQ30" s="28">
        <f>AQ29+1</f>
        <v>2010</v>
      </c>
      <c r="AR30" s="297">
        <v>67.802694380038361</v>
      </c>
      <c r="AS30" s="632" t="e">
        <f>NA()</f>
        <v>#N/A</v>
      </c>
    </row>
    <row r="31" spans="1:55">
      <c r="A31" s="464">
        <v>35853</v>
      </c>
      <c r="B31" s="460">
        <v>41.25</v>
      </c>
      <c r="C31" s="460" t="e">
        <v>#N/A</v>
      </c>
      <c r="D31" s="460" t="e">
        <v>#N/A</v>
      </c>
      <c r="E31" s="460">
        <v>42.715695171182468</v>
      </c>
      <c r="F31" s="460" t="e">
        <v>#N/A</v>
      </c>
      <c r="G31" s="460" t="e">
        <v>#N/A</v>
      </c>
      <c r="H31" s="460" t="e">
        <v>#N/A</v>
      </c>
      <c r="I31" s="460" t="e">
        <v>#N/A</v>
      </c>
      <c r="J31" s="460" t="e">
        <v>#N/A</v>
      </c>
      <c r="K31" s="465" t="e">
        <v>#N/A</v>
      </c>
      <c r="M31" s="139" t="e">
        <v>#N/A</v>
      </c>
      <c r="N31" s="63">
        <v>42.715695171182468</v>
      </c>
      <c r="O31" s="564" t="e">
        <v>#N/A</v>
      </c>
      <c r="Y31" s="461"/>
      <c r="AQ31" s="28">
        <f t="shared" ref="AQ31:AQ41" si="0">AQ30+1</f>
        <v>2011</v>
      </c>
      <c r="AR31" s="297">
        <v>52.963467347641235</v>
      </c>
      <c r="AS31" s="632" t="e">
        <f>NA()</f>
        <v>#N/A</v>
      </c>
    </row>
    <row r="32" spans="1:55">
      <c r="A32" s="464">
        <v>35894</v>
      </c>
      <c r="B32" s="460">
        <v>103.5</v>
      </c>
      <c r="C32" s="460" t="e">
        <v>#N/A</v>
      </c>
      <c r="D32" s="460" t="e">
        <v>#N/A</v>
      </c>
      <c r="E32" s="460">
        <v>30.967382022000262</v>
      </c>
      <c r="F32" s="460" t="e">
        <v>#N/A</v>
      </c>
      <c r="G32" s="460" t="e">
        <v>#N/A</v>
      </c>
      <c r="H32" s="460" t="e">
        <v>#N/A</v>
      </c>
      <c r="I32" s="460" t="e">
        <v>#N/A</v>
      </c>
      <c r="J32" s="460" t="e">
        <v>#N/A</v>
      </c>
      <c r="K32" s="465" t="e">
        <v>#N/A</v>
      </c>
      <c r="M32" s="139" t="e">
        <v>#N/A</v>
      </c>
      <c r="N32" s="63">
        <v>30.967382022000262</v>
      </c>
      <c r="O32" s="564" t="e">
        <v>#N/A</v>
      </c>
      <c r="Y32" s="461"/>
      <c r="AQ32" s="28">
        <f t="shared" si="0"/>
        <v>2012</v>
      </c>
      <c r="AR32" s="297">
        <v>42.105370931280483</v>
      </c>
      <c r="AS32" s="632" t="e">
        <f>NA()</f>
        <v>#N/A</v>
      </c>
    </row>
    <row r="33" spans="1:45">
      <c r="A33" s="464">
        <v>36059</v>
      </c>
      <c r="B33" s="460">
        <v>1.98</v>
      </c>
      <c r="C33" s="460" t="e">
        <v>#N/A</v>
      </c>
      <c r="D33" s="460" t="e">
        <v>#N/A</v>
      </c>
      <c r="E33" s="460">
        <v>34.699999999999989</v>
      </c>
      <c r="F33" s="460" t="e">
        <v>#N/A</v>
      </c>
      <c r="G33" s="460" t="e">
        <v>#N/A</v>
      </c>
      <c r="H33" s="460" t="e">
        <v>#N/A</v>
      </c>
      <c r="I33" s="460" t="e">
        <v>#N/A</v>
      </c>
      <c r="J33" s="460" t="e">
        <v>#N/A</v>
      </c>
      <c r="K33" s="465" t="e">
        <v>#N/A</v>
      </c>
      <c r="M33" s="139" t="e">
        <v>#N/A</v>
      </c>
      <c r="N33" s="63">
        <v>34.699999999999989</v>
      </c>
      <c r="O33" s="564" t="e">
        <v>#N/A</v>
      </c>
      <c r="Y33" s="461"/>
      <c r="AQ33" s="28">
        <f t="shared" si="0"/>
        <v>2013</v>
      </c>
      <c r="AR33" s="297">
        <v>30.726750166439757</v>
      </c>
      <c r="AS33" s="632" t="e">
        <f>NA()</f>
        <v>#N/A</v>
      </c>
    </row>
    <row r="34" spans="1:45">
      <c r="A34" s="464">
        <v>36403</v>
      </c>
      <c r="B34" s="460">
        <v>74.900000000000006</v>
      </c>
      <c r="C34" s="460" t="e">
        <v>#N/A</v>
      </c>
      <c r="D34" s="460" t="e">
        <v>#N/A</v>
      </c>
      <c r="E34" s="460" t="e">
        <v>#N/A</v>
      </c>
      <c r="F34" s="460" t="e">
        <v>#N/A</v>
      </c>
      <c r="G34" s="460">
        <v>27.835305022923453</v>
      </c>
      <c r="H34" s="460" t="e">
        <v>#N/A</v>
      </c>
      <c r="I34" s="460" t="e">
        <v>#N/A</v>
      </c>
      <c r="J34" s="460" t="e">
        <v>#N/A</v>
      </c>
      <c r="K34" s="465" t="e">
        <v>#N/A</v>
      </c>
      <c r="M34" s="139" t="e">
        <v>#N/A</v>
      </c>
      <c r="N34" s="63">
        <v>27.835305022923453</v>
      </c>
      <c r="O34" s="564" t="e">
        <v>#N/A</v>
      </c>
      <c r="Y34" s="461"/>
      <c r="AQ34" s="28">
        <f t="shared" si="0"/>
        <v>2014</v>
      </c>
      <c r="AR34" s="297">
        <v>29.232509648471165</v>
      </c>
      <c r="AS34" s="632" t="e">
        <f>NA()</f>
        <v>#N/A</v>
      </c>
    </row>
    <row r="35" spans="1:45">
      <c r="A35" s="464">
        <v>36476</v>
      </c>
      <c r="B35" s="460">
        <v>10.4</v>
      </c>
      <c r="C35" s="460" t="e">
        <v>#N/A</v>
      </c>
      <c r="D35" s="460" t="e">
        <v>#N/A</v>
      </c>
      <c r="E35" s="460" t="e">
        <v>#N/A</v>
      </c>
      <c r="F35" s="460" t="e">
        <v>#N/A</v>
      </c>
      <c r="G35" s="460" t="e">
        <v>#N/A</v>
      </c>
      <c r="H35" s="460">
        <v>149.49999999999997</v>
      </c>
      <c r="I35" s="460" t="e">
        <v>#N/A</v>
      </c>
      <c r="J35" s="460" t="e">
        <v>#N/A</v>
      </c>
      <c r="K35" s="465" t="e">
        <v>#N/A</v>
      </c>
      <c r="M35" s="139" t="e">
        <v>#N/A</v>
      </c>
      <c r="N35" s="63" t="e">
        <v>#N/A</v>
      </c>
      <c r="O35" s="564">
        <v>149.49999999999997</v>
      </c>
      <c r="Y35" s="461"/>
      <c r="AQ35" s="28">
        <f t="shared" si="0"/>
        <v>2015</v>
      </c>
      <c r="AR35" s="297">
        <v>36.266446463095846</v>
      </c>
      <c r="AS35" s="632" t="e">
        <f>NA()</f>
        <v>#N/A</v>
      </c>
    </row>
    <row r="36" spans="1:45">
      <c r="A36" s="464">
        <v>36656</v>
      </c>
      <c r="B36" s="460">
        <v>16.8</v>
      </c>
      <c r="C36" s="460" t="e">
        <v>#N/A</v>
      </c>
      <c r="D36" s="460">
        <v>37.598160069085054</v>
      </c>
      <c r="E36" s="460" t="e">
        <v>#N/A</v>
      </c>
      <c r="F36" s="460" t="e">
        <v>#N/A</v>
      </c>
      <c r="G36" s="460" t="e">
        <v>#N/A</v>
      </c>
      <c r="H36" s="460" t="e">
        <v>#N/A</v>
      </c>
      <c r="I36" s="460" t="e">
        <v>#N/A</v>
      </c>
      <c r="J36" s="460" t="e">
        <v>#N/A</v>
      </c>
      <c r="K36" s="465" t="e">
        <v>#N/A</v>
      </c>
      <c r="M36" s="139">
        <v>37.598160069085054</v>
      </c>
      <c r="N36" s="63" t="e">
        <v>#N/A</v>
      </c>
      <c r="O36" s="564" t="e">
        <v>#N/A</v>
      </c>
      <c r="Y36" s="461"/>
      <c r="AQ36" s="28">
        <f t="shared" si="0"/>
        <v>2016</v>
      </c>
      <c r="AR36" s="297">
        <v>30.132109418380459</v>
      </c>
      <c r="AS36" s="632" t="e">
        <f>NA()</f>
        <v>#N/A</v>
      </c>
    </row>
    <row r="37" spans="1:45">
      <c r="A37" s="464">
        <v>36790</v>
      </c>
      <c r="B37" s="460">
        <v>29.7</v>
      </c>
      <c r="C37" s="460" t="e">
        <v>#N/A</v>
      </c>
      <c r="D37" s="460">
        <v>40.48961028627803</v>
      </c>
      <c r="E37" s="460" t="e">
        <v>#N/A</v>
      </c>
      <c r="F37" s="460" t="e">
        <v>#N/A</v>
      </c>
      <c r="G37" s="460" t="e">
        <v>#N/A</v>
      </c>
      <c r="H37" s="460" t="e">
        <v>#N/A</v>
      </c>
      <c r="I37" s="460" t="e">
        <v>#N/A</v>
      </c>
      <c r="J37" s="460" t="e">
        <v>#N/A</v>
      </c>
      <c r="K37" s="465" t="e">
        <v>#N/A</v>
      </c>
      <c r="M37" s="139">
        <v>40.48961028627803</v>
      </c>
      <c r="N37" s="63" t="e">
        <v>#N/A</v>
      </c>
      <c r="O37" s="564" t="e">
        <v>#N/A</v>
      </c>
      <c r="Y37" s="461"/>
      <c r="AQ37" s="28">
        <f t="shared" si="0"/>
        <v>2017</v>
      </c>
      <c r="AR37" s="297">
        <v>24.652151434467818</v>
      </c>
      <c r="AS37" s="632" t="e">
        <f>NA()</f>
        <v>#N/A</v>
      </c>
    </row>
    <row r="38" spans="1:45">
      <c r="A38" s="464">
        <v>36830</v>
      </c>
      <c r="B38" s="460">
        <v>150</v>
      </c>
      <c r="C38" s="460" t="e">
        <v>#N/A</v>
      </c>
      <c r="D38" s="460" t="e">
        <v>#N/A</v>
      </c>
      <c r="E38" s="460" t="e">
        <v>#N/A</v>
      </c>
      <c r="F38" s="460" t="e">
        <v>#N/A</v>
      </c>
      <c r="G38" s="460">
        <v>26.869999999999987</v>
      </c>
      <c r="H38" s="460" t="e">
        <v>#N/A</v>
      </c>
      <c r="I38" s="460" t="e">
        <v>#N/A</v>
      </c>
      <c r="J38" s="460" t="e">
        <v>#N/A</v>
      </c>
      <c r="K38" s="465" t="e">
        <v>#N/A</v>
      </c>
      <c r="M38" s="139" t="e">
        <v>#N/A</v>
      </c>
      <c r="N38" s="63">
        <v>26.869999999999987</v>
      </c>
      <c r="O38" s="564" t="e">
        <v>#N/A</v>
      </c>
      <c r="Y38" s="461"/>
      <c r="AQ38" s="28">
        <f t="shared" si="0"/>
        <v>2018</v>
      </c>
      <c r="AR38" s="297">
        <v>22.464829422858582</v>
      </c>
      <c r="AS38" s="632">
        <v>23.7</v>
      </c>
    </row>
    <row r="39" spans="1:45">
      <c r="A39" s="464">
        <v>36860</v>
      </c>
      <c r="B39" s="460">
        <v>299.64</v>
      </c>
      <c r="C39" s="460" t="e">
        <v>#N/A</v>
      </c>
      <c r="D39" s="460">
        <v>28.531021574531231</v>
      </c>
      <c r="E39" s="460" t="e">
        <v>#N/A</v>
      </c>
      <c r="F39" s="460" t="e">
        <v>#N/A</v>
      </c>
      <c r="G39" s="460" t="e">
        <v>#N/A</v>
      </c>
      <c r="H39" s="460" t="e">
        <v>#N/A</v>
      </c>
      <c r="I39" s="460" t="e">
        <v>#N/A</v>
      </c>
      <c r="J39" s="460" t="e">
        <v>#N/A</v>
      </c>
      <c r="K39" s="465" t="e">
        <v>#N/A</v>
      </c>
      <c r="M39" s="139">
        <v>28.531021574531231</v>
      </c>
      <c r="N39" s="63" t="e">
        <v>#N/A</v>
      </c>
      <c r="O39" s="564" t="e">
        <v>#N/A</v>
      </c>
      <c r="Y39" s="461"/>
      <c r="AQ39" s="28">
        <f t="shared" si="0"/>
        <v>2019</v>
      </c>
      <c r="AR39" s="297">
        <v>32.464111388187511</v>
      </c>
      <c r="AS39" s="632">
        <v>25.125</v>
      </c>
    </row>
    <row r="40" spans="1:45">
      <c r="A40" s="464">
        <v>36913</v>
      </c>
      <c r="B40" s="460">
        <v>50</v>
      </c>
      <c r="C40" s="460" t="e">
        <v>#N/A</v>
      </c>
      <c r="D40" s="460">
        <v>35.47999999999999</v>
      </c>
      <c r="E40" s="460" t="e">
        <v>#N/A</v>
      </c>
      <c r="F40" s="460" t="e">
        <v>#N/A</v>
      </c>
      <c r="G40" s="460" t="e">
        <v>#N/A</v>
      </c>
      <c r="H40" s="460" t="e">
        <v>#N/A</v>
      </c>
      <c r="I40" s="460" t="e">
        <v>#N/A</v>
      </c>
      <c r="J40" s="460" t="e">
        <v>#N/A</v>
      </c>
      <c r="K40" s="465" t="e">
        <v>#N/A</v>
      </c>
      <c r="M40" s="139">
        <v>35.47999999999999</v>
      </c>
      <c r="N40" s="63" t="e">
        <v>#N/A</v>
      </c>
      <c r="O40" s="564" t="e">
        <v>#N/A</v>
      </c>
      <c r="Y40" s="461"/>
      <c r="AQ40" s="28">
        <f t="shared" si="0"/>
        <v>2020</v>
      </c>
      <c r="AR40" s="297">
        <v>34.618774152019007</v>
      </c>
      <c r="AS40" s="632">
        <v>29.725000000000001</v>
      </c>
    </row>
    <row r="41" spans="1:45">
      <c r="A41" s="464">
        <v>36945</v>
      </c>
      <c r="B41" s="460">
        <v>40.049999999999997</v>
      </c>
      <c r="C41" s="460" t="e">
        <v>#N/A</v>
      </c>
      <c r="D41" s="460" t="e">
        <v>#N/A</v>
      </c>
      <c r="E41" s="460">
        <v>31.552623901153318</v>
      </c>
      <c r="F41" s="460" t="e">
        <v>#N/A</v>
      </c>
      <c r="G41" s="460" t="e">
        <v>#N/A</v>
      </c>
      <c r="H41" s="460" t="e">
        <v>#N/A</v>
      </c>
      <c r="I41" s="460" t="e">
        <v>#N/A</v>
      </c>
      <c r="J41" s="460" t="e">
        <v>#N/A</v>
      </c>
      <c r="K41" s="465" t="e">
        <v>#N/A</v>
      </c>
      <c r="M41" s="139" t="e">
        <v>#N/A</v>
      </c>
      <c r="N41" s="63">
        <v>31.552623901153318</v>
      </c>
      <c r="O41" s="564" t="e">
        <v>#N/A</v>
      </c>
      <c r="Y41" s="461"/>
      <c r="AQ41" s="28">
        <f t="shared" si="0"/>
        <v>2021</v>
      </c>
      <c r="AR41" s="297">
        <v>30.431598642221012</v>
      </c>
      <c r="AS41" s="632">
        <v>34.575000000000003</v>
      </c>
    </row>
    <row r="42" spans="1:45">
      <c r="A42" s="464">
        <v>36963</v>
      </c>
      <c r="B42" s="460">
        <v>112.2</v>
      </c>
      <c r="C42" s="460" t="e">
        <v>#N/A</v>
      </c>
      <c r="D42" s="460" t="e">
        <v>#N/A</v>
      </c>
      <c r="E42" s="460" t="e">
        <v>#N/A</v>
      </c>
      <c r="F42" s="460">
        <v>24.999999999999993</v>
      </c>
      <c r="G42" s="460" t="e">
        <v>#N/A</v>
      </c>
      <c r="H42" s="460" t="e">
        <v>#N/A</v>
      </c>
      <c r="I42" s="460" t="e">
        <v>#N/A</v>
      </c>
      <c r="J42" s="460" t="e">
        <v>#N/A</v>
      </c>
      <c r="K42" s="465" t="e">
        <v>#N/A</v>
      </c>
      <c r="M42" s="139" t="e">
        <v>#N/A</v>
      </c>
      <c r="N42" s="63">
        <v>24.999999999999993</v>
      </c>
      <c r="O42" s="564" t="e">
        <v>#N/A</v>
      </c>
      <c r="Y42" s="461"/>
      <c r="AQ42" s="28">
        <v>2022</v>
      </c>
      <c r="AR42" s="297"/>
      <c r="AS42" s="632">
        <v>46.62</v>
      </c>
    </row>
    <row r="43" spans="1:45">
      <c r="A43" s="464">
        <v>36998</v>
      </c>
      <c r="B43" s="460">
        <v>25.5</v>
      </c>
      <c r="C43" s="460" t="e">
        <v>#N/A</v>
      </c>
      <c r="D43" s="460" t="e">
        <v>#N/A</v>
      </c>
      <c r="E43" s="460">
        <v>86.807971992777723</v>
      </c>
      <c r="F43" s="460" t="e">
        <v>#N/A</v>
      </c>
      <c r="G43" s="460" t="e">
        <v>#N/A</v>
      </c>
      <c r="H43" s="460" t="e">
        <v>#N/A</v>
      </c>
      <c r="I43" s="460" t="e">
        <v>#N/A</v>
      </c>
      <c r="J43" s="460" t="e">
        <v>#N/A</v>
      </c>
      <c r="K43" s="465" t="e">
        <v>#N/A</v>
      </c>
      <c r="M43" s="139" t="e">
        <v>#N/A</v>
      </c>
      <c r="N43" s="63">
        <v>86.807971992777723</v>
      </c>
      <c r="O43" s="564" t="e">
        <v>#N/A</v>
      </c>
      <c r="Y43" s="461"/>
      <c r="AQ43" s="30">
        <v>2023</v>
      </c>
      <c r="AR43" s="299"/>
      <c r="AS43" s="766"/>
    </row>
    <row r="44" spans="1:45">
      <c r="A44" s="464">
        <v>36999</v>
      </c>
      <c r="B44" s="460">
        <v>4.5</v>
      </c>
      <c r="C44" s="460" t="e">
        <v>#N/A</v>
      </c>
      <c r="D44" s="460" t="e">
        <v>#N/A</v>
      </c>
      <c r="E44" s="460">
        <v>73.198224593799992</v>
      </c>
      <c r="F44" s="460" t="e">
        <v>#N/A</v>
      </c>
      <c r="G44" s="460" t="e">
        <v>#N/A</v>
      </c>
      <c r="H44" s="460" t="e">
        <v>#N/A</v>
      </c>
      <c r="I44" s="460" t="e">
        <v>#N/A</v>
      </c>
      <c r="J44" s="460" t="e">
        <v>#N/A</v>
      </c>
      <c r="K44" s="465" t="e">
        <v>#N/A</v>
      </c>
      <c r="M44" s="139" t="e">
        <v>#N/A</v>
      </c>
      <c r="N44" s="63">
        <v>73.198224593799992</v>
      </c>
      <c r="O44" s="564" t="e">
        <v>#N/A</v>
      </c>
      <c r="Y44" s="461"/>
    </row>
    <row r="45" spans="1:45">
      <c r="A45" s="464">
        <v>37006</v>
      </c>
      <c r="B45" s="460">
        <v>64.5</v>
      </c>
      <c r="C45" s="460" t="e">
        <v>#N/A</v>
      </c>
      <c r="D45" s="460" t="e">
        <v>#N/A</v>
      </c>
      <c r="E45" s="460" t="e">
        <v>#N/A</v>
      </c>
      <c r="F45" s="460" t="e">
        <v>#N/A</v>
      </c>
      <c r="G45" s="460" t="e">
        <v>#N/A</v>
      </c>
      <c r="H45" s="460">
        <v>45.940970527916456</v>
      </c>
      <c r="I45" s="460" t="e">
        <v>#N/A</v>
      </c>
      <c r="J45" s="460" t="e">
        <v>#N/A</v>
      </c>
      <c r="K45" s="465" t="e">
        <v>#N/A</v>
      </c>
      <c r="M45" s="139" t="e">
        <v>#N/A</v>
      </c>
      <c r="N45" s="63" t="e">
        <v>#N/A</v>
      </c>
      <c r="O45" s="564">
        <v>45.940970527916456</v>
      </c>
      <c r="Y45" s="461"/>
    </row>
    <row r="46" spans="1:45">
      <c r="A46" s="464">
        <v>37196</v>
      </c>
      <c r="B46" s="460">
        <v>160.5</v>
      </c>
      <c r="C46" s="460" t="e">
        <v>#N/A</v>
      </c>
      <c r="D46" s="460" t="e">
        <v>#N/A</v>
      </c>
      <c r="E46" s="460" t="e">
        <v>#N/A</v>
      </c>
      <c r="F46" s="460" t="e">
        <v>#N/A</v>
      </c>
      <c r="G46" s="460">
        <v>25.409999999999989</v>
      </c>
      <c r="H46" s="460" t="e">
        <v>#N/A</v>
      </c>
      <c r="I46" s="460" t="e">
        <v>#N/A</v>
      </c>
      <c r="J46" s="460" t="e">
        <v>#N/A</v>
      </c>
      <c r="K46" s="465" t="e">
        <v>#N/A</v>
      </c>
      <c r="M46" s="139" t="e">
        <v>#N/A</v>
      </c>
      <c r="N46" s="63">
        <v>25.409999999999989</v>
      </c>
      <c r="O46" s="564" t="e">
        <v>#N/A</v>
      </c>
      <c r="Y46" s="461"/>
    </row>
    <row r="47" spans="1:45">
      <c r="A47" s="464">
        <v>37202</v>
      </c>
      <c r="B47" s="460">
        <v>49.8</v>
      </c>
      <c r="C47" s="460" t="e">
        <v>#N/A</v>
      </c>
      <c r="D47" s="460">
        <v>65.832702791067462</v>
      </c>
      <c r="E47" s="460" t="e">
        <v>#N/A</v>
      </c>
      <c r="F47" s="460" t="e">
        <v>#N/A</v>
      </c>
      <c r="G47" s="460" t="e">
        <v>#N/A</v>
      </c>
      <c r="H47" s="460" t="e">
        <v>#N/A</v>
      </c>
      <c r="I47" s="460" t="e">
        <v>#N/A</v>
      </c>
      <c r="J47" s="460" t="e">
        <v>#N/A</v>
      </c>
      <c r="K47" s="465" t="e">
        <v>#N/A</v>
      </c>
      <c r="M47" s="139">
        <v>65.832702791067462</v>
      </c>
      <c r="N47" s="63" t="e">
        <v>#N/A</v>
      </c>
      <c r="O47" s="564" t="e">
        <v>#N/A</v>
      </c>
      <c r="Y47" s="461"/>
    </row>
    <row r="48" spans="1:45">
      <c r="A48" s="464">
        <v>37204</v>
      </c>
      <c r="B48" s="460">
        <v>40.049999999999997</v>
      </c>
      <c r="C48" s="460" t="e">
        <v>#N/A</v>
      </c>
      <c r="D48" s="460" t="e">
        <v>#N/A</v>
      </c>
      <c r="E48" s="460">
        <v>39.136941133000732</v>
      </c>
      <c r="F48" s="460" t="e">
        <v>#N/A</v>
      </c>
      <c r="G48" s="460" t="e">
        <v>#N/A</v>
      </c>
      <c r="H48" s="460" t="e">
        <v>#N/A</v>
      </c>
      <c r="I48" s="460" t="e">
        <v>#N/A</v>
      </c>
      <c r="J48" s="460" t="e">
        <v>#N/A</v>
      </c>
      <c r="K48" s="465" t="e">
        <v>#N/A</v>
      </c>
      <c r="M48" s="139" t="e">
        <v>#N/A</v>
      </c>
      <c r="N48" s="63">
        <v>39.136941133000732</v>
      </c>
      <c r="O48" s="564" t="e">
        <v>#N/A</v>
      </c>
      <c r="Y48" s="461"/>
    </row>
    <row r="49" spans="1:25">
      <c r="A49" s="464">
        <v>37245</v>
      </c>
      <c r="B49" s="460">
        <v>9</v>
      </c>
      <c r="C49" s="460" t="e">
        <v>#N/A</v>
      </c>
      <c r="D49" s="460" t="e">
        <v>#N/A</v>
      </c>
      <c r="E49" s="460" t="e">
        <v>#N/A</v>
      </c>
      <c r="F49" s="460" t="e">
        <v>#N/A</v>
      </c>
      <c r="G49" s="460" t="e">
        <v>#N/A</v>
      </c>
      <c r="H49" s="460">
        <v>43.300658308333503</v>
      </c>
      <c r="I49" s="460" t="e">
        <v>#N/A</v>
      </c>
      <c r="J49" s="460" t="e">
        <v>#N/A</v>
      </c>
      <c r="K49" s="465" t="e">
        <v>#N/A</v>
      </c>
      <c r="M49" s="139" t="e">
        <v>#N/A</v>
      </c>
      <c r="N49" s="63" t="e">
        <v>#N/A</v>
      </c>
      <c r="O49" s="564">
        <v>43.300658308333503</v>
      </c>
      <c r="Y49" s="461"/>
    </row>
    <row r="50" spans="1:25">
      <c r="A50" s="464">
        <v>37245</v>
      </c>
      <c r="B50" s="460">
        <v>66</v>
      </c>
      <c r="C50" s="460" t="e">
        <v>#N/A</v>
      </c>
      <c r="D50" s="460" t="e">
        <v>#N/A</v>
      </c>
      <c r="E50" s="460" t="e">
        <v>#N/A</v>
      </c>
      <c r="F50" s="460" t="e">
        <v>#N/A</v>
      </c>
      <c r="G50" s="460" t="e">
        <v>#N/A</v>
      </c>
      <c r="H50" s="460">
        <v>43.084417603277231</v>
      </c>
      <c r="I50" s="460" t="e">
        <v>#N/A</v>
      </c>
      <c r="J50" s="460" t="e">
        <v>#N/A</v>
      </c>
      <c r="K50" s="465" t="e">
        <v>#N/A</v>
      </c>
      <c r="M50" s="139" t="e">
        <v>#N/A</v>
      </c>
      <c r="N50" s="63" t="e">
        <v>#N/A</v>
      </c>
      <c r="O50" s="564">
        <v>43.084417603277231</v>
      </c>
      <c r="Y50" s="461"/>
    </row>
    <row r="51" spans="1:25">
      <c r="A51" s="464">
        <v>37246</v>
      </c>
      <c r="B51" s="460">
        <v>80</v>
      </c>
      <c r="C51" s="460" t="e">
        <v>#N/A</v>
      </c>
      <c r="D51" s="460" t="e">
        <v>#N/A</v>
      </c>
      <c r="E51" s="460" t="e">
        <v>#N/A</v>
      </c>
      <c r="F51" s="460">
        <v>24.830079151556465</v>
      </c>
      <c r="G51" s="460" t="e">
        <v>#N/A</v>
      </c>
      <c r="H51" s="460" t="e">
        <v>#N/A</v>
      </c>
      <c r="I51" s="460" t="e">
        <v>#N/A</v>
      </c>
      <c r="J51" s="460" t="e">
        <v>#N/A</v>
      </c>
      <c r="K51" s="465" t="e">
        <v>#N/A</v>
      </c>
      <c r="M51" s="139" t="e">
        <v>#N/A</v>
      </c>
      <c r="N51" s="63">
        <v>24.830079151556465</v>
      </c>
      <c r="O51" s="564" t="e">
        <v>#N/A</v>
      </c>
      <c r="Y51" s="461"/>
    </row>
    <row r="52" spans="1:25">
      <c r="A52" s="464">
        <v>37256</v>
      </c>
      <c r="B52" s="460">
        <v>51</v>
      </c>
      <c r="C52" s="460" t="e">
        <v>#N/A</v>
      </c>
      <c r="D52" s="460" t="e">
        <v>#N/A</v>
      </c>
      <c r="E52" s="460">
        <v>29.749999999999996</v>
      </c>
      <c r="F52" s="460" t="e">
        <v>#N/A</v>
      </c>
      <c r="G52" s="460" t="e">
        <v>#N/A</v>
      </c>
      <c r="H52" s="460" t="e">
        <v>#N/A</v>
      </c>
      <c r="I52" s="460" t="e">
        <v>#N/A</v>
      </c>
      <c r="J52" s="460" t="e">
        <v>#N/A</v>
      </c>
      <c r="K52" s="465" t="e">
        <v>#N/A</v>
      </c>
      <c r="M52" s="139" t="e">
        <v>#N/A</v>
      </c>
      <c r="N52" s="63">
        <v>29.749999999999996</v>
      </c>
      <c r="O52" s="564" t="e">
        <v>#N/A</v>
      </c>
      <c r="Y52" s="461"/>
    </row>
    <row r="53" spans="1:25">
      <c r="A53" s="464">
        <v>37345</v>
      </c>
      <c r="B53" s="460">
        <v>15</v>
      </c>
      <c r="C53" s="460" t="e">
        <v>#N/A</v>
      </c>
      <c r="D53" s="460" t="e">
        <v>#N/A</v>
      </c>
      <c r="E53" s="460" t="e">
        <v>#N/A</v>
      </c>
      <c r="F53" s="460" t="e">
        <v>#N/A</v>
      </c>
      <c r="G53" s="460" t="e">
        <v>#N/A</v>
      </c>
      <c r="H53" s="460">
        <v>43.30065830833351</v>
      </c>
      <c r="I53" s="460" t="e">
        <v>#N/A</v>
      </c>
      <c r="J53" s="460" t="e">
        <v>#N/A</v>
      </c>
      <c r="K53" s="465" t="e">
        <v>#N/A</v>
      </c>
      <c r="M53" s="139" t="e">
        <v>#N/A</v>
      </c>
      <c r="N53" s="63" t="e">
        <v>#N/A</v>
      </c>
      <c r="O53" s="564">
        <v>43.30065830833351</v>
      </c>
      <c r="Y53" s="461"/>
    </row>
    <row r="54" spans="1:25">
      <c r="A54" s="464">
        <v>37369</v>
      </c>
      <c r="B54" s="460">
        <v>85.5</v>
      </c>
      <c r="C54" s="460" t="e">
        <v>#N/A</v>
      </c>
      <c r="D54" s="460" t="e">
        <v>#N/A</v>
      </c>
      <c r="E54" s="460">
        <v>25.834657109888852</v>
      </c>
      <c r="F54" s="460" t="e">
        <v>#N/A</v>
      </c>
      <c r="G54" s="460" t="e">
        <v>#N/A</v>
      </c>
      <c r="H54" s="460" t="e">
        <v>#N/A</v>
      </c>
      <c r="I54" s="460" t="e">
        <v>#N/A</v>
      </c>
      <c r="J54" s="460" t="e">
        <v>#N/A</v>
      </c>
      <c r="K54" s="465" t="e">
        <v>#N/A</v>
      </c>
      <c r="M54" s="139" t="e">
        <v>#N/A</v>
      </c>
      <c r="N54" s="63">
        <v>25.834657109888852</v>
      </c>
      <c r="O54" s="564" t="e">
        <v>#N/A</v>
      </c>
      <c r="Y54" s="461"/>
    </row>
    <row r="55" spans="1:25">
      <c r="A55" s="464">
        <v>37512</v>
      </c>
      <c r="B55" s="460">
        <v>40.5</v>
      </c>
      <c r="C55" s="460" t="e">
        <v>#N/A</v>
      </c>
      <c r="D55" s="460" t="e">
        <v>#N/A</v>
      </c>
      <c r="E55" s="460">
        <v>21.019697910274392</v>
      </c>
      <c r="F55" s="460" t="e">
        <v>#N/A</v>
      </c>
      <c r="G55" s="460" t="e">
        <v>#N/A</v>
      </c>
      <c r="H55" s="460" t="e">
        <v>#N/A</v>
      </c>
      <c r="I55" s="460" t="e">
        <v>#N/A</v>
      </c>
      <c r="J55" s="460" t="e">
        <v>#N/A</v>
      </c>
      <c r="K55" s="465" t="e">
        <v>#N/A</v>
      </c>
      <c r="M55" s="139" t="e">
        <v>#N/A</v>
      </c>
      <c r="N55" s="63">
        <v>21.019697910274392</v>
      </c>
      <c r="O55" s="564" t="e">
        <v>#N/A</v>
      </c>
      <c r="Y55" s="461"/>
    </row>
    <row r="56" spans="1:25">
      <c r="A56" s="464">
        <v>37512</v>
      </c>
      <c r="B56" s="460">
        <v>21</v>
      </c>
      <c r="C56" s="460" t="e">
        <v>#N/A</v>
      </c>
      <c r="D56" s="460" t="e">
        <v>#N/A</v>
      </c>
      <c r="E56" s="460">
        <v>29.899999999999984</v>
      </c>
      <c r="F56" s="460" t="e">
        <v>#N/A</v>
      </c>
      <c r="G56" s="460" t="e">
        <v>#N/A</v>
      </c>
      <c r="H56" s="460" t="e">
        <v>#N/A</v>
      </c>
      <c r="I56" s="460" t="e">
        <v>#N/A</v>
      </c>
      <c r="J56" s="460" t="e">
        <v>#N/A</v>
      </c>
      <c r="K56" s="465" t="e">
        <v>#N/A</v>
      </c>
      <c r="M56" s="139" t="e">
        <v>#N/A</v>
      </c>
      <c r="N56" s="63">
        <v>29.899999999999984</v>
      </c>
      <c r="O56" s="564" t="e">
        <v>#N/A</v>
      </c>
      <c r="Y56" s="461"/>
    </row>
    <row r="57" spans="1:25">
      <c r="A57" s="464">
        <v>37512</v>
      </c>
      <c r="B57" s="460">
        <v>40.5</v>
      </c>
      <c r="C57" s="460" t="e">
        <v>#N/A</v>
      </c>
      <c r="D57" s="460">
        <v>23.130414169992342</v>
      </c>
      <c r="E57" s="460" t="e">
        <v>#N/A</v>
      </c>
      <c r="F57" s="460" t="e">
        <v>#N/A</v>
      </c>
      <c r="G57" s="460" t="e">
        <v>#N/A</v>
      </c>
      <c r="H57" s="460" t="e">
        <v>#N/A</v>
      </c>
      <c r="I57" s="460" t="e">
        <v>#N/A</v>
      </c>
      <c r="J57" s="460" t="e">
        <v>#N/A</v>
      </c>
      <c r="K57" s="465" t="e">
        <v>#N/A</v>
      </c>
      <c r="M57" s="139">
        <v>23.130414169992342</v>
      </c>
      <c r="N57" s="63" t="e">
        <v>#N/A</v>
      </c>
      <c r="O57" s="564" t="e">
        <v>#N/A</v>
      </c>
      <c r="Y57" s="461"/>
    </row>
    <row r="58" spans="1:25">
      <c r="A58" s="464">
        <v>37518</v>
      </c>
      <c r="B58" s="460">
        <v>5.94</v>
      </c>
      <c r="C58" s="460" t="e">
        <v>#N/A</v>
      </c>
      <c r="D58" s="460" t="e">
        <v>#N/A</v>
      </c>
      <c r="E58" s="460">
        <v>27.499999999999989</v>
      </c>
      <c r="F58" s="460" t="e">
        <v>#N/A</v>
      </c>
      <c r="G58" s="460" t="e">
        <v>#N/A</v>
      </c>
      <c r="H58" s="460" t="e">
        <v>#N/A</v>
      </c>
      <c r="I58" s="460" t="e">
        <v>#N/A</v>
      </c>
      <c r="J58" s="460" t="e">
        <v>#N/A</v>
      </c>
      <c r="K58" s="465" t="e">
        <v>#N/A</v>
      </c>
      <c r="M58" s="139" t="e">
        <v>#N/A</v>
      </c>
      <c r="N58" s="63">
        <v>27.499999999999989</v>
      </c>
      <c r="O58" s="564" t="e">
        <v>#N/A</v>
      </c>
      <c r="Y58" s="461"/>
    </row>
    <row r="59" spans="1:25">
      <c r="A59" s="464">
        <v>37526</v>
      </c>
      <c r="B59" s="460">
        <v>56.76</v>
      </c>
      <c r="C59" s="460" t="e">
        <v>#N/A</v>
      </c>
      <c r="D59" s="460" t="e">
        <v>#N/A</v>
      </c>
      <c r="E59" s="460">
        <v>24.273739898101212</v>
      </c>
      <c r="F59" s="460" t="e">
        <v>#N/A</v>
      </c>
      <c r="G59" s="460" t="e">
        <v>#N/A</v>
      </c>
      <c r="H59" s="460" t="e">
        <v>#N/A</v>
      </c>
      <c r="I59" s="460" t="e">
        <v>#N/A</v>
      </c>
      <c r="J59" s="460" t="e">
        <v>#N/A</v>
      </c>
      <c r="K59" s="465" t="e">
        <v>#N/A</v>
      </c>
      <c r="M59" s="139" t="e">
        <v>#N/A</v>
      </c>
      <c r="N59" s="63">
        <v>24.273739898101212</v>
      </c>
      <c r="O59" s="564" t="e">
        <v>#N/A</v>
      </c>
      <c r="Y59" s="461"/>
    </row>
    <row r="60" spans="1:25">
      <c r="A60" s="464">
        <v>37531</v>
      </c>
      <c r="B60" s="460">
        <v>16.5</v>
      </c>
      <c r="C60" s="460">
        <v>52.599999999999987</v>
      </c>
      <c r="D60" s="460" t="e">
        <v>#N/A</v>
      </c>
      <c r="E60" s="460" t="e">
        <v>#N/A</v>
      </c>
      <c r="F60" s="460" t="e">
        <v>#N/A</v>
      </c>
      <c r="G60" s="460" t="e">
        <v>#N/A</v>
      </c>
      <c r="H60" s="460" t="e">
        <v>#N/A</v>
      </c>
      <c r="I60" s="460" t="e">
        <v>#N/A</v>
      </c>
      <c r="J60" s="460" t="e">
        <v>#N/A</v>
      </c>
      <c r="K60" s="465" t="e">
        <v>#N/A</v>
      </c>
      <c r="M60" s="139">
        <v>52.599999999999987</v>
      </c>
      <c r="N60" s="63" t="e">
        <v>#N/A</v>
      </c>
      <c r="O60" s="564" t="e">
        <v>#N/A</v>
      </c>
      <c r="Y60" s="461"/>
    </row>
    <row r="61" spans="1:25">
      <c r="A61" s="464">
        <v>37536</v>
      </c>
      <c r="B61" s="460">
        <v>162</v>
      </c>
      <c r="C61" s="460">
        <v>37.777497544714848</v>
      </c>
      <c r="D61" s="460" t="e">
        <v>#N/A</v>
      </c>
      <c r="E61" s="460" t="e">
        <v>#N/A</v>
      </c>
      <c r="F61" s="460" t="e">
        <v>#N/A</v>
      </c>
      <c r="G61" s="460" t="e">
        <v>#N/A</v>
      </c>
      <c r="H61" s="460" t="e">
        <v>#N/A</v>
      </c>
      <c r="I61" s="460" t="e">
        <v>#N/A</v>
      </c>
      <c r="J61" s="460" t="e">
        <v>#N/A</v>
      </c>
      <c r="K61" s="465" t="e">
        <v>#N/A</v>
      </c>
      <c r="M61" s="139">
        <v>37.777497544714848</v>
      </c>
      <c r="N61" s="63" t="e">
        <v>#N/A</v>
      </c>
      <c r="O61" s="564" t="e">
        <v>#N/A</v>
      </c>
      <c r="Y61" s="461"/>
    </row>
    <row r="62" spans="1:25">
      <c r="A62" s="464">
        <v>37543</v>
      </c>
      <c r="B62" s="460">
        <v>11.22</v>
      </c>
      <c r="C62" s="460" t="e">
        <v>#N/A</v>
      </c>
      <c r="D62" s="460" t="e">
        <v>#N/A</v>
      </c>
      <c r="E62" s="460">
        <v>27.499999999999989</v>
      </c>
      <c r="F62" s="460" t="e">
        <v>#N/A</v>
      </c>
      <c r="G62" s="460" t="e">
        <v>#N/A</v>
      </c>
      <c r="H62" s="460" t="e">
        <v>#N/A</v>
      </c>
      <c r="I62" s="460" t="e">
        <v>#N/A</v>
      </c>
      <c r="J62" s="460" t="e">
        <v>#N/A</v>
      </c>
      <c r="K62" s="465" t="e">
        <v>#N/A</v>
      </c>
      <c r="M62" s="139" t="e">
        <v>#N/A</v>
      </c>
      <c r="N62" s="63">
        <v>27.499999999999989</v>
      </c>
      <c r="O62" s="564" t="e">
        <v>#N/A</v>
      </c>
      <c r="Y62" s="461"/>
    </row>
    <row r="63" spans="1:25">
      <c r="A63" s="464">
        <v>37550</v>
      </c>
      <c r="B63" s="460">
        <v>204</v>
      </c>
      <c r="C63" s="460" t="e">
        <v>#N/A</v>
      </c>
      <c r="D63" s="460">
        <v>27.249999999999986</v>
      </c>
      <c r="E63" s="460" t="e">
        <v>#N/A</v>
      </c>
      <c r="F63" s="460" t="e">
        <v>#N/A</v>
      </c>
      <c r="G63" s="460" t="e">
        <v>#N/A</v>
      </c>
      <c r="H63" s="460" t="e">
        <v>#N/A</v>
      </c>
      <c r="I63" s="460" t="e">
        <v>#N/A</v>
      </c>
      <c r="J63" s="460" t="e">
        <v>#N/A</v>
      </c>
      <c r="K63" s="465" t="e">
        <v>#N/A</v>
      </c>
      <c r="M63" s="139">
        <v>27.249999999999986</v>
      </c>
      <c r="N63" s="63" t="e">
        <v>#N/A</v>
      </c>
      <c r="O63" s="564" t="e">
        <v>#N/A</v>
      </c>
      <c r="Y63" s="461"/>
    </row>
    <row r="64" spans="1:25">
      <c r="A64" s="464">
        <v>37559</v>
      </c>
      <c r="B64" s="460">
        <v>60</v>
      </c>
      <c r="C64" s="460">
        <v>49.199999999999982</v>
      </c>
      <c r="D64" s="460" t="e">
        <v>#N/A</v>
      </c>
      <c r="E64" s="460" t="e">
        <v>#N/A</v>
      </c>
      <c r="F64" s="460" t="e">
        <v>#N/A</v>
      </c>
      <c r="G64" s="460" t="e">
        <v>#N/A</v>
      </c>
      <c r="H64" s="460" t="e">
        <v>#N/A</v>
      </c>
      <c r="I64" s="460" t="e">
        <v>#N/A</v>
      </c>
      <c r="J64" s="460" t="e">
        <v>#N/A</v>
      </c>
      <c r="K64" s="465" t="e">
        <v>#N/A</v>
      </c>
      <c r="M64" s="139">
        <v>49.199999999999982</v>
      </c>
      <c r="N64" s="63" t="e">
        <v>#N/A</v>
      </c>
      <c r="O64" s="564" t="e">
        <v>#N/A</v>
      </c>
      <c r="Y64" s="461"/>
    </row>
    <row r="65" spans="1:25">
      <c r="A65" s="464">
        <v>37560</v>
      </c>
      <c r="B65" s="460">
        <v>22.44</v>
      </c>
      <c r="C65" s="460">
        <v>49.149999999999991</v>
      </c>
      <c r="D65" s="460" t="e">
        <v>#N/A</v>
      </c>
      <c r="E65" s="460" t="e">
        <v>#N/A</v>
      </c>
      <c r="F65" s="460" t="e">
        <v>#N/A</v>
      </c>
      <c r="G65" s="460" t="e">
        <v>#N/A</v>
      </c>
      <c r="H65" s="460" t="e">
        <v>#N/A</v>
      </c>
      <c r="I65" s="460" t="e">
        <v>#N/A</v>
      </c>
      <c r="J65" s="460" t="e">
        <v>#N/A</v>
      </c>
      <c r="K65" s="465" t="e">
        <v>#N/A</v>
      </c>
      <c r="M65" s="139">
        <v>49.149999999999991</v>
      </c>
      <c r="N65" s="63" t="e">
        <v>#N/A</v>
      </c>
      <c r="O65" s="564" t="e">
        <v>#N/A</v>
      </c>
      <c r="Y65" s="461"/>
    </row>
    <row r="66" spans="1:25">
      <c r="A66" s="464">
        <v>37585</v>
      </c>
      <c r="B66" s="460">
        <v>43.5</v>
      </c>
      <c r="C66" s="460" t="e">
        <v>#N/A</v>
      </c>
      <c r="D66" s="460" t="e">
        <v>#N/A</v>
      </c>
      <c r="E66" s="460">
        <v>24.741984496878906</v>
      </c>
      <c r="F66" s="460" t="e">
        <v>#N/A</v>
      </c>
      <c r="G66" s="460" t="e">
        <v>#N/A</v>
      </c>
      <c r="H66" s="460" t="e">
        <v>#N/A</v>
      </c>
      <c r="I66" s="460" t="e">
        <v>#N/A</v>
      </c>
      <c r="J66" s="460" t="e">
        <v>#N/A</v>
      </c>
      <c r="K66" s="465" t="e">
        <v>#N/A</v>
      </c>
      <c r="M66" s="139" t="e">
        <v>#N/A</v>
      </c>
      <c r="N66" s="63">
        <v>24.741984496878906</v>
      </c>
      <c r="O66" s="564" t="e">
        <v>#N/A</v>
      </c>
      <c r="Y66" s="461"/>
    </row>
    <row r="67" spans="1:25">
      <c r="A67" s="464">
        <v>37610</v>
      </c>
      <c r="B67" s="460">
        <v>27</v>
      </c>
      <c r="C67" s="460" t="e">
        <v>#N/A</v>
      </c>
      <c r="D67" s="460" t="e">
        <v>#N/A</v>
      </c>
      <c r="E67" s="460" t="e">
        <v>#N/A</v>
      </c>
      <c r="F67" s="460" t="e">
        <v>#N/A</v>
      </c>
      <c r="G67" s="460" t="e">
        <v>#N/A</v>
      </c>
      <c r="H67" s="460" t="e">
        <v>#N/A</v>
      </c>
      <c r="I67" s="460" t="e">
        <v>#N/A</v>
      </c>
      <c r="J67" s="460" t="e">
        <v>#N/A</v>
      </c>
      <c r="K67" s="465">
        <v>72.116120162280225</v>
      </c>
      <c r="M67" s="139" t="e">
        <v>#N/A</v>
      </c>
      <c r="N67" s="63" t="e">
        <v>#N/A</v>
      </c>
      <c r="O67" s="564">
        <v>72.116120162280225</v>
      </c>
      <c r="Y67" s="461"/>
    </row>
    <row r="68" spans="1:25">
      <c r="A68" s="464">
        <v>37631</v>
      </c>
      <c r="B68" s="460">
        <v>24</v>
      </c>
      <c r="C68" s="460" t="e">
        <v>#N/A</v>
      </c>
      <c r="D68" s="460">
        <v>36.766908670860822</v>
      </c>
      <c r="E68" s="460" t="e">
        <v>#N/A</v>
      </c>
      <c r="F68" s="460" t="e">
        <v>#N/A</v>
      </c>
      <c r="G68" s="460" t="e">
        <v>#N/A</v>
      </c>
      <c r="H68" s="460" t="e">
        <v>#N/A</v>
      </c>
      <c r="I68" s="460" t="e">
        <v>#N/A</v>
      </c>
      <c r="J68" s="460" t="e">
        <v>#N/A</v>
      </c>
      <c r="K68" s="465" t="e">
        <v>#N/A</v>
      </c>
      <c r="M68" s="139">
        <v>36.766908670860822</v>
      </c>
      <c r="N68" s="63" t="e">
        <v>#N/A</v>
      </c>
      <c r="O68" s="564" t="e">
        <v>#N/A</v>
      </c>
      <c r="Y68" s="461"/>
    </row>
    <row r="69" spans="1:25">
      <c r="A69" s="464">
        <v>37642</v>
      </c>
      <c r="B69" s="460">
        <v>74.25</v>
      </c>
      <c r="C69" s="460" t="e">
        <v>#N/A</v>
      </c>
      <c r="D69" s="460" t="e">
        <v>#N/A</v>
      </c>
      <c r="E69" s="460" t="e">
        <v>#N/A</v>
      </c>
      <c r="F69" s="460">
        <v>23.796610268696114</v>
      </c>
      <c r="G69" s="460" t="e">
        <v>#N/A</v>
      </c>
      <c r="H69" s="460" t="e">
        <v>#N/A</v>
      </c>
      <c r="I69" s="460" t="e">
        <v>#N/A</v>
      </c>
      <c r="J69" s="460" t="e">
        <v>#N/A</v>
      </c>
      <c r="K69" s="465" t="e">
        <v>#N/A</v>
      </c>
      <c r="M69" s="139" t="e">
        <v>#N/A</v>
      </c>
      <c r="N69" s="63">
        <v>23.796610268696114</v>
      </c>
      <c r="O69" s="564" t="e">
        <v>#N/A</v>
      </c>
      <c r="Y69" s="461"/>
    </row>
    <row r="70" spans="1:25">
      <c r="A70" s="464">
        <v>37707</v>
      </c>
      <c r="B70" s="460">
        <v>51</v>
      </c>
      <c r="C70" s="460" t="e">
        <v>#N/A</v>
      </c>
      <c r="D70" s="460" t="e">
        <v>#N/A</v>
      </c>
      <c r="E70" s="460" t="e">
        <v>#N/A</v>
      </c>
      <c r="F70" s="460">
        <v>18.383233240779703</v>
      </c>
      <c r="G70" s="460" t="e">
        <v>#N/A</v>
      </c>
      <c r="H70" s="460" t="e">
        <v>#N/A</v>
      </c>
      <c r="I70" s="460" t="e">
        <v>#N/A</v>
      </c>
      <c r="J70" s="460" t="e">
        <v>#N/A</v>
      </c>
      <c r="K70" s="465" t="e">
        <v>#N/A</v>
      </c>
      <c r="M70" s="139" t="e">
        <v>#N/A</v>
      </c>
      <c r="N70" s="63">
        <v>18.383233240779703</v>
      </c>
      <c r="O70" s="564" t="e">
        <v>#N/A</v>
      </c>
      <c r="Y70" s="461"/>
    </row>
    <row r="71" spans="1:25">
      <c r="A71" s="464">
        <v>37712</v>
      </c>
      <c r="B71" s="460">
        <v>162</v>
      </c>
      <c r="C71" s="460" t="e">
        <v>#N/A</v>
      </c>
      <c r="D71" s="460">
        <v>37.376389781231218</v>
      </c>
      <c r="E71" s="460" t="e">
        <v>#N/A</v>
      </c>
      <c r="F71" s="460" t="e">
        <v>#N/A</v>
      </c>
      <c r="G71" s="460" t="e">
        <v>#N/A</v>
      </c>
      <c r="H71" s="460" t="e">
        <v>#N/A</v>
      </c>
      <c r="I71" s="460" t="e">
        <v>#N/A</v>
      </c>
      <c r="J71" s="460" t="e">
        <v>#N/A</v>
      </c>
      <c r="K71" s="465" t="e">
        <v>#N/A</v>
      </c>
      <c r="M71" s="139">
        <v>37.376389781231218</v>
      </c>
      <c r="N71" s="63" t="e">
        <v>#N/A</v>
      </c>
      <c r="O71" s="564" t="e">
        <v>#N/A</v>
      </c>
      <c r="Y71" s="461"/>
    </row>
    <row r="72" spans="1:25">
      <c r="A72" s="464">
        <v>37732</v>
      </c>
      <c r="B72" s="460">
        <v>30</v>
      </c>
      <c r="C72" s="460" t="e">
        <v>#N/A</v>
      </c>
      <c r="D72" s="460" t="e">
        <v>#N/A</v>
      </c>
      <c r="E72" s="460" t="e">
        <v>#N/A</v>
      </c>
      <c r="F72" s="460" t="e">
        <v>#N/A</v>
      </c>
      <c r="G72" s="460" t="e">
        <v>#N/A</v>
      </c>
      <c r="H72" s="460">
        <v>39.59999999999998</v>
      </c>
      <c r="I72" s="460" t="e">
        <v>#N/A</v>
      </c>
      <c r="J72" s="460" t="e">
        <v>#N/A</v>
      </c>
      <c r="K72" s="465" t="e">
        <v>#N/A</v>
      </c>
      <c r="M72" s="139" t="e">
        <v>#N/A</v>
      </c>
      <c r="N72" s="63" t="e">
        <v>#N/A</v>
      </c>
      <c r="O72" s="564">
        <v>39.59999999999998</v>
      </c>
      <c r="Y72" s="461"/>
    </row>
    <row r="73" spans="1:25">
      <c r="A73" s="464">
        <v>37769</v>
      </c>
      <c r="B73" s="460">
        <v>144</v>
      </c>
      <c r="C73" s="460" t="e">
        <v>#N/A</v>
      </c>
      <c r="D73" s="460">
        <v>42.026076195328599</v>
      </c>
      <c r="E73" s="460" t="e">
        <v>#N/A</v>
      </c>
      <c r="F73" s="460" t="e">
        <v>#N/A</v>
      </c>
      <c r="G73" s="460" t="e">
        <v>#N/A</v>
      </c>
      <c r="H73" s="460" t="e">
        <v>#N/A</v>
      </c>
      <c r="I73" s="460" t="e">
        <v>#N/A</v>
      </c>
      <c r="J73" s="460" t="e">
        <v>#N/A</v>
      </c>
      <c r="K73" s="465" t="e">
        <v>#N/A</v>
      </c>
      <c r="M73" s="139">
        <v>42.026076195328599</v>
      </c>
      <c r="N73" s="63" t="e">
        <v>#N/A</v>
      </c>
      <c r="O73" s="564" t="e">
        <v>#N/A</v>
      </c>
      <c r="Y73" s="461"/>
    </row>
    <row r="74" spans="1:25">
      <c r="A74" s="464">
        <v>37771</v>
      </c>
      <c r="B74" s="460">
        <v>24</v>
      </c>
      <c r="C74" s="460" t="e">
        <v>#N/A</v>
      </c>
      <c r="D74" s="460" t="e">
        <v>#N/A</v>
      </c>
      <c r="E74" s="460" t="e">
        <v>#N/A</v>
      </c>
      <c r="F74" s="460" t="e">
        <v>#N/A</v>
      </c>
      <c r="G74" s="460" t="e">
        <v>#N/A</v>
      </c>
      <c r="H74" s="460">
        <v>53.70999999999998</v>
      </c>
      <c r="I74" s="460" t="e">
        <v>#N/A</v>
      </c>
      <c r="J74" s="460" t="e">
        <v>#N/A</v>
      </c>
      <c r="K74" s="465" t="e">
        <v>#N/A</v>
      </c>
      <c r="M74" s="139" t="e">
        <v>#N/A</v>
      </c>
      <c r="N74" s="63" t="e">
        <v>#N/A</v>
      </c>
      <c r="O74" s="564">
        <v>53.70999999999998</v>
      </c>
      <c r="Y74" s="461"/>
    </row>
    <row r="75" spans="1:25">
      <c r="A75" s="464">
        <v>37778</v>
      </c>
      <c r="B75" s="460">
        <v>51</v>
      </c>
      <c r="C75" s="460" t="e">
        <v>#N/A</v>
      </c>
      <c r="D75" s="460" t="e">
        <v>#N/A</v>
      </c>
      <c r="E75" s="460" t="e">
        <v>#N/A</v>
      </c>
      <c r="F75" s="460">
        <v>24.679999999999996</v>
      </c>
      <c r="G75" s="460" t="e">
        <v>#N/A</v>
      </c>
      <c r="H75" s="460" t="e">
        <v>#N/A</v>
      </c>
      <c r="I75" s="460" t="e">
        <v>#N/A</v>
      </c>
      <c r="J75" s="460" t="e">
        <v>#N/A</v>
      </c>
      <c r="K75" s="465" t="e">
        <v>#N/A</v>
      </c>
      <c r="M75" s="139" t="e">
        <v>#N/A</v>
      </c>
      <c r="N75" s="63">
        <v>24.679999999999996</v>
      </c>
      <c r="O75" s="564" t="e">
        <v>#N/A</v>
      </c>
      <c r="Y75" s="461"/>
    </row>
    <row r="76" spans="1:25">
      <c r="A76" s="464">
        <v>37938</v>
      </c>
      <c r="B76" s="460">
        <v>10</v>
      </c>
      <c r="C76" s="460" t="e">
        <v>#N/A</v>
      </c>
      <c r="D76" s="460" t="e">
        <v>#N/A</v>
      </c>
      <c r="E76" s="460">
        <v>32.999999999999986</v>
      </c>
      <c r="F76" s="460" t="e">
        <v>#N/A</v>
      </c>
      <c r="G76" s="460" t="e">
        <v>#N/A</v>
      </c>
      <c r="H76" s="460" t="e">
        <v>#N/A</v>
      </c>
      <c r="I76" s="460" t="e">
        <v>#N/A</v>
      </c>
      <c r="J76" s="460" t="e">
        <v>#N/A</v>
      </c>
      <c r="K76" s="465" t="e">
        <v>#N/A</v>
      </c>
      <c r="M76" s="139" t="e">
        <v>#N/A</v>
      </c>
      <c r="N76" s="63">
        <v>32.999999999999986</v>
      </c>
      <c r="O76" s="564" t="e">
        <v>#N/A</v>
      </c>
      <c r="Y76" s="461"/>
    </row>
    <row r="77" spans="1:25">
      <c r="A77" s="464">
        <v>37992</v>
      </c>
      <c r="B77" s="460">
        <v>9</v>
      </c>
      <c r="C77" s="460" t="e">
        <v>#N/A</v>
      </c>
      <c r="D77" s="460">
        <v>57.558717684546089</v>
      </c>
      <c r="E77" s="460" t="e">
        <v>#N/A</v>
      </c>
      <c r="F77" s="460" t="e">
        <v>#N/A</v>
      </c>
      <c r="G77" s="460" t="e">
        <v>#N/A</v>
      </c>
      <c r="H77" s="460" t="e">
        <v>#N/A</v>
      </c>
      <c r="I77" s="460" t="e">
        <v>#N/A</v>
      </c>
      <c r="J77" s="460" t="e">
        <v>#N/A</v>
      </c>
      <c r="K77" s="465" t="e">
        <v>#N/A</v>
      </c>
      <c r="M77" s="139">
        <v>57.558717684546089</v>
      </c>
      <c r="N77" s="63" t="e">
        <v>#N/A</v>
      </c>
      <c r="O77" s="564" t="e">
        <v>#N/A</v>
      </c>
      <c r="Y77" s="461"/>
    </row>
    <row r="78" spans="1:25">
      <c r="A78" s="464">
        <v>38084</v>
      </c>
      <c r="B78" s="460">
        <v>3.3</v>
      </c>
      <c r="C78" s="460" t="e">
        <v>#N/A</v>
      </c>
      <c r="D78" s="460" t="e">
        <v>#N/A</v>
      </c>
      <c r="E78" s="460">
        <v>27.749999999999982</v>
      </c>
      <c r="F78" s="460" t="e">
        <v>#N/A</v>
      </c>
      <c r="G78" s="460" t="e">
        <v>#N/A</v>
      </c>
      <c r="H78" s="460" t="e">
        <v>#N/A</v>
      </c>
      <c r="I78" s="460" t="e">
        <v>#N/A</v>
      </c>
      <c r="J78" s="460" t="e">
        <v>#N/A</v>
      </c>
      <c r="K78" s="465" t="e">
        <v>#N/A</v>
      </c>
      <c r="M78" s="139" t="e">
        <v>#N/A</v>
      </c>
      <c r="N78" s="63">
        <v>27.749999999999982</v>
      </c>
      <c r="O78" s="564" t="e">
        <v>#N/A</v>
      </c>
      <c r="Y78" s="461"/>
    </row>
    <row r="79" spans="1:25">
      <c r="A79" s="464">
        <v>38134</v>
      </c>
      <c r="B79" s="460">
        <v>91.5</v>
      </c>
      <c r="C79" s="460" t="e">
        <v>#N/A</v>
      </c>
      <c r="D79" s="460" t="e">
        <v>#N/A</v>
      </c>
      <c r="E79" s="460" t="e">
        <v>#N/A</v>
      </c>
      <c r="F79" s="460" t="e">
        <v>#N/A</v>
      </c>
      <c r="G79" s="460">
        <v>27.449999999999989</v>
      </c>
      <c r="H79" s="460" t="e">
        <v>#N/A</v>
      </c>
      <c r="I79" s="460" t="e">
        <v>#N/A</v>
      </c>
      <c r="J79" s="460" t="e">
        <v>#N/A</v>
      </c>
      <c r="K79" s="465" t="e">
        <v>#N/A</v>
      </c>
      <c r="M79" s="139" t="e">
        <v>#N/A</v>
      </c>
      <c r="N79" s="63">
        <v>27.449999999999989</v>
      </c>
      <c r="O79" s="564" t="e">
        <v>#N/A</v>
      </c>
      <c r="Y79" s="461"/>
    </row>
    <row r="80" spans="1:25">
      <c r="A80" s="464">
        <v>38137</v>
      </c>
      <c r="B80" s="460">
        <v>100.5</v>
      </c>
      <c r="C80" s="460" t="e">
        <v>#N/A</v>
      </c>
      <c r="D80" s="460" t="e">
        <v>#N/A</v>
      </c>
      <c r="E80" s="460">
        <v>24.839999999999996</v>
      </c>
      <c r="F80" s="460" t="e">
        <v>#N/A</v>
      </c>
      <c r="G80" s="460" t="e">
        <v>#N/A</v>
      </c>
      <c r="H80" s="460" t="e">
        <v>#N/A</v>
      </c>
      <c r="I80" s="460" t="e">
        <v>#N/A</v>
      </c>
      <c r="J80" s="460" t="e">
        <v>#N/A</v>
      </c>
      <c r="K80" s="465" t="e">
        <v>#N/A</v>
      </c>
      <c r="M80" s="139" t="e">
        <v>#N/A</v>
      </c>
      <c r="N80" s="63">
        <v>24.839999999999996</v>
      </c>
      <c r="O80" s="564" t="e">
        <v>#N/A</v>
      </c>
      <c r="Y80" s="461"/>
    </row>
    <row r="81" spans="1:25">
      <c r="A81" s="464">
        <v>38138</v>
      </c>
      <c r="B81" s="460">
        <v>50</v>
      </c>
      <c r="C81" s="460">
        <v>51.25985888088136</v>
      </c>
      <c r="D81" s="460" t="e">
        <v>#N/A</v>
      </c>
      <c r="E81" s="460" t="e">
        <v>#N/A</v>
      </c>
      <c r="F81" s="460" t="e">
        <v>#N/A</v>
      </c>
      <c r="G81" s="460" t="e">
        <v>#N/A</v>
      </c>
      <c r="H81" s="460" t="e">
        <v>#N/A</v>
      </c>
      <c r="I81" s="460" t="e">
        <v>#N/A</v>
      </c>
      <c r="J81" s="460" t="e">
        <v>#N/A</v>
      </c>
      <c r="K81" s="465" t="e">
        <v>#N/A</v>
      </c>
      <c r="M81" s="139">
        <v>51.25985888088136</v>
      </c>
      <c r="N81" s="63" t="e">
        <v>#N/A</v>
      </c>
      <c r="O81" s="564" t="e">
        <v>#N/A</v>
      </c>
      <c r="Y81" s="461"/>
    </row>
    <row r="82" spans="1:25">
      <c r="A82" s="464">
        <v>38170</v>
      </c>
      <c r="B82" s="460">
        <v>16.5</v>
      </c>
      <c r="C82" s="460" t="e">
        <v>#N/A</v>
      </c>
      <c r="D82" s="460" t="e">
        <v>#N/A</v>
      </c>
      <c r="E82" s="460">
        <v>67.323032194336093</v>
      </c>
      <c r="F82" s="460" t="e">
        <v>#N/A</v>
      </c>
      <c r="G82" s="460" t="e">
        <v>#N/A</v>
      </c>
      <c r="H82" s="460" t="e">
        <v>#N/A</v>
      </c>
      <c r="I82" s="460" t="e">
        <v>#N/A</v>
      </c>
      <c r="J82" s="460" t="e">
        <v>#N/A</v>
      </c>
      <c r="K82" s="465" t="e">
        <v>#N/A</v>
      </c>
      <c r="M82" s="139" t="e">
        <v>#N/A</v>
      </c>
      <c r="N82" s="63">
        <v>67.323032194336093</v>
      </c>
      <c r="O82" s="564" t="e">
        <v>#N/A</v>
      </c>
      <c r="Y82" s="461"/>
    </row>
    <row r="83" spans="1:25">
      <c r="A83" s="464">
        <v>38170</v>
      </c>
      <c r="B83" s="460">
        <v>27.5</v>
      </c>
      <c r="C83" s="460" t="e">
        <v>#N/A</v>
      </c>
      <c r="D83" s="460" t="e">
        <v>#N/A</v>
      </c>
      <c r="E83" s="460">
        <v>67.323038922016423</v>
      </c>
      <c r="F83" s="460" t="e">
        <v>#N/A</v>
      </c>
      <c r="G83" s="460" t="e">
        <v>#N/A</v>
      </c>
      <c r="H83" s="460" t="e">
        <v>#N/A</v>
      </c>
      <c r="I83" s="460" t="e">
        <v>#N/A</v>
      </c>
      <c r="J83" s="460" t="e">
        <v>#N/A</v>
      </c>
      <c r="K83" s="465" t="e">
        <v>#N/A</v>
      </c>
      <c r="M83" s="139" t="e">
        <v>#N/A</v>
      </c>
      <c r="N83" s="63">
        <v>67.323038922016423</v>
      </c>
      <c r="O83" s="564" t="e">
        <v>#N/A</v>
      </c>
      <c r="Y83" s="461"/>
    </row>
    <row r="84" spans="1:25">
      <c r="A84" s="464">
        <v>38176</v>
      </c>
      <c r="B84" s="460">
        <v>80</v>
      </c>
      <c r="C84" s="460" t="e">
        <v>#N/A</v>
      </c>
      <c r="D84" s="460" t="e">
        <v>#N/A</v>
      </c>
      <c r="E84" s="460" t="e">
        <v>#N/A</v>
      </c>
      <c r="F84" s="460">
        <v>28.74832603801519</v>
      </c>
      <c r="G84" s="460" t="e">
        <v>#N/A</v>
      </c>
      <c r="H84" s="460" t="e">
        <v>#N/A</v>
      </c>
      <c r="I84" s="460" t="e">
        <v>#N/A</v>
      </c>
      <c r="J84" s="460" t="e">
        <v>#N/A</v>
      </c>
      <c r="K84" s="465" t="e">
        <v>#N/A</v>
      </c>
      <c r="M84" s="139" t="e">
        <v>#N/A</v>
      </c>
      <c r="N84" s="63">
        <v>28.74832603801519</v>
      </c>
      <c r="O84" s="564" t="e">
        <v>#N/A</v>
      </c>
      <c r="Y84" s="461"/>
    </row>
    <row r="85" spans="1:25">
      <c r="A85" s="464">
        <v>38239</v>
      </c>
      <c r="B85" s="460">
        <v>10.5</v>
      </c>
      <c r="C85" s="460" t="e">
        <v>#N/A</v>
      </c>
      <c r="D85" s="460">
        <v>56.678532592746777</v>
      </c>
      <c r="E85" s="460" t="e">
        <v>#N/A</v>
      </c>
      <c r="F85" s="460" t="e">
        <v>#N/A</v>
      </c>
      <c r="G85" s="460" t="e">
        <v>#N/A</v>
      </c>
      <c r="H85" s="460" t="e">
        <v>#N/A</v>
      </c>
      <c r="I85" s="460" t="e">
        <v>#N/A</v>
      </c>
      <c r="J85" s="460" t="e">
        <v>#N/A</v>
      </c>
      <c r="K85" s="465" t="e">
        <v>#N/A</v>
      </c>
      <c r="M85" s="139">
        <v>56.678532592746777</v>
      </c>
      <c r="N85" s="63" t="e">
        <v>#N/A</v>
      </c>
      <c r="O85" s="564" t="e">
        <v>#N/A</v>
      </c>
      <c r="Y85" s="461"/>
    </row>
    <row r="86" spans="1:25">
      <c r="A86" s="464">
        <v>38266</v>
      </c>
      <c r="B86" s="460">
        <v>20.46</v>
      </c>
      <c r="C86" s="460">
        <v>44.593666571790088</v>
      </c>
      <c r="D86" s="460" t="e">
        <v>#N/A</v>
      </c>
      <c r="E86" s="460" t="e">
        <v>#N/A</v>
      </c>
      <c r="F86" s="460" t="e">
        <v>#N/A</v>
      </c>
      <c r="G86" s="460" t="e">
        <v>#N/A</v>
      </c>
      <c r="H86" s="460" t="e">
        <v>#N/A</v>
      </c>
      <c r="I86" s="460" t="e">
        <v>#N/A</v>
      </c>
      <c r="J86" s="460" t="e">
        <v>#N/A</v>
      </c>
      <c r="K86" s="465" t="e">
        <v>#N/A</v>
      </c>
      <c r="M86" s="139">
        <v>44.593666571790088</v>
      </c>
      <c r="N86" s="63" t="e">
        <v>#N/A</v>
      </c>
      <c r="O86" s="564" t="e">
        <v>#N/A</v>
      </c>
      <c r="Y86" s="461"/>
    </row>
    <row r="87" spans="1:25">
      <c r="A87" s="464">
        <v>38310</v>
      </c>
      <c r="B87" s="460">
        <v>27.5</v>
      </c>
      <c r="C87" s="460" t="e">
        <v>#N/A</v>
      </c>
      <c r="D87" s="460" t="e">
        <v>#N/A</v>
      </c>
      <c r="E87" s="460">
        <v>67.323038922016423</v>
      </c>
      <c r="F87" s="460" t="e">
        <v>#N/A</v>
      </c>
      <c r="G87" s="460" t="e">
        <v>#N/A</v>
      </c>
      <c r="H87" s="460" t="e">
        <v>#N/A</v>
      </c>
      <c r="I87" s="460" t="e">
        <v>#N/A</v>
      </c>
      <c r="J87" s="460" t="e">
        <v>#N/A</v>
      </c>
      <c r="K87" s="465" t="e">
        <v>#N/A</v>
      </c>
      <c r="M87" s="139" t="e">
        <v>#N/A</v>
      </c>
      <c r="N87" s="63">
        <v>67.323038922016423</v>
      </c>
      <c r="O87" s="564" t="e">
        <v>#N/A</v>
      </c>
      <c r="Y87" s="461"/>
    </row>
    <row r="88" spans="1:25">
      <c r="A88" s="464">
        <v>38329</v>
      </c>
      <c r="B88" s="460">
        <v>75</v>
      </c>
      <c r="C88" s="460" t="e">
        <v>#N/A</v>
      </c>
      <c r="D88" s="460">
        <v>45.661468166771066</v>
      </c>
      <c r="E88" s="460" t="e">
        <v>#N/A</v>
      </c>
      <c r="F88" s="460" t="e">
        <v>#N/A</v>
      </c>
      <c r="G88" s="460" t="e">
        <v>#N/A</v>
      </c>
      <c r="H88" s="460" t="e">
        <v>#N/A</v>
      </c>
      <c r="I88" s="460" t="e">
        <v>#N/A</v>
      </c>
      <c r="J88" s="460" t="e">
        <v>#N/A</v>
      </c>
      <c r="K88" s="465" t="e">
        <v>#N/A</v>
      </c>
      <c r="M88" s="139">
        <v>45.661468166771066</v>
      </c>
      <c r="N88" s="63" t="e">
        <v>#N/A</v>
      </c>
      <c r="O88" s="564" t="e">
        <v>#N/A</v>
      </c>
      <c r="Y88" s="461"/>
    </row>
    <row r="89" spans="1:25">
      <c r="A89" s="464">
        <v>38337</v>
      </c>
      <c r="B89" s="460">
        <v>35</v>
      </c>
      <c r="C89" s="460" t="e">
        <v>#N/A</v>
      </c>
      <c r="D89" s="460" t="e">
        <v>#N/A</v>
      </c>
      <c r="E89" s="460" t="e">
        <v>#N/A</v>
      </c>
      <c r="F89" s="460" t="e">
        <v>#N/A</v>
      </c>
      <c r="G89" s="460">
        <v>30.279999999999987</v>
      </c>
      <c r="H89" s="460" t="e">
        <v>#N/A</v>
      </c>
      <c r="I89" s="460" t="e">
        <v>#N/A</v>
      </c>
      <c r="J89" s="460" t="e">
        <v>#N/A</v>
      </c>
      <c r="K89" s="465" t="e">
        <v>#N/A</v>
      </c>
      <c r="M89" s="139" t="e">
        <v>#N/A</v>
      </c>
      <c r="N89" s="63">
        <v>30.279999999999987</v>
      </c>
      <c r="O89" s="564" t="e">
        <v>#N/A</v>
      </c>
      <c r="Y89" s="461"/>
    </row>
    <row r="90" spans="1:25">
      <c r="A90" s="464">
        <v>38378</v>
      </c>
      <c r="B90" s="460">
        <v>151.19999999999999</v>
      </c>
      <c r="C90" s="460" t="e">
        <v>#N/A</v>
      </c>
      <c r="D90" s="460" t="e">
        <v>#N/A</v>
      </c>
      <c r="E90" s="460" t="e">
        <v>#N/A</v>
      </c>
      <c r="F90" s="460">
        <v>27.537897242304066</v>
      </c>
      <c r="G90" s="460" t="e">
        <v>#N/A</v>
      </c>
      <c r="H90" s="460" t="e">
        <v>#N/A</v>
      </c>
      <c r="I90" s="460" t="e">
        <v>#N/A</v>
      </c>
      <c r="J90" s="460" t="e">
        <v>#N/A</v>
      </c>
      <c r="K90" s="465" t="e">
        <v>#N/A</v>
      </c>
      <c r="M90" s="139" t="e">
        <v>#N/A</v>
      </c>
      <c r="N90" s="63">
        <v>27.537897242304066</v>
      </c>
      <c r="O90" s="564" t="e">
        <v>#N/A</v>
      </c>
      <c r="Y90" s="461"/>
    </row>
    <row r="91" spans="1:25">
      <c r="A91" s="464">
        <v>38411</v>
      </c>
      <c r="B91" s="460">
        <v>120</v>
      </c>
      <c r="C91" s="460" t="e">
        <v>#N/A</v>
      </c>
      <c r="D91" s="460" t="e">
        <v>#N/A</v>
      </c>
      <c r="E91" s="460" t="e">
        <v>#N/A</v>
      </c>
      <c r="F91" s="460">
        <v>29.238512466005936</v>
      </c>
      <c r="G91" s="460" t="e">
        <v>#N/A</v>
      </c>
      <c r="H91" s="460" t="e">
        <v>#N/A</v>
      </c>
      <c r="I91" s="460" t="e">
        <v>#N/A</v>
      </c>
      <c r="J91" s="460" t="e">
        <v>#N/A</v>
      </c>
      <c r="K91" s="465" t="e">
        <v>#N/A</v>
      </c>
      <c r="M91" s="139" t="e">
        <v>#N/A</v>
      </c>
      <c r="N91" s="63">
        <v>29.238512466005936</v>
      </c>
      <c r="O91" s="564" t="e">
        <v>#N/A</v>
      </c>
      <c r="Y91" s="461"/>
    </row>
    <row r="92" spans="1:25">
      <c r="A92" s="464">
        <v>38411</v>
      </c>
      <c r="B92" s="460">
        <v>60</v>
      </c>
      <c r="C92" s="460" t="e">
        <v>#N/A</v>
      </c>
      <c r="D92" s="460">
        <v>37.789999999999978</v>
      </c>
      <c r="E92" s="460" t="e">
        <v>#N/A</v>
      </c>
      <c r="F92" s="460" t="e">
        <v>#N/A</v>
      </c>
      <c r="G92" s="460" t="e">
        <v>#N/A</v>
      </c>
      <c r="H92" s="460" t="e">
        <v>#N/A</v>
      </c>
      <c r="I92" s="460" t="e">
        <v>#N/A</v>
      </c>
      <c r="J92" s="460" t="e">
        <v>#N/A</v>
      </c>
      <c r="K92" s="465" t="e">
        <v>#N/A</v>
      </c>
      <c r="M92" s="139">
        <v>37.789999999999978</v>
      </c>
      <c r="N92" s="63" t="e">
        <v>#N/A</v>
      </c>
      <c r="O92" s="564" t="e">
        <v>#N/A</v>
      </c>
      <c r="Y92" s="461"/>
    </row>
    <row r="93" spans="1:25">
      <c r="A93" s="464">
        <v>38439</v>
      </c>
      <c r="B93" s="460">
        <v>100</v>
      </c>
      <c r="C93" s="460" t="e">
        <v>#N/A</v>
      </c>
      <c r="D93" s="460" t="e">
        <v>#N/A</v>
      </c>
      <c r="E93" s="460" t="e">
        <v>#N/A</v>
      </c>
      <c r="F93" s="460" t="e">
        <v>#N/A</v>
      </c>
      <c r="G93" s="460">
        <v>30.28</v>
      </c>
      <c r="H93" s="460" t="e">
        <v>#N/A</v>
      </c>
      <c r="I93" s="460" t="e">
        <v>#N/A</v>
      </c>
      <c r="J93" s="460" t="e">
        <v>#N/A</v>
      </c>
      <c r="K93" s="465" t="e">
        <v>#N/A</v>
      </c>
      <c r="M93" s="139" t="e">
        <v>#N/A</v>
      </c>
      <c r="N93" s="63">
        <v>30.28</v>
      </c>
      <c r="O93" s="564" t="e">
        <v>#N/A</v>
      </c>
      <c r="Y93" s="461"/>
    </row>
    <row r="94" spans="1:25">
      <c r="A94" s="464">
        <v>38443</v>
      </c>
      <c r="B94" s="460">
        <v>64.5</v>
      </c>
      <c r="C94" s="460" t="e">
        <v>#N/A</v>
      </c>
      <c r="D94" s="460">
        <v>57.105669565442142</v>
      </c>
      <c r="E94" s="460" t="e">
        <v>#N/A</v>
      </c>
      <c r="F94" s="460" t="e">
        <v>#N/A</v>
      </c>
      <c r="G94" s="460" t="e">
        <v>#N/A</v>
      </c>
      <c r="H94" s="460" t="e">
        <v>#N/A</v>
      </c>
      <c r="I94" s="460" t="e">
        <v>#N/A</v>
      </c>
      <c r="J94" s="460" t="e">
        <v>#N/A</v>
      </c>
      <c r="K94" s="465" t="e">
        <v>#N/A</v>
      </c>
      <c r="M94" s="139">
        <v>57.105669565442142</v>
      </c>
      <c r="N94" s="63" t="e">
        <v>#N/A</v>
      </c>
      <c r="O94" s="564" t="e">
        <v>#N/A</v>
      </c>
      <c r="Y94" s="461"/>
    </row>
    <row r="95" spans="1:25">
      <c r="A95" s="464">
        <v>38443</v>
      </c>
      <c r="B95" s="460">
        <v>38</v>
      </c>
      <c r="C95" s="460">
        <v>57.4</v>
      </c>
      <c r="D95" s="460" t="e">
        <v>#N/A</v>
      </c>
      <c r="E95" s="460" t="e">
        <v>#N/A</v>
      </c>
      <c r="F95" s="460" t="e">
        <v>#N/A</v>
      </c>
      <c r="G95" s="460" t="e">
        <v>#N/A</v>
      </c>
      <c r="H95" s="460" t="e">
        <v>#N/A</v>
      </c>
      <c r="I95" s="460" t="e">
        <v>#N/A</v>
      </c>
      <c r="J95" s="460" t="e">
        <v>#N/A</v>
      </c>
      <c r="K95" s="465" t="e">
        <v>#N/A</v>
      </c>
      <c r="M95" s="139">
        <v>57.4</v>
      </c>
      <c r="N95" s="63" t="e">
        <v>#N/A</v>
      </c>
      <c r="O95" s="564" t="e">
        <v>#N/A</v>
      </c>
      <c r="Y95" s="461"/>
    </row>
    <row r="96" spans="1:25">
      <c r="A96" s="464">
        <v>38450</v>
      </c>
      <c r="B96" s="460">
        <v>147</v>
      </c>
      <c r="C96" s="460" t="e">
        <v>#N/A</v>
      </c>
      <c r="D96" s="460" t="e">
        <v>#N/A</v>
      </c>
      <c r="E96" s="460" t="e">
        <v>#N/A</v>
      </c>
      <c r="F96" s="460">
        <v>25.509214798667141</v>
      </c>
      <c r="G96" s="460" t="e">
        <v>#N/A</v>
      </c>
      <c r="H96" s="460" t="e">
        <v>#N/A</v>
      </c>
      <c r="I96" s="460" t="e">
        <v>#N/A</v>
      </c>
      <c r="J96" s="460" t="e">
        <v>#N/A</v>
      </c>
      <c r="K96" s="465" t="e">
        <v>#N/A</v>
      </c>
      <c r="M96" s="139" t="e">
        <v>#N/A</v>
      </c>
      <c r="N96" s="63">
        <v>25.509214798667141</v>
      </c>
      <c r="O96" s="564" t="e">
        <v>#N/A</v>
      </c>
      <c r="Y96" s="461"/>
    </row>
    <row r="97" spans="1:25">
      <c r="A97" s="464">
        <v>38499</v>
      </c>
      <c r="B97" s="460">
        <v>50.6</v>
      </c>
      <c r="C97" s="460" t="e">
        <v>#N/A</v>
      </c>
      <c r="D97" s="460" t="e">
        <v>#N/A</v>
      </c>
      <c r="E97" s="460">
        <v>29.499999999999979</v>
      </c>
      <c r="F97" s="460" t="e">
        <v>#N/A</v>
      </c>
      <c r="G97" s="460" t="e">
        <v>#N/A</v>
      </c>
      <c r="H97" s="460" t="e">
        <v>#N/A</v>
      </c>
      <c r="I97" s="460" t="e">
        <v>#N/A</v>
      </c>
      <c r="J97" s="460" t="e">
        <v>#N/A</v>
      </c>
      <c r="K97" s="465" t="e">
        <v>#N/A</v>
      </c>
      <c r="M97" s="139" t="e">
        <v>#N/A</v>
      </c>
      <c r="N97" s="63">
        <v>29.499999999999979</v>
      </c>
      <c r="O97" s="564" t="e">
        <v>#N/A</v>
      </c>
      <c r="Y97" s="461"/>
    </row>
    <row r="98" spans="1:25">
      <c r="A98" s="464">
        <v>38518</v>
      </c>
      <c r="B98" s="460">
        <v>75</v>
      </c>
      <c r="C98" s="460">
        <v>56.619999999999969</v>
      </c>
      <c r="D98" s="460" t="e">
        <v>#N/A</v>
      </c>
      <c r="E98" s="460" t="e">
        <v>#N/A</v>
      </c>
      <c r="F98" s="460" t="e">
        <v>#N/A</v>
      </c>
      <c r="G98" s="460" t="e">
        <v>#N/A</v>
      </c>
      <c r="H98" s="460" t="e">
        <v>#N/A</v>
      </c>
      <c r="I98" s="460" t="e">
        <v>#N/A</v>
      </c>
      <c r="J98" s="460" t="e">
        <v>#N/A</v>
      </c>
      <c r="K98" s="465" t="e">
        <v>#N/A</v>
      </c>
      <c r="M98" s="139">
        <v>56.619999999999969</v>
      </c>
      <c r="N98" s="63" t="e">
        <v>#N/A</v>
      </c>
      <c r="O98" s="564" t="e">
        <v>#N/A</v>
      </c>
      <c r="Y98" s="461"/>
    </row>
    <row r="99" spans="1:25">
      <c r="A99" s="464">
        <v>38519</v>
      </c>
      <c r="B99" s="460">
        <v>49.5</v>
      </c>
      <c r="C99" s="460" t="e">
        <v>#N/A</v>
      </c>
      <c r="D99" s="460" t="e">
        <v>#N/A</v>
      </c>
      <c r="E99" s="460">
        <v>28.306807868841883</v>
      </c>
      <c r="F99" s="460" t="e">
        <v>#N/A</v>
      </c>
      <c r="G99" s="460" t="e">
        <v>#N/A</v>
      </c>
      <c r="H99" s="460" t="e">
        <v>#N/A</v>
      </c>
      <c r="I99" s="460" t="e">
        <v>#N/A</v>
      </c>
      <c r="J99" s="460" t="e">
        <v>#N/A</v>
      </c>
      <c r="K99" s="465" t="e">
        <v>#N/A</v>
      </c>
      <c r="M99" s="139" t="e">
        <v>#N/A</v>
      </c>
      <c r="N99" s="63">
        <v>28.306807868841883</v>
      </c>
      <c r="O99" s="564" t="e">
        <v>#N/A</v>
      </c>
      <c r="Y99" s="461"/>
    </row>
    <row r="100" spans="1:25">
      <c r="A100" s="464">
        <v>38636</v>
      </c>
      <c r="B100" s="460">
        <v>25</v>
      </c>
      <c r="C100" s="460">
        <v>62.949999999999989</v>
      </c>
      <c r="D100" s="460" t="e">
        <v>#N/A</v>
      </c>
      <c r="E100" s="460" t="e">
        <v>#N/A</v>
      </c>
      <c r="F100" s="460" t="e">
        <v>#N/A</v>
      </c>
      <c r="G100" s="460" t="e">
        <v>#N/A</v>
      </c>
      <c r="H100" s="460" t="e">
        <v>#N/A</v>
      </c>
      <c r="I100" s="460" t="e">
        <v>#N/A</v>
      </c>
      <c r="J100" s="460" t="e">
        <v>#N/A</v>
      </c>
      <c r="K100" s="465" t="e">
        <v>#N/A</v>
      </c>
      <c r="M100" s="139">
        <v>62.949999999999989</v>
      </c>
      <c r="N100" s="63" t="e">
        <v>#N/A</v>
      </c>
      <c r="O100" s="564" t="e">
        <v>#N/A</v>
      </c>
      <c r="Y100" s="461"/>
    </row>
    <row r="101" spans="1:25">
      <c r="A101" s="464">
        <v>38637</v>
      </c>
      <c r="B101" s="460">
        <v>205.5</v>
      </c>
      <c r="C101" s="460" t="e">
        <v>#N/A</v>
      </c>
      <c r="D101" s="460" t="e">
        <v>#N/A</v>
      </c>
      <c r="E101" s="460">
        <v>46.280562468424343</v>
      </c>
      <c r="F101" s="460" t="e">
        <v>#N/A</v>
      </c>
      <c r="G101" s="460" t="e">
        <v>#N/A</v>
      </c>
      <c r="H101" s="460" t="e">
        <v>#N/A</v>
      </c>
      <c r="I101" s="460" t="e">
        <v>#N/A</v>
      </c>
      <c r="J101" s="460" t="e">
        <v>#N/A</v>
      </c>
      <c r="K101" s="465" t="e">
        <v>#N/A</v>
      </c>
      <c r="M101" s="139" t="e">
        <v>#N/A</v>
      </c>
      <c r="N101" s="63">
        <v>46.280562468424343</v>
      </c>
      <c r="O101" s="564" t="e">
        <v>#N/A</v>
      </c>
      <c r="Y101" s="461"/>
    </row>
    <row r="102" spans="1:25">
      <c r="A102" s="464">
        <v>38664</v>
      </c>
      <c r="B102" s="460">
        <v>161</v>
      </c>
      <c r="C102" s="460" t="e">
        <v>#N/A</v>
      </c>
      <c r="D102" s="460" t="e">
        <v>#N/A</v>
      </c>
      <c r="E102" s="460" t="e">
        <v>#N/A</v>
      </c>
      <c r="F102" s="460">
        <v>36.8880473152104</v>
      </c>
      <c r="G102" s="460" t="e">
        <v>#N/A</v>
      </c>
      <c r="H102" s="460" t="e">
        <v>#N/A</v>
      </c>
      <c r="I102" s="460" t="e">
        <v>#N/A</v>
      </c>
      <c r="J102" s="460" t="e">
        <v>#N/A</v>
      </c>
      <c r="K102" s="465" t="e">
        <v>#N/A</v>
      </c>
      <c r="M102" s="139" t="e">
        <v>#N/A</v>
      </c>
      <c r="N102" s="63">
        <v>36.8880473152104</v>
      </c>
      <c r="O102" s="564" t="e">
        <v>#N/A</v>
      </c>
      <c r="Y102" s="461"/>
    </row>
    <row r="103" spans="1:25">
      <c r="A103" s="464">
        <v>38674</v>
      </c>
      <c r="B103" s="460">
        <v>98.9</v>
      </c>
      <c r="C103" s="460" t="e">
        <v>#N/A</v>
      </c>
      <c r="D103" s="460" t="e">
        <v>#N/A</v>
      </c>
      <c r="E103" s="460">
        <v>40.651293636315287</v>
      </c>
      <c r="F103" s="460" t="e">
        <v>#N/A</v>
      </c>
      <c r="G103" s="460" t="e">
        <v>#N/A</v>
      </c>
      <c r="H103" s="460" t="e">
        <v>#N/A</v>
      </c>
      <c r="I103" s="460" t="e">
        <v>#N/A</v>
      </c>
      <c r="J103" s="460" t="e">
        <v>#N/A</v>
      </c>
      <c r="K103" s="465" t="e">
        <v>#N/A</v>
      </c>
      <c r="M103" s="139" t="e">
        <v>#N/A</v>
      </c>
      <c r="N103" s="63">
        <v>40.651293636315287</v>
      </c>
      <c r="O103" s="564" t="e">
        <v>#N/A</v>
      </c>
      <c r="Y103" s="461"/>
    </row>
    <row r="104" spans="1:25">
      <c r="A104" s="464">
        <v>38708</v>
      </c>
      <c r="B104" s="460">
        <v>90</v>
      </c>
      <c r="C104" s="460" t="e">
        <v>#N/A</v>
      </c>
      <c r="D104" s="460">
        <v>60.139999999999986</v>
      </c>
      <c r="E104" s="460" t="e">
        <v>#N/A</v>
      </c>
      <c r="F104" s="460" t="e">
        <v>#N/A</v>
      </c>
      <c r="G104" s="460" t="e">
        <v>#N/A</v>
      </c>
      <c r="H104" s="460" t="e">
        <v>#N/A</v>
      </c>
      <c r="I104" s="460" t="e">
        <v>#N/A</v>
      </c>
      <c r="J104" s="460" t="e">
        <v>#N/A</v>
      </c>
      <c r="K104" s="465" t="e">
        <v>#N/A</v>
      </c>
      <c r="M104" s="139">
        <v>60.139999999999986</v>
      </c>
      <c r="N104" s="63" t="e">
        <v>#N/A</v>
      </c>
      <c r="O104" s="564" t="e">
        <v>#N/A</v>
      </c>
      <c r="Y104" s="461"/>
    </row>
    <row r="105" spans="1:25">
      <c r="A105" s="464">
        <v>38715</v>
      </c>
      <c r="B105" s="460">
        <v>150</v>
      </c>
      <c r="C105" s="460" t="e">
        <v>#N/A</v>
      </c>
      <c r="D105" s="460" t="e">
        <v>#N/A</v>
      </c>
      <c r="E105" s="460">
        <v>38.999999999999993</v>
      </c>
      <c r="F105" s="460" t="e">
        <v>#N/A</v>
      </c>
      <c r="G105" s="460" t="e">
        <v>#N/A</v>
      </c>
      <c r="H105" s="460" t="e">
        <v>#N/A</v>
      </c>
      <c r="I105" s="460" t="e">
        <v>#N/A</v>
      </c>
      <c r="J105" s="460" t="e">
        <v>#N/A</v>
      </c>
      <c r="K105" s="465" t="e">
        <v>#N/A</v>
      </c>
      <c r="M105" s="139" t="e">
        <v>#N/A</v>
      </c>
      <c r="N105" s="63">
        <v>38.999999999999993</v>
      </c>
      <c r="O105" s="564" t="e">
        <v>#N/A</v>
      </c>
      <c r="Y105" s="461"/>
    </row>
    <row r="106" spans="1:25">
      <c r="A106" s="464">
        <v>38716</v>
      </c>
      <c r="B106" s="460">
        <v>56.7</v>
      </c>
      <c r="C106" s="460" t="e">
        <v>#N/A</v>
      </c>
      <c r="D106" s="460" t="e">
        <v>#N/A</v>
      </c>
      <c r="E106" s="460" t="e">
        <v>#N/A</v>
      </c>
      <c r="F106" s="460" t="e">
        <v>#N/A</v>
      </c>
      <c r="G106" s="460" t="e">
        <v>#N/A</v>
      </c>
      <c r="H106" s="460" t="e">
        <v>#N/A</v>
      </c>
      <c r="I106" s="460" t="e">
        <v>#N/A</v>
      </c>
      <c r="J106" s="460" t="e">
        <v>#N/A</v>
      </c>
      <c r="K106" s="465">
        <v>42.70999999999998</v>
      </c>
      <c r="M106" s="139" t="e">
        <v>#N/A</v>
      </c>
      <c r="N106" s="63" t="e">
        <v>#N/A</v>
      </c>
      <c r="O106" s="564">
        <v>42.70999999999998</v>
      </c>
      <c r="Y106" s="461"/>
    </row>
    <row r="107" spans="1:25">
      <c r="A107" s="464">
        <v>38733</v>
      </c>
      <c r="B107" s="460">
        <v>201</v>
      </c>
      <c r="C107" s="460" t="e">
        <v>#N/A</v>
      </c>
      <c r="D107" s="460">
        <v>46.6840032727726</v>
      </c>
      <c r="E107" s="460" t="e">
        <v>#N/A</v>
      </c>
      <c r="F107" s="460" t="e">
        <v>#N/A</v>
      </c>
      <c r="G107" s="460" t="e">
        <v>#N/A</v>
      </c>
      <c r="H107" s="460" t="e">
        <v>#N/A</v>
      </c>
      <c r="I107" s="460" t="e">
        <v>#N/A</v>
      </c>
      <c r="J107" s="460" t="e">
        <v>#N/A</v>
      </c>
      <c r="K107" s="465" t="e">
        <v>#N/A</v>
      </c>
      <c r="M107" s="139">
        <v>46.6840032727726</v>
      </c>
      <c r="N107" s="63" t="e">
        <v>#N/A</v>
      </c>
      <c r="O107" s="564" t="e">
        <v>#N/A</v>
      </c>
      <c r="Y107" s="461"/>
    </row>
    <row r="108" spans="1:25">
      <c r="A108" s="464">
        <v>38749</v>
      </c>
      <c r="B108" s="460">
        <v>199.5</v>
      </c>
      <c r="C108" s="460" t="e">
        <v>#N/A</v>
      </c>
      <c r="D108" s="460">
        <v>62.499999999999972</v>
      </c>
      <c r="E108" s="460" t="e">
        <v>#N/A</v>
      </c>
      <c r="F108" s="460" t="e">
        <v>#N/A</v>
      </c>
      <c r="G108" s="460" t="e">
        <v>#N/A</v>
      </c>
      <c r="H108" s="460" t="e">
        <v>#N/A</v>
      </c>
      <c r="I108" s="460" t="e">
        <v>#N/A</v>
      </c>
      <c r="J108" s="460" t="e">
        <v>#N/A</v>
      </c>
      <c r="K108" s="465" t="e">
        <v>#N/A</v>
      </c>
      <c r="M108" s="139">
        <v>62.499999999999972</v>
      </c>
      <c r="N108" s="63" t="e">
        <v>#N/A</v>
      </c>
      <c r="O108" s="564" t="e">
        <v>#N/A</v>
      </c>
      <c r="Y108" s="461"/>
    </row>
    <row r="109" spans="1:25">
      <c r="A109" s="464">
        <v>38769</v>
      </c>
      <c r="B109" s="460">
        <v>25.2</v>
      </c>
      <c r="C109" s="460" t="e">
        <v>#N/A</v>
      </c>
      <c r="D109" s="460" t="e">
        <v>#N/A</v>
      </c>
      <c r="E109" s="460" t="e">
        <v>#N/A</v>
      </c>
      <c r="F109" s="460">
        <v>43.2</v>
      </c>
      <c r="G109" s="460" t="e">
        <v>#N/A</v>
      </c>
      <c r="H109" s="460" t="e">
        <v>#N/A</v>
      </c>
      <c r="I109" s="460" t="e">
        <v>#N/A</v>
      </c>
      <c r="J109" s="460" t="e">
        <v>#N/A</v>
      </c>
      <c r="K109" s="465" t="e">
        <v>#N/A</v>
      </c>
      <c r="M109" s="139" t="e">
        <v>#N/A</v>
      </c>
      <c r="N109" s="63">
        <v>43.2</v>
      </c>
      <c r="O109" s="564" t="e">
        <v>#N/A</v>
      </c>
      <c r="Y109" s="461"/>
    </row>
    <row r="110" spans="1:25">
      <c r="A110" s="464">
        <v>38777</v>
      </c>
      <c r="B110" s="460">
        <v>240.8</v>
      </c>
      <c r="C110" s="460" t="e">
        <v>#N/A</v>
      </c>
      <c r="D110" s="460" t="e">
        <v>#N/A</v>
      </c>
      <c r="E110" s="460" t="e">
        <v>#N/A</v>
      </c>
      <c r="F110" s="460" t="e">
        <v>#N/A</v>
      </c>
      <c r="G110" s="460">
        <v>49.25999999999997</v>
      </c>
      <c r="H110" s="460" t="e">
        <v>#N/A</v>
      </c>
      <c r="I110" s="460" t="e">
        <v>#N/A</v>
      </c>
      <c r="J110" s="460" t="e">
        <v>#N/A</v>
      </c>
      <c r="K110" s="465" t="e">
        <v>#N/A</v>
      </c>
      <c r="M110" s="139" t="e">
        <v>#N/A</v>
      </c>
      <c r="N110" s="63">
        <v>49.25999999999997</v>
      </c>
      <c r="O110" s="564" t="e">
        <v>#N/A</v>
      </c>
      <c r="Y110" s="461"/>
    </row>
    <row r="111" spans="1:25">
      <c r="A111" s="464">
        <v>38791</v>
      </c>
      <c r="B111" s="460">
        <v>50.4</v>
      </c>
      <c r="C111" s="460" t="e">
        <v>#N/A</v>
      </c>
      <c r="D111" s="460" t="e">
        <v>#N/A</v>
      </c>
      <c r="E111" s="460" t="e">
        <v>#N/A</v>
      </c>
      <c r="F111" s="460" t="e">
        <v>#N/A</v>
      </c>
      <c r="G111" s="460" t="e">
        <v>#N/A</v>
      </c>
      <c r="H111" s="460" t="e">
        <v>#N/A</v>
      </c>
      <c r="I111" s="460" t="e">
        <v>#N/A</v>
      </c>
      <c r="J111" s="460" t="e">
        <v>#N/A</v>
      </c>
      <c r="K111" s="465">
        <v>43.999999999999986</v>
      </c>
      <c r="M111" s="139" t="e">
        <v>#N/A</v>
      </c>
      <c r="N111" s="63" t="e">
        <v>#N/A</v>
      </c>
      <c r="O111" s="564">
        <v>43.999999999999986</v>
      </c>
      <c r="Y111" s="461"/>
    </row>
    <row r="112" spans="1:25">
      <c r="A112" s="464">
        <v>38797</v>
      </c>
      <c r="B112" s="460">
        <v>80</v>
      </c>
      <c r="C112" s="460" t="e">
        <v>#N/A</v>
      </c>
      <c r="D112" s="460" t="e">
        <v>#N/A</v>
      </c>
      <c r="E112" s="460" t="e">
        <v>#N/A</v>
      </c>
      <c r="F112" s="460" t="e">
        <v>#N/A</v>
      </c>
      <c r="G112" s="460" t="e">
        <v>#N/A</v>
      </c>
      <c r="H112" s="460">
        <v>64.999999999999943</v>
      </c>
      <c r="I112" s="460" t="e">
        <v>#N/A</v>
      </c>
      <c r="J112" s="460" t="e">
        <v>#N/A</v>
      </c>
      <c r="K112" s="465" t="e">
        <v>#N/A</v>
      </c>
      <c r="M112" s="139" t="e">
        <v>#N/A</v>
      </c>
      <c r="N112" s="63" t="e">
        <v>#N/A</v>
      </c>
      <c r="O112" s="564">
        <v>64.999999999999943</v>
      </c>
      <c r="Y112" s="461"/>
    </row>
    <row r="113" spans="1:25">
      <c r="A113" s="464">
        <v>38808</v>
      </c>
      <c r="B113" s="460">
        <v>124.2</v>
      </c>
      <c r="C113" s="460" t="e">
        <v>#N/A</v>
      </c>
      <c r="D113" s="460" t="e">
        <v>#N/A</v>
      </c>
      <c r="E113" s="460" t="e">
        <v>#N/A</v>
      </c>
      <c r="F113" s="460" t="e">
        <v>#N/A</v>
      </c>
      <c r="G113" s="460">
        <v>40.557855801051716</v>
      </c>
      <c r="H113" s="460" t="e">
        <v>#N/A</v>
      </c>
      <c r="I113" s="460" t="e">
        <v>#N/A</v>
      </c>
      <c r="J113" s="460" t="e">
        <v>#N/A</v>
      </c>
      <c r="K113" s="465" t="e">
        <v>#N/A</v>
      </c>
      <c r="M113" s="139" t="e">
        <v>#N/A</v>
      </c>
      <c r="N113" s="63">
        <v>40.557855801051716</v>
      </c>
      <c r="O113" s="564" t="e">
        <v>#N/A</v>
      </c>
      <c r="Y113" s="461"/>
    </row>
    <row r="114" spans="1:25">
      <c r="A114" s="464">
        <v>38827</v>
      </c>
      <c r="B114" s="460">
        <v>10.5</v>
      </c>
      <c r="C114" s="460" t="e">
        <v>#N/A</v>
      </c>
      <c r="D114" s="460">
        <v>65.355854381247823</v>
      </c>
      <c r="E114" s="460" t="e">
        <v>#N/A</v>
      </c>
      <c r="F114" s="460" t="e">
        <v>#N/A</v>
      </c>
      <c r="G114" s="460" t="e">
        <v>#N/A</v>
      </c>
      <c r="H114" s="460" t="e">
        <v>#N/A</v>
      </c>
      <c r="I114" s="460" t="e">
        <v>#N/A</v>
      </c>
      <c r="J114" s="460" t="e">
        <v>#N/A</v>
      </c>
      <c r="K114" s="465" t="e">
        <v>#N/A</v>
      </c>
      <c r="M114" s="139">
        <v>65.355854381247823</v>
      </c>
      <c r="N114" s="63" t="e">
        <v>#N/A</v>
      </c>
      <c r="O114" s="564" t="e">
        <v>#N/A</v>
      </c>
      <c r="Y114" s="461"/>
    </row>
    <row r="115" spans="1:25">
      <c r="A115" s="464">
        <v>38861</v>
      </c>
      <c r="B115" s="460">
        <v>50</v>
      </c>
      <c r="C115" s="460">
        <v>60.049999999999976</v>
      </c>
      <c r="D115" s="460" t="e">
        <v>#N/A</v>
      </c>
      <c r="E115" s="460" t="e">
        <v>#N/A</v>
      </c>
      <c r="F115" s="460" t="e">
        <v>#N/A</v>
      </c>
      <c r="G115" s="460" t="e">
        <v>#N/A</v>
      </c>
      <c r="H115" s="460" t="e">
        <v>#N/A</v>
      </c>
      <c r="I115" s="460" t="e">
        <v>#N/A</v>
      </c>
      <c r="J115" s="460" t="e">
        <v>#N/A</v>
      </c>
      <c r="K115" s="465" t="e">
        <v>#N/A</v>
      </c>
      <c r="M115" s="139">
        <v>60.049999999999976</v>
      </c>
      <c r="N115" s="63" t="e">
        <v>#N/A</v>
      </c>
      <c r="O115" s="564" t="e">
        <v>#N/A</v>
      </c>
      <c r="Y115" s="461"/>
    </row>
    <row r="116" spans="1:25">
      <c r="A116" s="464">
        <v>38898</v>
      </c>
      <c r="B116" s="460">
        <v>300.5</v>
      </c>
      <c r="C116" s="460" t="e">
        <v>#N/A</v>
      </c>
      <c r="D116" s="460">
        <v>48.749999999999979</v>
      </c>
      <c r="E116" s="460" t="e">
        <v>#N/A</v>
      </c>
      <c r="F116" s="460" t="e">
        <v>#N/A</v>
      </c>
      <c r="G116" s="460" t="e">
        <v>#N/A</v>
      </c>
      <c r="H116" s="460" t="e">
        <v>#N/A</v>
      </c>
      <c r="I116" s="460" t="e">
        <v>#N/A</v>
      </c>
      <c r="J116" s="460" t="e">
        <v>#N/A</v>
      </c>
      <c r="K116" s="465" t="e">
        <v>#N/A</v>
      </c>
      <c r="M116" s="139">
        <v>48.749999999999979</v>
      </c>
      <c r="N116" s="63" t="e">
        <v>#N/A</v>
      </c>
      <c r="O116" s="564" t="e">
        <v>#N/A</v>
      </c>
      <c r="Y116" s="461"/>
    </row>
    <row r="117" spans="1:25">
      <c r="A117" s="464">
        <v>38912</v>
      </c>
      <c r="B117" s="460">
        <v>60.9</v>
      </c>
      <c r="C117" s="460" t="e">
        <v>#N/A</v>
      </c>
      <c r="D117" s="460">
        <v>55.504684467165859</v>
      </c>
      <c r="E117" s="460" t="e">
        <v>#N/A</v>
      </c>
      <c r="F117" s="460" t="e">
        <v>#N/A</v>
      </c>
      <c r="G117" s="460" t="e">
        <v>#N/A</v>
      </c>
      <c r="H117" s="460" t="e">
        <v>#N/A</v>
      </c>
      <c r="I117" s="460" t="e">
        <v>#N/A</v>
      </c>
      <c r="J117" s="460" t="e">
        <v>#N/A</v>
      </c>
      <c r="K117" s="465" t="e">
        <v>#N/A</v>
      </c>
      <c r="M117" s="139">
        <v>55.504684467165859</v>
      </c>
      <c r="N117" s="63" t="e">
        <v>#N/A</v>
      </c>
      <c r="O117" s="564" t="e">
        <v>#N/A</v>
      </c>
      <c r="Y117" s="461"/>
    </row>
    <row r="118" spans="1:25">
      <c r="A118" s="464">
        <v>38929</v>
      </c>
      <c r="B118" s="460">
        <v>199.5</v>
      </c>
      <c r="C118" s="460" t="e">
        <v>#N/A</v>
      </c>
      <c r="D118" s="460">
        <v>48.175550715341849</v>
      </c>
      <c r="E118" s="460" t="e">
        <v>#N/A</v>
      </c>
      <c r="F118" s="460" t="e">
        <v>#N/A</v>
      </c>
      <c r="G118" s="460" t="e">
        <v>#N/A</v>
      </c>
      <c r="H118" s="460" t="e">
        <v>#N/A</v>
      </c>
      <c r="I118" s="460" t="e">
        <v>#N/A</v>
      </c>
      <c r="J118" s="460" t="e">
        <v>#N/A</v>
      </c>
      <c r="K118" s="465" t="e">
        <v>#N/A</v>
      </c>
      <c r="M118" s="139">
        <v>48.175550715341849</v>
      </c>
      <c r="N118" s="63" t="e">
        <v>#N/A</v>
      </c>
      <c r="O118" s="564" t="e">
        <v>#N/A</v>
      </c>
      <c r="Y118" s="461"/>
    </row>
    <row r="119" spans="1:25">
      <c r="A119" s="464">
        <v>38929</v>
      </c>
      <c r="B119" s="460">
        <v>50</v>
      </c>
      <c r="C119" s="460" t="e">
        <v>#N/A</v>
      </c>
      <c r="D119" s="460" t="e">
        <v>#N/A</v>
      </c>
      <c r="E119" s="460">
        <v>36.180169571742262</v>
      </c>
      <c r="F119" s="460" t="e">
        <v>#N/A</v>
      </c>
      <c r="G119" s="460" t="e">
        <v>#N/A</v>
      </c>
      <c r="H119" s="460" t="e">
        <v>#N/A</v>
      </c>
      <c r="I119" s="460" t="e">
        <v>#N/A</v>
      </c>
      <c r="J119" s="460" t="e">
        <v>#N/A</v>
      </c>
      <c r="K119" s="465" t="e">
        <v>#N/A</v>
      </c>
      <c r="M119" s="139" t="e">
        <v>#N/A</v>
      </c>
      <c r="N119" s="63">
        <v>36.180169571742262</v>
      </c>
      <c r="O119" s="564" t="e">
        <v>#N/A</v>
      </c>
      <c r="Y119" s="461"/>
    </row>
    <row r="120" spans="1:25">
      <c r="A120" s="464">
        <v>38945</v>
      </c>
      <c r="B120" s="460">
        <v>45</v>
      </c>
      <c r="C120" s="460">
        <v>69.05876303582636</v>
      </c>
      <c r="D120" s="460" t="e">
        <v>#N/A</v>
      </c>
      <c r="E120" s="460" t="e">
        <v>#N/A</v>
      </c>
      <c r="F120" s="460" t="e">
        <v>#N/A</v>
      </c>
      <c r="G120" s="460" t="e">
        <v>#N/A</v>
      </c>
      <c r="H120" s="460" t="e">
        <v>#N/A</v>
      </c>
      <c r="I120" s="460" t="e">
        <v>#N/A</v>
      </c>
      <c r="J120" s="460" t="e">
        <v>#N/A</v>
      </c>
      <c r="K120" s="465" t="e">
        <v>#N/A</v>
      </c>
      <c r="M120" s="139">
        <v>69.05876303582636</v>
      </c>
      <c r="N120" s="63" t="e">
        <v>#N/A</v>
      </c>
      <c r="O120" s="564" t="e">
        <v>#N/A</v>
      </c>
      <c r="Y120" s="461"/>
    </row>
    <row r="121" spans="1:25">
      <c r="A121" s="464">
        <v>38953</v>
      </c>
      <c r="B121" s="460">
        <v>94.5</v>
      </c>
      <c r="C121" s="460" t="e">
        <v>#N/A</v>
      </c>
      <c r="D121" s="460" t="e">
        <v>#N/A</v>
      </c>
      <c r="E121" s="460" t="e">
        <v>#N/A</v>
      </c>
      <c r="F121" s="460">
        <v>28.83709590763138</v>
      </c>
      <c r="G121" s="460" t="e">
        <v>#N/A</v>
      </c>
      <c r="H121" s="460" t="e">
        <v>#N/A</v>
      </c>
      <c r="I121" s="460" t="e">
        <v>#N/A</v>
      </c>
      <c r="J121" s="460" t="e">
        <v>#N/A</v>
      </c>
      <c r="K121" s="465" t="e">
        <v>#N/A</v>
      </c>
      <c r="M121" s="139" t="e">
        <v>#N/A</v>
      </c>
      <c r="N121" s="63">
        <v>28.83709590763138</v>
      </c>
      <c r="O121" s="564" t="e">
        <v>#N/A</v>
      </c>
      <c r="Y121" s="461"/>
    </row>
    <row r="122" spans="1:25">
      <c r="A122" s="464">
        <v>38960</v>
      </c>
      <c r="B122" s="460">
        <v>50</v>
      </c>
      <c r="C122" s="460" t="e">
        <v>#N/A</v>
      </c>
      <c r="D122" s="460" t="e">
        <v>#N/A</v>
      </c>
      <c r="E122" s="460">
        <v>47.24857985810754</v>
      </c>
      <c r="F122" s="460" t="e">
        <v>#N/A</v>
      </c>
      <c r="G122" s="460" t="e">
        <v>#N/A</v>
      </c>
      <c r="H122" s="460" t="e">
        <v>#N/A</v>
      </c>
      <c r="I122" s="460" t="e">
        <v>#N/A</v>
      </c>
      <c r="J122" s="460" t="e">
        <v>#N/A</v>
      </c>
      <c r="K122" s="465" t="e">
        <v>#N/A</v>
      </c>
      <c r="M122" s="139" t="e">
        <v>#N/A</v>
      </c>
      <c r="N122" s="63">
        <v>47.24857985810754</v>
      </c>
      <c r="O122" s="564" t="e">
        <v>#N/A</v>
      </c>
      <c r="Y122" s="461"/>
    </row>
    <row r="123" spans="1:25">
      <c r="A123" s="464">
        <v>38961</v>
      </c>
      <c r="B123" s="460">
        <v>100.5</v>
      </c>
      <c r="C123" s="460" t="e">
        <v>#N/A</v>
      </c>
      <c r="D123" s="460" t="e">
        <v>#N/A</v>
      </c>
      <c r="E123" s="460">
        <v>56.439131790111183</v>
      </c>
      <c r="F123" s="460" t="e">
        <v>#N/A</v>
      </c>
      <c r="G123" s="460" t="e">
        <v>#N/A</v>
      </c>
      <c r="H123" s="460" t="e">
        <v>#N/A</v>
      </c>
      <c r="I123" s="460" t="e">
        <v>#N/A</v>
      </c>
      <c r="J123" s="460" t="e">
        <v>#N/A</v>
      </c>
      <c r="K123" s="465" t="e">
        <v>#N/A</v>
      </c>
      <c r="M123" s="139" t="e">
        <v>#N/A</v>
      </c>
      <c r="N123" s="63">
        <v>56.439131790111183</v>
      </c>
      <c r="O123" s="564" t="e">
        <v>#N/A</v>
      </c>
      <c r="Y123" s="461"/>
    </row>
    <row r="124" spans="1:25">
      <c r="A124" s="464">
        <v>38972</v>
      </c>
      <c r="B124" s="460">
        <v>26</v>
      </c>
      <c r="C124" s="460" t="e">
        <v>#N/A</v>
      </c>
      <c r="D124" s="460" t="e">
        <v>#N/A</v>
      </c>
      <c r="E124" s="460" t="e">
        <v>#N/A</v>
      </c>
      <c r="F124" s="460" t="e">
        <v>#N/A</v>
      </c>
      <c r="G124" s="460" t="e">
        <v>#N/A</v>
      </c>
      <c r="H124" s="460">
        <v>63.999999999999964</v>
      </c>
      <c r="I124" s="460" t="e">
        <v>#N/A</v>
      </c>
      <c r="J124" s="460" t="e">
        <v>#N/A</v>
      </c>
      <c r="K124" s="465" t="e">
        <v>#N/A</v>
      </c>
      <c r="M124" s="139" t="e">
        <v>#N/A</v>
      </c>
      <c r="N124" s="63" t="e">
        <v>#N/A</v>
      </c>
      <c r="O124" s="564">
        <v>63.999999999999964</v>
      </c>
      <c r="Y124" s="461"/>
    </row>
    <row r="125" spans="1:25">
      <c r="A125" s="464">
        <v>38987</v>
      </c>
      <c r="B125" s="460">
        <v>50.4</v>
      </c>
      <c r="C125" s="460" t="e">
        <v>#N/A</v>
      </c>
      <c r="D125" s="460" t="e">
        <v>#N/A</v>
      </c>
      <c r="E125" s="460" t="e">
        <v>#N/A</v>
      </c>
      <c r="F125" s="460" t="e">
        <v>#N/A</v>
      </c>
      <c r="G125" s="460" t="e">
        <v>#N/A</v>
      </c>
      <c r="H125" s="460" t="e">
        <v>#N/A</v>
      </c>
      <c r="I125" s="460" t="e">
        <v>#N/A</v>
      </c>
      <c r="J125" s="460" t="e">
        <v>#N/A</v>
      </c>
      <c r="K125" s="465">
        <v>44.999999999999979</v>
      </c>
      <c r="M125" s="139" t="e">
        <v>#N/A</v>
      </c>
      <c r="N125" s="63" t="e">
        <v>#N/A</v>
      </c>
      <c r="O125" s="564">
        <v>44.999999999999979</v>
      </c>
      <c r="Y125" s="461"/>
    </row>
    <row r="126" spans="1:25">
      <c r="A126" s="464">
        <v>38991</v>
      </c>
      <c r="B126" s="460">
        <v>14.7</v>
      </c>
      <c r="C126" s="460" t="e">
        <v>#N/A</v>
      </c>
      <c r="D126" s="460" t="e">
        <v>#N/A</v>
      </c>
      <c r="E126" s="460">
        <v>32.999999999999993</v>
      </c>
      <c r="F126" s="460" t="e">
        <v>#N/A</v>
      </c>
      <c r="G126" s="460" t="e">
        <v>#N/A</v>
      </c>
      <c r="H126" s="460" t="e">
        <v>#N/A</v>
      </c>
      <c r="I126" s="460" t="e">
        <v>#N/A</v>
      </c>
      <c r="J126" s="460" t="e">
        <v>#N/A</v>
      </c>
      <c r="K126" s="465" t="e">
        <v>#N/A</v>
      </c>
      <c r="M126" s="139" t="e">
        <v>#N/A</v>
      </c>
      <c r="N126" s="63">
        <v>32.999999999999993</v>
      </c>
      <c r="O126" s="564" t="e">
        <v>#N/A</v>
      </c>
      <c r="Y126" s="461"/>
    </row>
    <row r="127" spans="1:25">
      <c r="A127" s="464">
        <v>38991</v>
      </c>
      <c r="B127" s="460">
        <v>21</v>
      </c>
      <c r="C127" s="460" t="e">
        <v>#N/A</v>
      </c>
      <c r="D127" s="460" t="e">
        <v>#N/A</v>
      </c>
      <c r="E127" s="460">
        <v>30.999999999999989</v>
      </c>
      <c r="F127" s="460" t="e">
        <v>#N/A</v>
      </c>
      <c r="G127" s="460" t="e">
        <v>#N/A</v>
      </c>
      <c r="H127" s="460" t="e">
        <v>#N/A</v>
      </c>
      <c r="I127" s="460" t="e">
        <v>#N/A</v>
      </c>
      <c r="J127" s="460" t="e">
        <v>#N/A</v>
      </c>
      <c r="K127" s="465" t="e">
        <v>#N/A</v>
      </c>
      <c r="M127" s="139" t="e">
        <v>#N/A</v>
      </c>
      <c r="N127" s="63">
        <v>30.999999999999989</v>
      </c>
      <c r="O127" s="564" t="e">
        <v>#N/A</v>
      </c>
      <c r="Y127" s="461"/>
    </row>
    <row r="128" spans="1:25">
      <c r="A128" s="464">
        <v>39016</v>
      </c>
      <c r="B128" s="460">
        <v>79.8</v>
      </c>
      <c r="C128" s="460" t="e">
        <v>#N/A</v>
      </c>
      <c r="D128" s="460">
        <v>63.77821271875878</v>
      </c>
      <c r="E128" s="460" t="e">
        <v>#N/A</v>
      </c>
      <c r="F128" s="460" t="e">
        <v>#N/A</v>
      </c>
      <c r="G128" s="460" t="e">
        <v>#N/A</v>
      </c>
      <c r="H128" s="460" t="e">
        <v>#N/A</v>
      </c>
      <c r="I128" s="460" t="e">
        <v>#N/A</v>
      </c>
      <c r="J128" s="460" t="e">
        <v>#N/A</v>
      </c>
      <c r="K128" s="465" t="e">
        <v>#N/A</v>
      </c>
      <c r="M128" s="139">
        <v>63.77821271875878</v>
      </c>
      <c r="N128" s="63" t="e">
        <v>#N/A</v>
      </c>
      <c r="O128" s="564" t="e">
        <v>#N/A</v>
      </c>
      <c r="Y128" s="461"/>
    </row>
    <row r="129" spans="1:25">
      <c r="A129" s="464">
        <v>39017</v>
      </c>
      <c r="B129" s="460">
        <v>100.65</v>
      </c>
      <c r="C129" s="460" t="e">
        <v>#N/A</v>
      </c>
      <c r="D129" s="460" t="e">
        <v>#N/A</v>
      </c>
      <c r="E129" s="460">
        <v>44.999999999999979</v>
      </c>
      <c r="F129" s="460" t="e">
        <v>#N/A</v>
      </c>
      <c r="G129" s="460" t="e">
        <v>#N/A</v>
      </c>
      <c r="H129" s="460" t="e">
        <v>#N/A</v>
      </c>
      <c r="I129" s="460" t="e">
        <v>#N/A</v>
      </c>
      <c r="J129" s="460" t="e">
        <v>#N/A</v>
      </c>
      <c r="K129" s="465" t="e">
        <v>#N/A</v>
      </c>
      <c r="M129" s="139" t="e">
        <v>#N/A</v>
      </c>
      <c r="N129" s="63">
        <v>44.999999999999979</v>
      </c>
      <c r="O129" s="564" t="e">
        <v>#N/A</v>
      </c>
      <c r="Y129" s="461"/>
    </row>
    <row r="130" spans="1:25">
      <c r="A130" s="464">
        <v>39031</v>
      </c>
      <c r="B130" s="460">
        <v>6</v>
      </c>
      <c r="C130" s="460">
        <v>74.600263411939935</v>
      </c>
      <c r="D130" s="460" t="e">
        <v>#N/A</v>
      </c>
      <c r="E130" s="460" t="e">
        <v>#N/A</v>
      </c>
      <c r="F130" s="460" t="e">
        <v>#N/A</v>
      </c>
      <c r="G130" s="460" t="e">
        <v>#N/A</v>
      </c>
      <c r="H130" s="460" t="e">
        <v>#N/A</v>
      </c>
      <c r="I130" s="460" t="e">
        <v>#N/A</v>
      </c>
      <c r="J130" s="460" t="e">
        <v>#N/A</v>
      </c>
      <c r="K130" s="465" t="e">
        <v>#N/A</v>
      </c>
      <c r="M130" s="139">
        <v>74.600263411939935</v>
      </c>
      <c r="N130" s="63" t="e">
        <v>#N/A</v>
      </c>
      <c r="O130" s="564" t="e">
        <v>#N/A</v>
      </c>
      <c r="Y130" s="461"/>
    </row>
    <row r="131" spans="1:25">
      <c r="A131" s="464">
        <v>39043</v>
      </c>
      <c r="B131" s="460">
        <v>29.4</v>
      </c>
      <c r="C131" s="460" t="e">
        <v>#N/A</v>
      </c>
      <c r="D131" s="460">
        <v>46.967829496277595</v>
      </c>
      <c r="E131" s="460" t="e">
        <v>#N/A</v>
      </c>
      <c r="F131" s="460" t="e">
        <v>#N/A</v>
      </c>
      <c r="G131" s="460" t="e">
        <v>#N/A</v>
      </c>
      <c r="H131" s="460" t="e">
        <v>#N/A</v>
      </c>
      <c r="I131" s="460" t="e">
        <v>#N/A</v>
      </c>
      <c r="J131" s="460" t="e">
        <v>#N/A</v>
      </c>
      <c r="K131" s="465" t="e">
        <v>#N/A</v>
      </c>
      <c r="M131" s="139">
        <v>46.967829496277595</v>
      </c>
      <c r="N131" s="63" t="e">
        <v>#N/A</v>
      </c>
      <c r="O131" s="564" t="e">
        <v>#N/A</v>
      </c>
      <c r="Y131" s="461"/>
    </row>
    <row r="132" spans="1:25">
      <c r="A132" s="464">
        <v>39052</v>
      </c>
      <c r="B132" s="460">
        <v>5</v>
      </c>
      <c r="C132" s="460" t="e">
        <v>#N/A</v>
      </c>
      <c r="D132" s="460" t="e">
        <v>#N/A</v>
      </c>
      <c r="E132" s="460" t="e">
        <v>#N/A</v>
      </c>
      <c r="F132" s="460" t="e">
        <v>#N/A</v>
      </c>
      <c r="G132" s="460" t="e">
        <v>#N/A</v>
      </c>
      <c r="H132" s="460" t="e">
        <v>#N/A</v>
      </c>
      <c r="I132" s="460" t="e">
        <v>#N/A</v>
      </c>
      <c r="J132" s="460" t="e">
        <v>#N/A</v>
      </c>
      <c r="K132" s="465">
        <v>53.999999999999972</v>
      </c>
      <c r="M132" s="139" t="e">
        <v>#N/A</v>
      </c>
      <c r="N132" s="63" t="e">
        <v>#N/A</v>
      </c>
      <c r="O132" s="564">
        <v>53.999999999999972</v>
      </c>
      <c r="Y132" s="461"/>
    </row>
    <row r="133" spans="1:25">
      <c r="A133" s="464">
        <v>39062</v>
      </c>
      <c r="B133" s="460">
        <v>29.4</v>
      </c>
      <c r="C133" s="460" t="e">
        <v>#N/A</v>
      </c>
      <c r="D133" s="460" t="e">
        <v>#N/A</v>
      </c>
      <c r="E133" s="460" t="e">
        <v>#N/A</v>
      </c>
      <c r="F133" s="460" t="e">
        <v>#N/A</v>
      </c>
      <c r="G133" s="460" t="e">
        <v>#N/A</v>
      </c>
      <c r="H133" s="460">
        <v>63.999999999999972</v>
      </c>
      <c r="I133" s="460" t="e">
        <v>#N/A</v>
      </c>
      <c r="J133" s="460" t="e">
        <v>#N/A</v>
      </c>
      <c r="K133" s="465" t="e">
        <v>#N/A</v>
      </c>
      <c r="M133" s="139" t="e">
        <v>#N/A</v>
      </c>
      <c r="N133" s="63" t="e">
        <v>#N/A</v>
      </c>
      <c r="O133" s="564">
        <v>63.999999999999972</v>
      </c>
      <c r="Y133" s="461"/>
    </row>
    <row r="134" spans="1:25">
      <c r="A134" s="464">
        <v>39066</v>
      </c>
      <c r="B134" s="460">
        <v>100.65</v>
      </c>
      <c r="C134" s="460" t="e">
        <v>#N/A</v>
      </c>
      <c r="D134" s="460">
        <v>61.274215433782175</v>
      </c>
      <c r="E134" s="460" t="e">
        <v>#N/A</v>
      </c>
      <c r="F134" s="460" t="e">
        <v>#N/A</v>
      </c>
      <c r="G134" s="460" t="e">
        <v>#N/A</v>
      </c>
      <c r="H134" s="460" t="e">
        <v>#N/A</v>
      </c>
      <c r="I134" s="460" t="e">
        <v>#N/A</v>
      </c>
      <c r="J134" s="460" t="e">
        <v>#N/A</v>
      </c>
      <c r="K134" s="465" t="e">
        <v>#N/A</v>
      </c>
      <c r="M134" s="139">
        <v>61.274215433782175</v>
      </c>
      <c r="N134" s="63" t="e">
        <v>#N/A</v>
      </c>
      <c r="O134" s="564" t="e">
        <v>#N/A</v>
      </c>
      <c r="Y134" s="461"/>
    </row>
    <row r="135" spans="1:25">
      <c r="A135" s="464">
        <v>39071</v>
      </c>
      <c r="B135" s="460">
        <v>21</v>
      </c>
      <c r="C135" s="460" t="e">
        <v>#N/A</v>
      </c>
      <c r="D135" s="460">
        <v>65.366526090551815</v>
      </c>
      <c r="E135" s="460" t="e">
        <v>#N/A</v>
      </c>
      <c r="F135" s="460" t="e">
        <v>#N/A</v>
      </c>
      <c r="G135" s="460" t="e">
        <v>#N/A</v>
      </c>
      <c r="H135" s="460" t="e">
        <v>#N/A</v>
      </c>
      <c r="I135" s="460" t="e">
        <v>#N/A</v>
      </c>
      <c r="J135" s="460" t="e">
        <v>#N/A</v>
      </c>
      <c r="K135" s="465" t="e">
        <v>#N/A</v>
      </c>
      <c r="M135" s="139">
        <v>65.366526090551815</v>
      </c>
      <c r="N135" s="63" t="e">
        <v>#N/A</v>
      </c>
      <c r="O135" s="564" t="e">
        <v>#N/A</v>
      </c>
      <c r="Y135" s="461"/>
    </row>
    <row r="136" spans="1:25">
      <c r="A136" s="464">
        <v>39071</v>
      </c>
      <c r="B136" s="460">
        <v>21</v>
      </c>
      <c r="C136" s="460" t="e">
        <v>#N/A</v>
      </c>
      <c r="D136" s="460">
        <v>65.36668686874944</v>
      </c>
      <c r="E136" s="460" t="e">
        <v>#N/A</v>
      </c>
      <c r="F136" s="460" t="e">
        <v>#N/A</v>
      </c>
      <c r="G136" s="460" t="e">
        <v>#N/A</v>
      </c>
      <c r="H136" s="460" t="e">
        <v>#N/A</v>
      </c>
      <c r="I136" s="460" t="e">
        <v>#N/A</v>
      </c>
      <c r="J136" s="460" t="e">
        <v>#N/A</v>
      </c>
      <c r="K136" s="465" t="e">
        <v>#N/A</v>
      </c>
      <c r="M136" s="139">
        <v>65.36668686874944</v>
      </c>
      <c r="N136" s="63" t="e">
        <v>#N/A</v>
      </c>
      <c r="O136" s="564" t="e">
        <v>#N/A</v>
      </c>
      <c r="Y136" s="461"/>
    </row>
    <row r="137" spans="1:25">
      <c r="A137" s="464">
        <v>39079</v>
      </c>
      <c r="B137" s="460">
        <v>48</v>
      </c>
      <c r="C137" s="460" t="e">
        <v>#N/A</v>
      </c>
      <c r="D137" s="460" t="e">
        <v>#N/A</v>
      </c>
      <c r="E137" s="460">
        <v>40.999999999999986</v>
      </c>
      <c r="F137" s="460" t="e">
        <v>#N/A</v>
      </c>
      <c r="G137" s="460" t="e">
        <v>#N/A</v>
      </c>
      <c r="H137" s="460" t="e">
        <v>#N/A</v>
      </c>
      <c r="I137" s="460" t="e">
        <v>#N/A</v>
      </c>
      <c r="J137" s="460" t="e">
        <v>#N/A</v>
      </c>
      <c r="K137" s="465" t="e">
        <v>#N/A</v>
      </c>
      <c r="M137" s="139" t="e">
        <v>#N/A</v>
      </c>
      <c r="N137" s="63">
        <v>40.999999999999986</v>
      </c>
      <c r="O137" s="564" t="e">
        <v>#N/A</v>
      </c>
      <c r="Y137" s="461"/>
    </row>
    <row r="138" spans="1:25">
      <c r="A138" s="464">
        <v>39083</v>
      </c>
      <c r="B138" s="460">
        <v>59.8</v>
      </c>
      <c r="C138" s="460" t="e">
        <v>#N/A</v>
      </c>
      <c r="D138" s="460" t="e">
        <v>#N/A</v>
      </c>
      <c r="E138" s="460" t="e">
        <v>#N/A</v>
      </c>
      <c r="F138" s="460" t="e">
        <v>#N/A</v>
      </c>
      <c r="G138" s="460">
        <v>41.21999999999997</v>
      </c>
      <c r="H138" s="460" t="e">
        <v>#N/A</v>
      </c>
      <c r="I138" s="460" t="e">
        <v>#N/A</v>
      </c>
      <c r="J138" s="460" t="e">
        <v>#N/A</v>
      </c>
      <c r="K138" s="465" t="e">
        <v>#N/A</v>
      </c>
      <c r="M138" s="139" t="e">
        <v>#N/A</v>
      </c>
      <c r="N138" s="63">
        <v>41.21999999999997</v>
      </c>
      <c r="O138" s="564" t="e">
        <v>#N/A</v>
      </c>
      <c r="Y138" s="461"/>
    </row>
    <row r="139" spans="1:25">
      <c r="A139" s="464">
        <v>39129</v>
      </c>
      <c r="B139" s="460">
        <v>52.8</v>
      </c>
      <c r="C139" s="460" t="e">
        <v>#N/A</v>
      </c>
      <c r="D139" s="460" t="e">
        <v>#N/A</v>
      </c>
      <c r="E139" s="460">
        <v>63.726937315977807</v>
      </c>
      <c r="F139" s="460" t="e">
        <v>#N/A</v>
      </c>
      <c r="G139" s="460" t="e">
        <v>#N/A</v>
      </c>
      <c r="H139" s="460" t="e">
        <v>#N/A</v>
      </c>
      <c r="I139" s="460" t="e">
        <v>#N/A</v>
      </c>
      <c r="J139" s="460" t="e">
        <v>#N/A</v>
      </c>
      <c r="K139" s="465" t="e">
        <v>#N/A</v>
      </c>
      <c r="M139" s="139" t="e">
        <v>#N/A</v>
      </c>
      <c r="N139" s="63">
        <v>63.726937315977807</v>
      </c>
      <c r="O139" s="564" t="e">
        <v>#N/A</v>
      </c>
      <c r="Y139" s="461"/>
    </row>
    <row r="140" spans="1:25">
      <c r="A140" s="464">
        <v>39133</v>
      </c>
      <c r="B140" s="460">
        <v>57.5</v>
      </c>
      <c r="C140" s="460" t="e">
        <v>#N/A</v>
      </c>
      <c r="D140" s="460" t="e">
        <v>#N/A</v>
      </c>
      <c r="E140" s="460">
        <v>74.957163091601501</v>
      </c>
      <c r="F140" s="460" t="e">
        <v>#N/A</v>
      </c>
      <c r="G140" s="460" t="e">
        <v>#N/A</v>
      </c>
      <c r="H140" s="460" t="e">
        <v>#N/A</v>
      </c>
      <c r="I140" s="460" t="e">
        <v>#N/A</v>
      </c>
      <c r="J140" s="460" t="e">
        <v>#N/A</v>
      </c>
      <c r="K140" s="465" t="e">
        <v>#N/A</v>
      </c>
      <c r="M140" s="139" t="e">
        <v>#N/A</v>
      </c>
      <c r="N140" s="63">
        <v>74.957163091601501</v>
      </c>
      <c r="O140" s="564" t="e">
        <v>#N/A</v>
      </c>
      <c r="Y140" s="461"/>
    </row>
    <row r="141" spans="1:25">
      <c r="A141" s="464">
        <v>39135</v>
      </c>
      <c r="B141" s="460">
        <v>51</v>
      </c>
      <c r="C141" s="460" t="e">
        <v>#N/A</v>
      </c>
      <c r="D141" s="460" t="e">
        <v>#N/A</v>
      </c>
      <c r="E141" s="460" t="e">
        <v>#N/A</v>
      </c>
      <c r="F141" s="460">
        <v>48.850506418142793</v>
      </c>
      <c r="G141" s="460" t="e">
        <v>#N/A</v>
      </c>
      <c r="H141" s="460" t="e">
        <v>#N/A</v>
      </c>
      <c r="I141" s="460" t="e">
        <v>#N/A</v>
      </c>
      <c r="J141" s="460" t="e">
        <v>#N/A</v>
      </c>
      <c r="K141" s="465" t="e">
        <v>#N/A</v>
      </c>
      <c r="M141" s="139" t="e">
        <v>#N/A</v>
      </c>
      <c r="N141" s="63">
        <v>48.850506418142793</v>
      </c>
      <c r="O141" s="564" t="e">
        <v>#N/A</v>
      </c>
      <c r="Y141" s="461"/>
    </row>
    <row r="142" spans="1:25">
      <c r="A142" s="464">
        <v>39136</v>
      </c>
      <c r="B142" s="460">
        <v>50.4</v>
      </c>
      <c r="C142" s="460" t="e">
        <v>#N/A</v>
      </c>
      <c r="D142" s="460" t="e">
        <v>#N/A</v>
      </c>
      <c r="E142" s="460" t="e">
        <v>#N/A</v>
      </c>
      <c r="F142" s="460">
        <v>42.399999999999977</v>
      </c>
      <c r="G142" s="460" t="e">
        <v>#N/A</v>
      </c>
      <c r="H142" s="460" t="e">
        <v>#N/A</v>
      </c>
      <c r="I142" s="460" t="e">
        <v>#N/A</v>
      </c>
      <c r="J142" s="460" t="e">
        <v>#N/A</v>
      </c>
      <c r="K142" s="465" t="e">
        <v>#N/A</v>
      </c>
      <c r="M142" s="139" t="e">
        <v>#N/A</v>
      </c>
      <c r="N142" s="63">
        <v>42.399999999999977</v>
      </c>
      <c r="O142" s="564" t="e">
        <v>#N/A</v>
      </c>
      <c r="Y142" s="461"/>
    </row>
    <row r="143" spans="1:25">
      <c r="A143" s="464">
        <v>39141</v>
      </c>
      <c r="B143" s="460">
        <v>25.2</v>
      </c>
      <c r="C143" s="460" t="e">
        <v>#N/A</v>
      </c>
      <c r="D143" s="460" t="e">
        <v>#N/A</v>
      </c>
      <c r="E143" s="460" t="e">
        <v>#N/A</v>
      </c>
      <c r="F143" s="460">
        <v>43.799999999999983</v>
      </c>
      <c r="G143" s="460" t="e">
        <v>#N/A</v>
      </c>
      <c r="H143" s="460" t="e">
        <v>#N/A</v>
      </c>
      <c r="I143" s="460" t="e">
        <v>#N/A</v>
      </c>
      <c r="J143" s="460" t="e">
        <v>#N/A</v>
      </c>
      <c r="K143" s="465" t="e">
        <v>#N/A</v>
      </c>
      <c r="M143" s="139" t="e">
        <v>#N/A</v>
      </c>
      <c r="N143" s="63">
        <v>43.799999999999983</v>
      </c>
      <c r="O143" s="564" t="e">
        <v>#N/A</v>
      </c>
      <c r="Y143" s="461"/>
    </row>
    <row r="144" spans="1:25">
      <c r="A144" s="464">
        <v>39195</v>
      </c>
      <c r="B144" s="460">
        <v>30</v>
      </c>
      <c r="C144" s="460" t="e">
        <v>#N/A</v>
      </c>
      <c r="D144" s="460" t="e">
        <v>#N/A</v>
      </c>
      <c r="E144" s="460">
        <v>58.960925096402818</v>
      </c>
      <c r="F144" s="460" t="e">
        <v>#N/A</v>
      </c>
      <c r="G144" s="460" t="e">
        <v>#N/A</v>
      </c>
      <c r="H144" s="460" t="e">
        <v>#N/A</v>
      </c>
      <c r="I144" s="460" t="e">
        <v>#N/A</v>
      </c>
      <c r="J144" s="460" t="e">
        <v>#N/A</v>
      </c>
      <c r="K144" s="465" t="e">
        <v>#N/A</v>
      </c>
      <c r="M144" s="139" t="e">
        <v>#N/A</v>
      </c>
      <c r="N144" s="63">
        <v>58.960925096402818</v>
      </c>
      <c r="O144" s="564" t="e">
        <v>#N/A</v>
      </c>
      <c r="Y144" s="461"/>
    </row>
    <row r="145" spans="1:25">
      <c r="A145" s="464">
        <v>39239</v>
      </c>
      <c r="B145" s="460">
        <v>20.46</v>
      </c>
      <c r="C145" s="460" t="e">
        <v>#N/A</v>
      </c>
      <c r="D145" s="460" t="e">
        <v>#N/A</v>
      </c>
      <c r="E145" s="460">
        <v>49.651138217016779</v>
      </c>
      <c r="F145" s="460" t="e">
        <v>#N/A</v>
      </c>
      <c r="G145" s="460" t="e">
        <v>#N/A</v>
      </c>
      <c r="H145" s="460" t="e">
        <v>#N/A</v>
      </c>
      <c r="I145" s="460" t="e">
        <v>#N/A</v>
      </c>
      <c r="J145" s="460" t="e">
        <v>#N/A</v>
      </c>
      <c r="K145" s="465" t="e">
        <v>#N/A</v>
      </c>
      <c r="M145" s="139" t="e">
        <v>#N/A</v>
      </c>
      <c r="N145" s="63">
        <v>49.651138217016779</v>
      </c>
      <c r="O145" s="564" t="e">
        <v>#N/A</v>
      </c>
      <c r="Y145" s="461"/>
    </row>
    <row r="146" spans="1:25">
      <c r="A146" s="464">
        <v>39252</v>
      </c>
      <c r="B146" s="460">
        <v>105</v>
      </c>
      <c r="C146" s="460" t="e">
        <v>#N/A</v>
      </c>
      <c r="D146" s="460" t="e">
        <v>#N/A</v>
      </c>
      <c r="E146" s="460" t="e">
        <v>#N/A</v>
      </c>
      <c r="F146" s="460">
        <v>38.999999999999979</v>
      </c>
      <c r="G146" s="460" t="e">
        <v>#N/A</v>
      </c>
      <c r="H146" s="460" t="e">
        <v>#N/A</v>
      </c>
      <c r="I146" s="460" t="e">
        <v>#N/A</v>
      </c>
      <c r="J146" s="460" t="e">
        <v>#N/A</v>
      </c>
      <c r="K146" s="465" t="e">
        <v>#N/A</v>
      </c>
      <c r="M146" s="139" t="e">
        <v>#N/A</v>
      </c>
      <c r="N146" s="63">
        <v>38.999999999999979</v>
      </c>
      <c r="O146" s="564" t="e">
        <v>#N/A</v>
      </c>
      <c r="Y146" s="461"/>
    </row>
    <row r="147" spans="1:25">
      <c r="A147" s="464">
        <v>39259</v>
      </c>
      <c r="B147" s="460">
        <v>99</v>
      </c>
      <c r="C147" s="460" t="e">
        <v>#N/A</v>
      </c>
      <c r="D147" s="460">
        <v>58.499999999999972</v>
      </c>
      <c r="E147" s="460" t="e">
        <v>#N/A</v>
      </c>
      <c r="F147" s="460" t="e">
        <v>#N/A</v>
      </c>
      <c r="G147" s="460" t="e">
        <v>#N/A</v>
      </c>
      <c r="H147" s="460" t="e">
        <v>#N/A</v>
      </c>
      <c r="I147" s="460" t="e">
        <v>#N/A</v>
      </c>
      <c r="J147" s="460" t="e">
        <v>#N/A</v>
      </c>
      <c r="K147" s="465" t="e">
        <v>#N/A</v>
      </c>
      <c r="M147" s="139">
        <v>58.499999999999972</v>
      </c>
      <c r="N147" s="63" t="e">
        <v>#N/A</v>
      </c>
      <c r="O147" s="564" t="e">
        <v>#N/A</v>
      </c>
      <c r="Y147" s="461"/>
    </row>
    <row r="148" spans="1:25">
      <c r="A148" s="464">
        <v>39265</v>
      </c>
      <c r="B148" s="460">
        <v>30</v>
      </c>
      <c r="C148" s="460" t="e">
        <v>#N/A</v>
      </c>
      <c r="D148" s="460" t="e">
        <v>#N/A</v>
      </c>
      <c r="E148" s="460">
        <v>60.212073937500186</v>
      </c>
      <c r="F148" s="460" t="e">
        <v>#N/A</v>
      </c>
      <c r="G148" s="460" t="e">
        <v>#N/A</v>
      </c>
      <c r="H148" s="460" t="e">
        <v>#N/A</v>
      </c>
      <c r="I148" s="460" t="e">
        <v>#N/A</v>
      </c>
      <c r="J148" s="460" t="e">
        <v>#N/A</v>
      </c>
      <c r="K148" s="465" t="e">
        <v>#N/A</v>
      </c>
      <c r="M148" s="139" t="e">
        <v>#N/A</v>
      </c>
      <c r="N148" s="63">
        <v>60.212073937500186</v>
      </c>
      <c r="O148" s="564" t="e">
        <v>#N/A</v>
      </c>
      <c r="Y148" s="461"/>
    </row>
    <row r="149" spans="1:25">
      <c r="A149" s="464">
        <v>39297</v>
      </c>
      <c r="B149" s="460">
        <v>100.43333333333334</v>
      </c>
      <c r="C149" s="460" t="e">
        <v>#N/A</v>
      </c>
      <c r="D149" s="460" t="e">
        <v>#N/A</v>
      </c>
      <c r="E149" s="460" t="e">
        <v>#N/A</v>
      </c>
      <c r="F149" s="460" t="e">
        <v>#N/A</v>
      </c>
      <c r="G149" s="460" t="e">
        <v>#N/A</v>
      </c>
      <c r="H149" s="460">
        <v>66.345748464592987</v>
      </c>
      <c r="I149" s="460" t="e">
        <v>#N/A</v>
      </c>
      <c r="J149" s="460" t="e">
        <v>#N/A</v>
      </c>
      <c r="K149" s="465" t="e">
        <v>#N/A</v>
      </c>
      <c r="M149" s="139" t="e">
        <v>#N/A</v>
      </c>
      <c r="N149" s="63" t="e">
        <v>#N/A</v>
      </c>
      <c r="O149" s="564">
        <v>66.345748464592987</v>
      </c>
      <c r="Y149" s="461"/>
    </row>
    <row r="150" spans="1:25">
      <c r="A150" s="464">
        <v>39311</v>
      </c>
      <c r="B150" s="460">
        <v>150</v>
      </c>
      <c r="C150" s="460">
        <v>86.899999999999935</v>
      </c>
      <c r="D150" s="460" t="e">
        <v>#N/A</v>
      </c>
      <c r="E150" s="460" t="e">
        <v>#N/A</v>
      </c>
      <c r="F150" s="460" t="e">
        <v>#N/A</v>
      </c>
      <c r="G150" s="460" t="e">
        <v>#N/A</v>
      </c>
      <c r="H150" s="460" t="e">
        <v>#N/A</v>
      </c>
      <c r="I150" s="460" t="e">
        <v>#N/A</v>
      </c>
      <c r="J150" s="460" t="e">
        <v>#N/A</v>
      </c>
      <c r="K150" s="465" t="e">
        <v>#N/A</v>
      </c>
      <c r="M150" s="139">
        <v>86.899999999999935</v>
      </c>
      <c r="N150" s="63" t="e">
        <v>#N/A</v>
      </c>
      <c r="O150" s="564" t="e">
        <v>#N/A</v>
      </c>
      <c r="Y150" s="461"/>
    </row>
    <row r="151" spans="1:25">
      <c r="A151" s="464">
        <v>39323</v>
      </c>
      <c r="B151" s="460">
        <v>99</v>
      </c>
      <c r="C151" s="460" t="e">
        <v>#N/A</v>
      </c>
      <c r="D151" s="460" t="e">
        <v>#N/A</v>
      </c>
      <c r="E151" s="460" t="e">
        <v>#N/A</v>
      </c>
      <c r="F151" s="460" t="e">
        <v>#N/A</v>
      </c>
      <c r="G151" s="460" t="e">
        <v>#N/A</v>
      </c>
      <c r="H151" s="460">
        <v>58.999999999999986</v>
      </c>
      <c r="I151" s="460" t="e">
        <v>#N/A</v>
      </c>
      <c r="J151" s="460" t="e">
        <v>#N/A</v>
      </c>
      <c r="K151" s="465" t="e">
        <v>#N/A</v>
      </c>
      <c r="M151" s="139" t="e">
        <v>#N/A</v>
      </c>
      <c r="N151" s="63" t="e">
        <v>#N/A</v>
      </c>
      <c r="O151" s="564">
        <v>58.999999999999986</v>
      </c>
      <c r="Y151" s="461"/>
    </row>
    <row r="152" spans="1:25">
      <c r="A152" s="464">
        <v>39342</v>
      </c>
      <c r="B152" s="460">
        <v>75</v>
      </c>
      <c r="C152" s="460" t="e">
        <v>#N/A</v>
      </c>
      <c r="D152" s="460" t="e">
        <v>#N/A</v>
      </c>
      <c r="E152" s="460" t="e">
        <v>#N/A</v>
      </c>
      <c r="F152" s="460" t="e">
        <v>#N/A</v>
      </c>
      <c r="G152" s="460" t="e">
        <v>#N/A</v>
      </c>
      <c r="H152" s="460">
        <v>59.238481042264674</v>
      </c>
      <c r="I152" s="460" t="e">
        <v>#N/A</v>
      </c>
      <c r="J152" s="460" t="e">
        <v>#N/A</v>
      </c>
      <c r="K152" s="465" t="e">
        <v>#N/A</v>
      </c>
      <c r="M152" s="139" t="e">
        <v>#N/A</v>
      </c>
      <c r="N152" s="63" t="e">
        <v>#N/A</v>
      </c>
      <c r="O152" s="564">
        <v>59.238481042264674</v>
      </c>
      <c r="Y152" s="461"/>
    </row>
    <row r="153" spans="1:25">
      <c r="A153" s="464">
        <v>39350</v>
      </c>
      <c r="B153" s="460">
        <v>96</v>
      </c>
      <c r="C153" s="460" t="e">
        <v>#N/A</v>
      </c>
      <c r="D153" s="460" t="e">
        <v>#N/A</v>
      </c>
      <c r="E153" s="460" t="e">
        <v>#N/A</v>
      </c>
      <c r="F153" s="460">
        <v>45.499999999999979</v>
      </c>
      <c r="G153" s="460" t="e">
        <v>#N/A</v>
      </c>
      <c r="H153" s="460" t="e">
        <v>#N/A</v>
      </c>
      <c r="I153" s="460" t="e">
        <v>#N/A</v>
      </c>
      <c r="J153" s="460" t="e">
        <v>#N/A</v>
      </c>
      <c r="K153" s="465" t="e">
        <v>#N/A</v>
      </c>
      <c r="M153" s="139" t="e">
        <v>#N/A</v>
      </c>
      <c r="N153" s="63">
        <v>45.499999999999979</v>
      </c>
      <c r="O153" s="564" t="e">
        <v>#N/A</v>
      </c>
      <c r="Y153" s="461"/>
    </row>
    <row r="154" spans="1:25">
      <c r="A154" s="464">
        <v>39350</v>
      </c>
      <c r="B154" s="460">
        <v>50</v>
      </c>
      <c r="C154" s="460" t="e">
        <v>#N/A</v>
      </c>
      <c r="D154" s="460" t="e">
        <v>#N/A</v>
      </c>
      <c r="E154" s="460" t="e">
        <v>#N/A</v>
      </c>
      <c r="F154" s="460">
        <v>40.449999999999974</v>
      </c>
      <c r="G154" s="460" t="e">
        <v>#N/A</v>
      </c>
      <c r="H154" s="460" t="e">
        <v>#N/A</v>
      </c>
      <c r="I154" s="460" t="e">
        <v>#N/A</v>
      </c>
      <c r="J154" s="460" t="e">
        <v>#N/A</v>
      </c>
      <c r="K154" s="465" t="e">
        <v>#N/A</v>
      </c>
      <c r="M154" s="139" t="e">
        <v>#N/A</v>
      </c>
      <c r="N154" s="63">
        <v>40.449999999999974</v>
      </c>
      <c r="O154" s="564" t="e">
        <v>#N/A</v>
      </c>
      <c r="Y154" s="461"/>
    </row>
    <row r="155" spans="1:25">
      <c r="A155" s="464">
        <v>39360</v>
      </c>
      <c r="B155" s="460">
        <v>50</v>
      </c>
      <c r="C155" s="460" t="e">
        <v>#N/A</v>
      </c>
      <c r="D155" s="460">
        <v>65.399999999999977</v>
      </c>
      <c r="E155" s="460" t="e">
        <v>#N/A</v>
      </c>
      <c r="F155" s="460" t="e">
        <v>#N/A</v>
      </c>
      <c r="G155" s="460" t="e">
        <v>#N/A</v>
      </c>
      <c r="H155" s="460" t="e">
        <v>#N/A</v>
      </c>
      <c r="I155" s="460" t="e">
        <v>#N/A</v>
      </c>
      <c r="J155" s="460" t="e">
        <v>#N/A</v>
      </c>
      <c r="K155" s="465" t="e">
        <v>#N/A</v>
      </c>
      <c r="M155" s="139">
        <v>65.399999999999977</v>
      </c>
      <c r="N155" s="63" t="e">
        <v>#N/A</v>
      </c>
      <c r="O155" s="564" t="e">
        <v>#N/A</v>
      </c>
      <c r="Y155" s="461"/>
    </row>
    <row r="156" spans="1:25">
      <c r="A156" s="464">
        <v>39370</v>
      </c>
      <c r="B156" s="460">
        <v>98.7</v>
      </c>
      <c r="C156" s="460" t="e">
        <v>#N/A</v>
      </c>
      <c r="D156" s="460">
        <v>67.299999999999955</v>
      </c>
      <c r="E156" s="460" t="e">
        <v>#N/A</v>
      </c>
      <c r="F156" s="460" t="e">
        <v>#N/A</v>
      </c>
      <c r="G156" s="460" t="e">
        <v>#N/A</v>
      </c>
      <c r="H156" s="460" t="e">
        <v>#N/A</v>
      </c>
      <c r="I156" s="460" t="e">
        <v>#N/A</v>
      </c>
      <c r="J156" s="460" t="e">
        <v>#N/A</v>
      </c>
      <c r="K156" s="465" t="e">
        <v>#N/A</v>
      </c>
      <c r="M156" s="139">
        <v>67.299999999999955</v>
      </c>
      <c r="N156" s="63" t="e">
        <v>#N/A</v>
      </c>
      <c r="O156" s="564" t="e">
        <v>#N/A</v>
      </c>
      <c r="Y156" s="461"/>
    </row>
    <row r="157" spans="1:25">
      <c r="A157" s="464">
        <v>39387</v>
      </c>
      <c r="B157" s="460">
        <v>24</v>
      </c>
      <c r="C157" s="460" t="e">
        <v>#N/A</v>
      </c>
      <c r="D157" s="460" t="e">
        <v>#N/A</v>
      </c>
      <c r="E157" s="460" t="e">
        <v>#N/A</v>
      </c>
      <c r="F157" s="460">
        <v>43.399999999999984</v>
      </c>
      <c r="G157" s="460" t="e">
        <v>#N/A</v>
      </c>
      <c r="H157" s="460" t="e">
        <v>#N/A</v>
      </c>
      <c r="I157" s="460" t="e">
        <v>#N/A</v>
      </c>
      <c r="J157" s="460" t="e">
        <v>#N/A</v>
      </c>
      <c r="K157" s="465" t="e">
        <v>#N/A</v>
      </c>
      <c r="M157" s="139" t="e">
        <v>#N/A</v>
      </c>
      <c r="N157" s="63">
        <v>43.399999999999984</v>
      </c>
      <c r="O157" s="564" t="e">
        <v>#N/A</v>
      </c>
      <c r="Y157" s="461"/>
    </row>
    <row r="158" spans="1:25">
      <c r="A158" s="464">
        <v>39387</v>
      </c>
      <c r="B158" s="460">
        <v>24</v>
      </c>
      <c r="C158" s="460" t="e">
        <v>#N/A</v>
      </c>
      <c r="D158" s="460" t="e">
        <v>#N/A</v>
      </c>
      <c r="E158" s="460" t="e">
        <v>#N/A</v>
      </c>
      <c r="F158" s="460">
        <v>43.399999999999984</v>
      </c>
      <c r="G158" s="460" t="e">
        <v>#N/A</v>
      </c>
      <c r="H158" s="460" t="e">
        <v>#N/A</v>
      </c>
      <c r="I158" s="460" t="e">
        <v>#N/A</v>
      </c>
      <c r="J158" s="460" t="e">
        <v>#N/A</v>
      </c>
      <c r="K158" s="465" t="e">
        <v>#N/A</v>
      </c>
      <c r="M158" s="139" t="e">
        <v>#N/A</v>
      </c>
      <c r="N158" s="63">
        <v>43.399999999999984</v>
      </c>
      <c r="O158" s="564" t="e">
        <v>#N/A</v>
      </c>
      <c r="Y158" s="461"/>
    </row>
    <row r="159" spans="1:25">
      <c r="A159" s="464">
        <v>39388</v>
      </c>
      <c r="B159" s="460">
        <v>50</v>
      </c>
      <c r="C159" s="460" t="e">
        <v>#N/A</v>
      </c>
      <c r="D159" s="460" t="e">
        <v>#N/A</v>
      </c>
      <c r="E159" s="460">
        <v>54.57460701370114</v>
      </c>
      <c r="F159" s="460" t="e">
        <v>#N/A</v>
      </c>
      <c r="G159" s="460" t="e">
        <v>#N/A</v>
      </c>
      <c r="H159" s="460" t="e">
        <v>#N/A</v>
      </c>
      <c r="I159" s="460" t="e">
        <v>#N/A</v>
      </c>
      <c r="J159" s="460" t="e">
        <v>#N/A</v>
      </c>
      <c r="K159" s="465" t="e">
        <v>#N/A</v>
      </c>
      <c r="M159" s="139" t="e">
        <v>#N/A</v>
      </c>
      <c r="N159" s="63">
        <v>54.57460701370114</v>
      </c>
      <c r="O159" s="564" t="e">
        <v>#N/A</v>
      </c>
      <c r="Y159" s="461"/>
    </row>
    <row r="160" spans="1:25">
      <c r="A160" s="464">
        <v>39419</v>
      </c>
      <c r="B160" s="460">
        <v>99</v>
      </c>
      <c r="C160" s="460" t="e">
        <v>#N/A</v>
      </c>
      <c r="D160" s="460" t="e">
        <v>#N/A</v>
      </c>
      <c r="E160" s="460">
        <v>48.249999999999986</v>
      </c>
      <c r="F160" s="460" t="e">
        <v>#N/A</v>
      </c>
      <c r="G160" s="460" t="e">
        <v>#N/A</v>
      </c>
      <c r="H160" s="460" t="e">
        <v>#N/A</v>
      </c>
      <c r="I160" s="460" t="e">
        <v>#N/A</v>
      </c>
      <c r="J160" s="460" t="e">
        <v>#N/A</v>
      </c>
      <c r="K160" s="465" t="e">
        <v>#N/A</v>
      </c>
      <c r="M160" s="139" t="e">
        <v>#N/A</v>
      </c>
      <c r="N160" s="63">
        <v>48.249999999999986</v>
      </c>
      <c r="O160" s="564" t="e">
        <v>#N/A</v>
      </c>
      <c r="Y160" s="461"/>
    </row>
    <row r="161" spans="1:25">
      <c r="A161" s="464">
        <v>39438</v>
      </c>
      <c r="B161" s="460">
        <v>165.6</v>
      </c>
      <c r="C161" s="460" t="e">
        <v>#N/A</v>
      </c>
      <c r="D161" s="460" t="e">
        <v>#N/A</v>
      </c>
      <c r="E161" s="460" t="e">
        <v>#N/A</v>
      </c>
      <c r="F161" s="460" t="e">
        <v>#N/A</v>
      </c>
      <c r="G161" s="460">
        <v>54.249999999999979</v>
      </c>
      <c r="H161" s="460" t="e">
        <v>#N/A</v>
      </c>
      <c r="I161" s="460" t="e">
        <v>#N/A</v>
      </c>
      <c r="J161" s="460" t="e">
        <v>#N/A</v>
      </c>
      <c r="K161" s="465" t="e">
        <v>#N/A</v>
      </c>
      <c r="M161" s="139" t="e">
        <v>#N/A</v>
      </c>
      <c r="N161" s="63">
        <v>54.249999999999979</v>
      </c>
      <c r="O161" s="564" t="e">
        <v>#N/A</v>
      </c>
      <c r="Y161" s="461"/>
    </row>
    <row r="162" spans="1:25">
      <c r="A162" s="464">
        <v>39447</v>
      </c>
      <c r="B162" s="460">
        <v>99</v>
      </c>
      <c r="C162" s="460" t="e">
        <v>#N/A</v>
      </c>
      <c r="D162" s="460" t="e">
        <v>#N/A</v>
      </c>
      <c r="E162" s="460">
        <v>39.219999999999963</v>
      </c>
      <c r="F162" s="460" t="e">
        <v>#N/A</v>
      </c>
      <c r="G162" s="460" t="e">
        <v>#N/A</v>
      </c>
      <c r="H162" s="460" t="e">
        <v>#N/A</v>
      </c>
      <c r="I162" s="460" t="e">
        <v>#N/A</v>
      </c>
      <c r="J162" s="460" t="e">
        <v>#N/A</v>
      </c>
      <c r="K162" s="465" t="e">
        <v>#N/A</v>
      </c>
      <c r="M162" s="139" t="e">
        <v>#N/A</v>
      </c>
      <c r="N162" s="63">
        <v>39.219999999999963</v>
      </c>
      <c r="O162" s="564" t="e">
        <v>#N/A</v>
      </c>
      <c r="Y162" s="461"/>
    </row>
    <row r="163" spans="1:25">
      <c r="A163" s="464">
        <v>39447</v>
      </c>
      <c r="B163" s="460">
        <v>19.5</v>
      </c>
      <c r="C163" s="460" t="e">
        <v>#N/A</v>
      </c>
      <c r="D163" s="460" t="e">
        <v>#N/A</v>
      </c>
      <c r="E163" s="460">
        <v>39.219999999999985</v>
      </c>
      <c r="F163" s="460" t="e">
        <v>#N/A</v>
      </c>
      <c r="G163" s="460" t="e">
        <v>#N/A</v>
      </c>
      <c r="H163" s="460" t="e">
        <v>#N/A</v>
      </c>
      <c r="I163" s="460" t="e">
        <v>#N/A</v>
      </c>
      <c r="J163" s="460" t="e">
        <v>#N/A</v>
      </c>
      <c r="K163" s="465" t="e">
        <v>#N/A</v>
      </c>
      <c r="M163" s="139" t="e">
        <v>#N/A</v>
      </c>
      <c r="N163" s="63">
        <v>39.219999999999985</v>
      </c>
      <c r="O163" s="564" t="e">
        <v>#N/A</v>
      </c>
      <c r="Y163" s="461"/>
    </row>
    <row r="164" spans="1:25">
      <c r="A164" s="464">
        <v>39449</v>
      </c>
      <c r="B164" s="460">
        <v>24</v>
      </c>
      <c r="C164" s="460" t="e">
        <v>#N/A</v>
      </c>
      <c r="D164" s="460" t="e">
        <v>#N/A</v>
      </c>
      <c r="E164" s="460" t="e">
        <v>#N/A</v>
      </c>
      <c r="F164" s="460" t="e">
        <v>#N/A</v>
      </c>
      <c r="G164" s="460" t="e">
        <v>#N/A</v>
      </c>
      <c r="H164" s="460" t="e">
        <v>#N/A</v>
      </c>
      <c r="I164" s="460" t="e">
        <v>#N/A</v>
      </c>
      <c r="J164" s="460">
        <v>52.499999999999986</v>
      </c>
      <c r="K164" s="465" t="e">
        <v>#N/A</v>
      </c>
      <c r="M164" s="139" t="e">
        <v>#N/A</v>
      </c>
      <c r="N164" s="63" t="e">
        <v>#N/A</v>
      </c>
      <c r="O164" s="564">
        <v>52.499999999999986</v>
      </c>
      <c r="Y164" s="461"/>
    </row>
    <row r="165" spans="1:25">
      <c r="A165" s="464">
        <v>39463</v>
      </c>
      <c r="B165" s="460">
        <v>200.86666666666667</v>
      </c>
      <c r="C165" s="460" t="e">
        <v>#N/A</v>
      </c>
      <c r="D165" s="460" t="e">
        <v>#N/A</v>
      </c>
      <c r="E165" s="460" t="e">
        <v>#N/A</v>
      </c>
      <c r="F165" s="460" t="e">
        <v>#N/A</v>
      </c>
      <c r="G165" s="460" t="e">
        <v>#N/A</v>
      </c>
      <c r="H165" s="460">
        <v>72.82912917587656</v>
      </c>
      <c r="I165" s="460" t="e">
        <v>#N/A</v>
      </c>
      <c r="J165" s="460" t="e">
        <v>#N/A</v>
      </c>
      <c r="K165" s="465" t="e">
        <v>#N/A</v>
      </c>
      <c r="M165" s="139" t="e">
        <v>#N/A</v>
      </c>
      <c r="N165" s="63" t="e">
        <v>#N/A</v>
      </c>
      <c r="O165" s="564">
        <v>72.82912917587656</v>
      </c>
      <c r="Y165" s="461"/>
    </row>
    <row r="166" spans="1:25">
      <c r="A166" s="464">
        <v>39505</v>
      </c>
      <c r="B166" s="460">
        <v>81</v>
      </c>
      <c r="C166" s="460" t="e">
        <v>#N/A</v>
      </c>
      <c r="D166" s="460" t="e">
        <v>#N/A</v>
      </c>
      <c r="E166" s="460" t="e">
        <v>#N/A</v>
      </c>
      <c r="F166" s="460">
        <v>56.089925736649761</v>
      </c>
      <c r="G166" s="460" t="e">
        <v>#N/A</v>
      </c>
      <c r="H166" s="460" t="e">
        <v>#N/A</v>
      </c>
      <c r="I166" s="460" t="e">
        <v>#N/A</v>
      </c>
      <c r="J166" s="460" t="e">
        <v>#N/A</v>
      </c>
      <c r="K166" s="465" t="e">
        <v>#N/A</v>
      </c>
      <c r="M166" s="139" t="e">
        <v>#N/A</v>
      </c>
      <c r="N166" s="63">
        <v>56.089925736649761</v>
      </c>
      <c r="O166" s="564" t="e">
        <v>#N/A</v>
      </c>
      <c r="Y166" s="461"/>
    </row>
    <row r="167" spans="1:25">
      <c r="A167" s="464">
        <v>39506</v>
      </c>
      <c r="B167" s="460">
        <v>100</v>
      </c>
      <c r="C167" s="460" t="e">
        <v>#N/A</v>
      </c>
      <c r="D167" s="460">
        <v>61.71624040234726</v>
      </c>
      <c r="E167" s="460" t="e">
        <v>#N/A</v>
      </c>
      <c r="F167" s="460" t="e">
        <v>#N/A</v>
      </c>
      <c r="G167" s="460" t="e">
        <v>#N/A</v>
      </c>
      <c r="H167" s="460" t="e">
        <v>#N/A</v>
      </c>
      <c r="I167" s="460" t="e">
        <v>#N/A</v>
      </c>
      <c r="J167" s="460" t="e">
        <v>#N/A</v>
      </c>
      <c r="K167" s="465" t="e">
        <v>#N/A</v>
      </c>
      <c r="M167" s="139">
        <v>61.71624040234726</v>
      </c>
      <c r="N167" s="63" t="e">
        <v>#N/A</v>
      </c>
      <c r="O167" s="564" t="e">
        <v>#N/A</v>
      </c>
      <c r="Y167" s="461"/>
    </row>
    <row r="168" spans="1:25">
      <c r="A168" s="464">
        <v>39532</v>
      </c>
      <c r="B168" s="460">
        <v>106</v>
      </c>
      <c r="C168" s="460" t="e">
        <v>#N/A</v>
      </c>
      <c r="D168" s="460" t="e">
        <v>#N/A</v>
      </c>
      <c r="E168" s="460">
        <v>78.470303545304816</v>
      </c>
      <c r="F168" s="460" t="e">
        <v>#N/A</v>
      </c>
      <c r="G168" s="460" t="e">
        <v>#N/A</v>
      </c>
      <c r="H168" s="460" t="e">
        <v>#N/A</v>
      </c>
      <c r="I168" s="460" t="e">
        <v>#N/A</v>
      </c>
      <c r="J168" s="460" t="e">
        <v>#N/A</v>
      </c>
      <c r="K168" s="465" t="e">
        <v>#N/A</v>
      </c>
      <c r="M168" s="139" t="e">
        <v>#N/A</v>
      </c>
      <c r="N168" s="63">
        <v>78.470303545304816</v>
      </c>
      <c r="O168" s="564" t="e">
        <v>#N/A</v>
      </c>
      <c r="Y168" s="461"/>
    </row>
    <row r="169" spans="1:25">
      <c r="A169" s="464">
        <v>39541</v>
      </c>
      <c r="B169" s="460">
        <v>100.5</v>
      </c>
      <c r="C169" s="460" t="e">
        <v>#N/A</v>
      </c>
      <c r="D169" s="460" t="e">
        <v>#N/A</v>
      </c>
      <c r="E169" s="460">
        <v>68.341407116448863</v>
      </c>
      <c r="F169" s="460" t="e">
        <v>#N/A</v>
      </c>
      <c r="G169" s="460" t="e">
        <v>#N/A</v>
      </c>
      <c r="H169" s="460" t="e">
        <v>#N/A</v>
      </c>
      <c r="I169" s="460" t="e">
        <v>#N/A</v>
      </c>
      <c r="J169" s="460" t="e">
        <v>#N/A</v>
      </c>
      <c r="K169" s="465" t="e">
        <v>#N/A</v>
      </c>
      <c r="M169" s="139" t="e">
        <v>#N/A</v>
      </c>
      <c r="N169" s="63">
        <v>68.341407116448863</v>
      </c>
      <c r="O169" s="564" t="e">
        <v>#N/A</v>
      </c>
      <c r="Y169" s="461"/>
    </row>
    <row r="170" spans="1:25">
      <c r="A170" s="464">
        <v>39568</v>
      </c>
      <c r="B170" s="460">
        <v>54</v>
      </c>
      <c r="C170" s="460" t="e">
        <v>#N/A</v>
      </c>
      <c r="D170" s="460" t="e">
        <v>#N/A</v>
      </c>
      <c r="E170" s="460">
        <v>63.895501186522999</v>
      </c>
      <c r="F170" s="460" t="e">
        <v>#N/A</v>
      </c>
      <c r="G170" s="460" t="e">
        <v>#N/A</v>
      </c>
      <c r="H170" s="460" t="e">
        <v>#N/A</v>
      </c>
      <c r="I170" s="460" t="e">
        <v>#N/A</v>
      </c>
      <c r="J170" s="460" t="e">
        <v>#N/A</v>
      </c>
      <c r="K170" s="465" t="e">
        <v>#N/A</v>
      </c>
      <c r="M170" s="139" t="e">
        <v>#N/A</v>
      </c>
      <c r="N170" s="63">
        <v>63.895501186522999</v>
      </c>
      <c r="O170" s="564" t="e">
        <v>#N/A</v>
      </c>
      <c r="Y170" s="461"/>
    </row>
    <row r="171" spans="1:25">
      <c r="A171" s="464">
        <v>39596</v>
      </c>
      <c r="B171" s="460">
        <v>102.9</v>
      </c>
      <c r="C171" s="460" t="e">
        <v>#N/A</v>
      </c>
      <c r="D171" s="460">
        <v>76.749999999999957</v>
      </c>
      <c r="E171" s="460" t="e">
        <v>#N/A</v>
      </c>
      <c r="F171" s="460" t="e">
        <v>#N/A</v>
      </c>
      <c r="G171" s="460" t="e">
        <v>#N/A</v>
      </c>
      <c r="H171" s="460" t="e">
        <v>#N/A</v>
      </c>
      <c r="I171" s="460" t="e">
        <v>#N/A</v>
      </c>
      <c r="J171" s="460" t="e">
        <v>#N/A</v>
      </c>
      <c r="K171" s="465" t="e">
        <v>#N/A</v>
      </c>
      <c r="M171" s="139">
        <v>76.749999999999957</v>
      </c>
      <c r="N171" s="63" t="e">
        <v>#N/A</v>
      </c>
      <c r="O171" s="564" t="e">
        <v>#N/A</v>
      </c>
      <c r="Y171" s="461"/>
    </row>
    <row r="172" spans="1:25">
      <c r="A172" s="464">
        <v>39598</v>
      </c>
      <c r="B172" s="460">
        <v>40</v>
      </c>
      <c r="C172" s="460" t="e">
        <v>#N/A</v>
      </c>
      <c r="D172" s="460" t="e">
        <v>#N/A</v>
      </c>
      <c r="E172" s="460" t="e">
        <v>#N/A</v>
      </c>
      <c r="F172" s="460" t="e">
        <v>#N/A</v>
      </c>
      <c r="G172" s="460" t="e">
        <v>#N/A</v>
      </c>
      <c r="H172" s="460">
        <v>87.259284231580892</v>
      </c>
      <c r="I172" s="460" t="e">
        <v>#N/A</v>
      </c>
      <c r="J172" s="460" t="e">
        <v>#N/A</v>
      </c>
      <c r="K172" s="465" t="e">
        <v>#N/A</v>
      </c>
      <c r="M172" s="139" t="e">
        <v>#N/A</v>
      </c>
      <c r="N172" s="63" t="e">
        <v>#N/A</v>
      </c>
      <c r="O172" s="564">
        <v>87.259284231580892</v>
      </c>
      <c r="Y172" s="461"/>
    </row>
    <row r="173" spans="1:25">
      <c r="A173" s="464">
        <v>39598</v>
      </c>
      <c r="B173" s="460">
        <v>10</v>
      </c>
      <c r="C173" s="460" t="e">
        <v>#N/A</v>
      </c>
      <c r="D173" s="460" t="e">
        <v>#N/A</v>
      </c>
      <c r="E173" s="460" t="e">
        <v>#N/A</v>
      </c>
      <c r="F173" s="460" t="e">
        <v>#N/A</v>
      </c>
      <c r="G173" s="460" t="e">
        <v>#N/A</v>
      </c>
      <c r="H173" s="460">
        <v>95.877485143342</v>
      </c>
      <c r="I173" s="460" t="e">
        <v>#N/A</v>
      </c>
      <c r="J173" s="460" t="e">
        <v>#N/A</v>
      </c>
      <c r="K173" s="465" t="e">
        <v>#N/A</v>
      </c>
      <c r="M173" s="139" t="e">
        <v>#N/A</v>
      </c>
      <c r="N173" s="63" t="e">
        <v>#N/A</v>
      </c>
      <c r="O173" s="564">
        <v>95.877485143342</v>
      </c>
      <c r="Y173" s="461"/>
    </row>
    <row r="174" spans="1:25">
      <c r="A174" s="464">
        <v>39598</v>
      </c>
      <c r="B174" s="460">
        <v>38</v>
      </c>
      <c r="C174" s="460" t="e">
        <v>#N/A</v>
      </c>
      <c r="D174" s="460" t="e">
        <v>#N/A</v>
      </c>
      <c r="E174" s="460" t="e">
        <v>#N/A</v>
      </c>
      <c r="F174" s="460" t="e">
        <v>#N/A</v>
      </c>
      <c r="G174" s="460" t="e">
        <v>#N/A</v>
      </c>
      <c r="H174" s="460">
        <v>87.536607652230444</v>
      </c>
      <c r="I174" s="460" t="e">
        <v>#N/A</v>
      </c>
      <c r="J174" s="460" t="e">
        <v>#N/A</v>
      </c>
      <c r="K174" s="465" t="e">
        <v>#N/A</v>
      </c>
      <c r="M174" s="139" t="e">
        <v>#N/A</v>
      </c>
      <c r="N174" s="63" t="e">
        <v>#N/A</v>
      </c>
      <c r="O174" s="564">
        <v>87.536607652230444</v>
      </c>
      <c r="Y174" s="461"/>
    </row>
    <row r="175" spans="1:25">
      <c r="A175" s="464">
        <v>39611</v>
      </c>
      <c r="B175" s="460">
        <v>4.5</v>
      </c>
      <c r="C175" s="460" t="e">
        <v>#N/A</v>
      </c>
      <c r="D175" s="460" t="e">
        <v>#N/A</v>
      </c>
      <c r="E175" s="460" t="e">
        <v>#N/A</v>
      </c>
      <c r="F175" s="460" t="e">
        <v>#N/A</v>
      </c>
      <c r="G175" s="460" t="e">
        <v>#N/A</v>
      </c>
      <c r="H175" s="460" t="e">
        <v>#N/A</v>
      </c>
      <c r="I175" s="460" t="e">
        <v>#N/A</v>
      </c>
      <c r="J175" s="460">
        <v>125.99999999999997</v>
      </c>
      <c r="K175" s="465" t="e">
        <v>#N/A</v>
      </c>
      <c r="M175" s="139" t="e">
        <v>#N/A</v>
      </c>
      <c r="N175" s="63" t="e">
        <v>#N/A</v>
      </c>
      <c r="O175" s="564">
        <v>125.99999999999997</v>
      </c>
      <c r="Y175" s="461"/>
    </row>
    <row r="176" spans="1:25">
      <c r="A176" s="464">
        <v>39611</v>
      </c>
      <c r="B176" s="460">
        <v>99</v>
      </c>
      <c r="C176" s="460" t="e">
        <v>#N/A</v>
      </c>
      <c r="D176" s="460" t="e">
        <v>#N/A</v>
      </c>
      <c r="E176" s="460">
        <v>44.449999999999982</v>
      </c>
      <c r="F176" s="460" t="e">
        <v>#N/A</v>
      </c>
      <c r="G176" s="460" t="e">
        <v>#N/A</v>
      </c>
      <c r="H176" s="460" t="e">
        <v>#N/A</v>
      </c>
      <c r="I176" s="460" t="e">
        <v>#N/A</v>
      </c>
      <c r="J176" s="460" t="e">
        <v>#N/A</v>
      </c>
      <c r="K176" s="465" t="e">
        <v>#N/A</v>
      </c>
      <c r="M176" s="139" t="e">
        <v>#N/A</v>
      </c>
      <c r="N176" s="63">
        <v>44.449999999999982</v>
      </c>
      <c r="O176" s="564" t="e">
        <v>#N/A</v>
      </c>
      <c r="Y176" s="461"/>
    </row>
    <row r="177" spans="1:25">
      <c r="A177" s="464">
        <v>39614</v>
      </c>
      <c r="B177" s="460">
        <v>50.25</v>
      </c>
      <c r="C177" s="460" t="e">
        <v>#N/A</v>
      </c>
      <c r="D177" s="460" t="e">
        <v>#N/A</v>
      </c>
      <c r="E177" s="460" t="e">
        <v>#N/A</v>
      </c>
      <c r="F177" s="460" t="e">
        <v>#N/A</v>
      </c>
      <c r="G177" s="460" t="e">
        <v>#N/A</v>
      </c>
      <c r="H177" s="460">
        <v>91.999999999999972</v>
      </c>
      <c r="I177" s="460" t="e">
        <v>#N/A</v>
      </c>
      <c r="J177" s="460" t="e">
        <v>#N/A</v>
      </c>
      <c r="K177" s="465" t="e">
        <v>#N/A</v>
      </c>
      <c r="M177" s="139" t="e">
        <v>#N/A</v>
      </c>
      <c r="N177" s="63" t="e">
        <v>#N/A</v>
      </c>
      <c r="O177" s="564">
        <v>91.999999999999972</v>
      </c>
      <c r="Y177" s="461"/>
    </row>
    <row r="178" spans="1:25">
      <c r="A178" s="464">
        <v>39629</v>
      </c>
      <c r="B178" s="460">
        <v>50.25</v>
      </c>
      <c r="C178" s="460" t="e">
        <v>#N/A</v>
      </c>
      <c r="D178" s="460" t="e">
        <v>#N/A</v>
      </c>
      <c r="E178" s="460" t="e">
        <v>#N/A</v>
      </c>
      <c r="F178" s="460" t="e">
        <v>#N/A</v>
      </c>
      <c r="G178" s="460" t="e">
        <v>#N/A</v>
      </c>
      <c r="H178" s="460">
        <v>91.999999999999972</v>
      </c>
      <c r="I178" s="460" t="e">
        <v>#N/A</v>
      </c>
      <c r="J178" s="460" t="e">
        <v>#N/A</v>
      </c>
      <c r="K178" s="465" t="e">
        <v>#N/A</v>
      </c>
      <c r="M178" s="139" t="e">
        <v>#N/A</v>
      </c>
      <c r="N178" s="63" t="e">
        <v>#N/A</v>
      </c>
      <c r="O178" s="564">
        <v>91.999999999999972</v>
      </c>
      <c r="Y178" s="461"/>
    </row>
    <row r="179" spans="1:25">
      <c r="A179" s="464">
        <v>39652</v>
      </c>
      <c r="B179" s="460">
        <v>63</v>
      </c>
      <c r="C179" s="460" t="e">
        <v>#N/A</v>
      </c>
      <c r="D179" s="460">
        <v>90.99005752042514</v>
      </c>
      <c r="E179" s="460" t="e">
        <v>#N/A</v>
      </c>
      <c r="F179" s="460" t="e">
        <v>#N/A</v>
      </c>
      <c r="G179" s="460" t="e">
        <v>#N/A</v>
      </c>
      <c r="H179" s="460" t="e">
        <v>#N/A</v>
      </c>
      <c r="I179" s="460" t="e">
        <v>#N/A</v>
      </c>
      <c r="J179" s="460" t="e">
        <v>#N/A</v>
      </c>
      <c r="K179" s="465" t="e">
        <v>#N/A</v>
      </c>
      <c r="M179" s="139">
        <v>90.99005752042514</v>
      </c>
      <c r="N179" s="63" t="e">
        <v>#N/A</v>
      </c>
      <c r="O179" s="564" t="e">
        <v>#N/A</v>
      </c>
      <c r="Y179" s="461"/>
    </row>
    <row r="180" spans="1:25">
      <c r="A180" s="464">
        <v>39652</v>
      </c>
      <c r="B180" s="460">
        <v>30</v>
      </c>
      <c r="C180" s="460" t="e">
        <v>#N/A</v>
      </c>
      <c r="D180" s="460" t="e">
        <v>#N/A</v>
      </c>
      <c r="E180" s="460">
        <v>61.249999999999993</v>
      </c>
      <c r="F180" s="460" t="e">
        <v>#N/A</v>
      </c>
      <c r="G180" s="460" t="e">
        <v>#N/A</v>
      </c>
      <c r="H180" s="460" t="e">
        <v>#N/A</v>
      </c>
      <c r="I180" s="460" t="e">
        <v>#N/A</v>
      </c>
      <c r="J180" s="460" t="e">
        <v>#N/A</v>
      </c>
      <c r="K180" s="465" t="e">
        <v>#N/A</v>
      </c>
      <c r="M180" s="139" t="e">
        <v>#N/A</v>
      </c>
      <c r="N180" s="63">
        <v>61.249999999999993</v>
      </c>
      <c r="O180" s="564" t="e">
        <v>#N/A</v>
      </c>
      <c r="Y180" s="461"/>
    </row>
    <row r="181" spans="1:25">
      <c r="A181" s="464">
        <v>39657</v>
      </c>
      <c r="B181" s="460">
        <v>72</v>
      </c>
      <c r="C181" s="460" t="e">
        <v>#N/A</v>
      </c>
      <c r="D181" s="460">
        <v>96.799830290888522</v>
      </c>
      <c r="E181" s="460" t="e">
        <v>#N/A</v>
      </c>
      <c r="F181" s="460" t="e">
        <v>#N/A</v>
      </c>
      <c r="G181" s="460" t="e">
        <v>#N/A</v>
      </c>
      <c r="H181" s="460" t="e">
        <v>#N/A</v>
      </c>
      <c r="I181" s="460" t="e">
        <v>#N/A</v>
      </c>
      <c r="J181" s="460" t="e">
        <v>#N/A</v>
      </c>
      <c r="K181" s="465" t="e">
        <v>#N/A</v>
      </c>
      <c r="M181" s="139">
        <v>96.799830290888522</v>
      </c>
      <c r="N181" s="63" t="e">
        <v>#N/A</v>
      </c>
      <c r="O181" s="564" t="e">
        <v>#N/A</v>
      </c>
      <c r="Y181" s="461"/>
    </row>
    <row r="182" spans="1:25">
      <c r="A182" s="464">
        <v>39671</v>
      </c>
      <c r="B182" s="460">
        <v>76.5</v>
      </c>
      <c r="C182" s="460" t="e">
        <v>#N/A</v>
      </c>
      <c r="D182" s="460">
        <v>74.999999999999986</v>
      </c>
      <c r="E182" s="460" t="e">
        <v>#N/A</v>
      </c>
      <c r="F182" s="460" t="e">
        <v>#N/A</v>
      </c>
      <c r="G182" s="460" t="e">
        <v>#N/A</v>
      </c>
      <c r="H182" s="460" t="e">
        <v>#N/A</v>
      </c>
      <c r="I182" s="460" t="e">
        <v>#N/A</v>
      </c>
      <c r="J182" s="460" t="e">
        <v>#N/A</v>
      </c>
      <c r="K182" s="465" t="e">
        <v>#N/A</v>
      </c>
      <c r="M182" s="139">
        <v>74.999999999999986</v>
      </c>
      <c r="N182" s="63" t="e">
        <v>#N/A</v>
      </c>
      <c r="O182" s="564" t="e">
        <v>#N/A</v>
      </c>
      <c r="Y182" s="461"/>
    </row>
    <row r="183" spans="1:25">
      <c r="A183" s="464">
        <v>39674</v>
      </c>
      <c r="B183" s="460">
        <v>15</v>
      </c>
      <c r="C183" s="460" t="e">
        <v>#N/A</v>
      </c>
      <c r="D183" s="460" t="e">
        <v>#N/A</v>
      </c>
      <c r="E183" s="460" t="e">
        <v>#N/A</v>
      </c>
      <c r="F183" s="460">
        <v>44.999999999999979</v>
      </c>
      <c r="G183" s="460" t="e">
        <v>#N/A</v>
      </c>
      <c r="H183" s="460" t="e">
        <v>#N/A</v>
      </c>
      <c r="I183" s="460" t="e">
        <v>#N/A</v>
      </c>
      <c r="J183" s="460" t="e">
        <v>#N/A</v>
      </c>
      <c r="K183" s="465" t="e">
        <v>#N/A</v>
      </c>
      <c r="M183" s="139" t="e">
        <v>#N/A</v>
      </c>
      <c r="N183" s="63">
        <v>44.999999999999979</v>
      </c>
      <c r="O183" s="564" t="e">
        <v>#N/A</v>
      </c>
      <c r="Y183" s="461"/>
    </row>
    <row r="184" spans="1:25">
      <c r="A184" s="464">
        <v>39674</v>
      </c>
      <c r="B184" s="460">
        <v>265</v>
      </c>
      <c r="C184" s="460" t="e">
        <v>#N/A</v>
      </c>
      <c r="D184" s="460">
        <v>99.689999999999912</v>
      </c>
      <c r="E184" s="460" t="e">
        <v>#N/A</v>
      </c>
      <c r="F184" s="460" t="e">
        <v>#N/A</v>
      </c>
      <c r="G184" s="460" t="e">
        <v>#N/A</v>
      </c>
      <c r="H184" s="460" t="e">
        <v>#N/A</v>
      </c>
      <c r="I184" s="460" t="e">
        <v>#N/A</v>
      </c>
      <c r="J184" s="460" t="e">
        <v>#N/A</v>
      </c>
      <c r="K184" s="465" t="e">
        <v>#N/A</v>
      </c>
      <c r="M184" s="139">
        <v>99.689999999999912</v>
      </c>
      <c r="N184" s="63" t="e">
        <v>#N/A</v>
      </c>
      <c r="O184" s="564" t="e">
        <v>#N/A</v>
      </c>
      <c r="Y184" s="461"/>
    </row>
    <row r="185" spans="1:25">
      <c r="A185" s="464">
        <v>39674</v>
      </c>
      <c r="B185" s="460">
        <v>290</v>
      </c>
      <c r="C185" s="460" t="e">
        <v>#N/A</v>
      </c>
      <c r="D185" s="460">
        <v>101.38999999999994</v>
      </c>
      <c r="E185" s="460" t="e">
        <v>#N/A</v>
      </c>
      <c r="F185" s="460" t="e">
        <v>#N/A</v>
      </c>
      <c r="G185" s="460" t="e">
        <v>#N/A</v>
      </c>
      <c r="H185" s="460" t="e">
        <v>#N/A</v>
      </c>
      <c r="I185" s="460" t="e">
        <v>#N/A</v>
      </c>
      <c r="J185" s="460" t="e">
        <v>#N/A</v>
      </c>
      <c r="K185" s="465" t="e">
        <v>#N/A</v>
      </c>
      <c r="M185" s="139">
        <v>101.38999999999994</v>
      </c>
      <c r="N185" s="63" t="e">
        <v>#N/A</v>
      </c>
      <c r="O185" s="564" t="e">
        <v>#N/A</v>
      </c>
      <c r="Y185" s="461"/>
    </row>
    <row r="186" spans="1:25">
      <c r="A186" s="464">
        <v>39674</v>
      </c>
      <c r="B186" s="460">
        <v>290</v>
      </c>
      <c r="C186" s="460" t="e">
        <v>#N/A</v>
      </c>
      <c r="D186" s="460">
        <v>101.38999999999994</v>
      </c>
      <c r="E186" s="460" t="e">
        <v>#N/A</v>
      </c>
      <c r="F186" s="460" t="e">
        <v>#N/A</v>
      </c>
      <c r="G186" s="460" t="e">
        <v>#N/A</v>
      </c>
      <c r="H186" s="460" t="e">
        <v>#N/A</v>
      </c>
      <c r="I186" s="460" t="e">
        <v>#N/A</v>
      </c>
      <c r="J186" s="460" t="e">
        <v>#N/A</v>
      </c>
      <c r="K186" s="465" t="e">
        <v>#N/A</v>
      </c>
      <c r="M186" s="139">
        <v>101.38999999999994</v>
      </c>
      <c r="N186" s="63" t="e">
        <v>#N/A</v>
      </c>
      <c r="O186" s="564" t="e">
        <v>#N/A</v>
      </c>
      <c r="Y186" s="461"/>
    </row>
    <row r="187" spans="1:25">
      <c r="A187" s="464">
        <v>39675</v>
      </c>
      <c r="B187" s="460">
        <v>50</v>
      </c>
      <c r="C187" s="460" t="e">
        <v>#N/A</v>
      </c>
      <c r="D187" s="460" t="e">
        <v>#N/A</v>
      </c>
      <c r="E187" s="460" t="e">
        <v>#N/A</v>
      </c>
      <c r="F187" s="460">
        <v>44.449999999999989</v>
      </c>
      <c r="G187" s="460" t="e">
        <v>#N/A</v>
      </c>
      <c r="H187" s="460" t="e">
        <v>#N/A</v>
      </c>
      <c r="I187" s="460" t="e">
        <v>#N/A</v>
      </c>
      <c r="J187" s="460" t="e">
        <v>#N/A</v>
      </c>
      <c r="K187" s="465" t="e">
        <v>#N/A</v>
      </c>
      <c r="M187" s="139" t="e">
        <v>#N/A</v>
      </c>
      <c r="N187" s="63">
        <v>44.449999999999989</v>
      </c>
      <c r="O187" s="564" t="e">
        <v>#N/A</v>
      </c>
      <c r="Y187" s="461"/>
    </row>
    <row r="188" spans="1:25">
      <c r="A188" s="464">
        <v>39680</v>
      </c>
      <c r="B188" s="460">
        <v>62.5</v>
      </c>
      <c r="C188" s="460" t="e">
        <v>#N/A</v>
      </c>
      <c r="D188" s="460" t="e">
        <v>#N/A</v>
      </c>
      <c r="E188" s="460" t="e">
        <v>#N/A</v>
      </c>
      <c r="F188" s="460" t="e">
        <v>#N/A</v>
      </c>
      <c r="G188" s="460" t="e">
        <v>#N/A</v>
      </c>
      <c r="H188" s="460">
        <v>90.866988001970782</v>
      </c>
      <c r="I188" s="460" t="e">
        <v>#N/A</v>
      </c>
      <c r="J188" s="460" t="e">
        <v>#N/A</v>
      </c>
      <c r="K188" s="465" t="e">
        <v>#N/A</v>
      </c>
      <c r="M188" s="139" t="e">
        <v>#N/A</v>
      </c>
      <c r="N188" s="63" t="e">
        <v>#N/A</v>
      </c>
      <c r="O188" s="564">
        <v>90.866988001970782</v>
      </c>
      <c r="Y188" s="461"/>
    </row>
    <row r="189" spans="1:25">
      <c r="A189" s="464">
        <v>39696</v>
      </c>
      <c r="B189" s="460">
        <v>99</v>
      </c>
      <c r="C189" s="460" t="e">
        <v>#N/A</v>
      </c>
      <c r="D189" s="460">
        <v>63.799999999999955</v>
      </c>
      <c r="E189" s="460" t="e">
        <v>#N/A</v>
      </c>
      <c r="F189" s="460" t="e">
        <v>#N/A</v>
      </c>
      <c r="G189" s="460" t="e">
        <v>#N/A</v>
      </c>
      <c r="H189" s="460" t="e">
        <v>#N/A</v>
      </c>
      <c r="I189" s="460" t="e">
        <v>#N/A</v>
      </c>
      <c r="J189" s="460" t="e">
        <v>#N/A</v>
      </c>
      <c r="K189" s="465" t="e">
        <v>#N/A</v>
      </c>
      <c r="M189" s="139">
        <v>63.799999999999955</v>
      </c>
      <c r="N189" s="63" t="e">
        <v>#N/A</v>
      </c>
      <c r="O189" s="564" t="e">
        <v>#N/A</v>
      </c>
      <c r="Y189" s="461"/>
    </row>
    <row r="190" spans="1:25">
      <c r="A190" s="464">
        <v>39713</v>
      </c>
      <c r="B190" s="460">
        <v>49.5</v>
      </c>
      <c r="C190" s="460" t="e">
        <v>#N/A</v>
      </c>
      <c r="D190" s="460" t="e">
        <v>#N/A</v>
      </c>
      <c r="E190" s="460">
        <v>57</v>
      </c>
      <c r="F190" s="460" t="e">
        <v>#N/A</v>
      </c>
      <c r="G190" s="460" t="e">
        <v>#N/A</v>
      </c>
      <c r="H190" s="460" t="e">
        <v>#N/A</v>
      </c>
      <c r="I190" s="460" t="e">
        <v>#N/A</v>
      </c>
      <c r="J190" s="460" t="e">
        <v>#N/A</v>
      </c>
      <c r="K190" s="465" t="e">
        <v>#N/A</v>
      </c>
      <c r="M190" s="139" t="e">
        <v>#N/A</v>
      </c>
      <c r="N190" s="63">
        <v>57</v>
      </c>
      <c r="O190" s="564" t="e">
        <v>#N/A</v>
      </c>
      <c r="Y190" s="461"/>
    </row>
    <row r="191" spans="1:25">
      <c r="A191" s="464">
        <v>39715</v>
      </c>
      <c r="B191" s="460">
        <v>40.5</v>
      </c>
      <c r="C191" s="460" t="e">
        <v>#N/A</v>
      </c>
      <c r="D191" s="460" t="e">
        <v>#N/A</v>
      </c>
      <c r="E191" s="460">
        <v>43.999999999999986</v>
      </c>
      <c r="F191" s="460" t="e">
        <v>#N/A</v>
      </c>
      <c r="G191" s="460" t="e">
        <v>#N/A</v>
      </c>
      <c r="H191" s="460" t="e">
        <v>#N/A</v>
      </c>
      <c r="I191" s="460" t="e">
        <v>#N/A</v>
      </c>
      <c r="J191" s="460" t="e">
        <v>#N/A</v>
      </c>
      <c r="K191" s="465" t="e">
        <v>#N/A</v>
      </c>
      <c r="M191" s="139" t="e">
        <v>#N/A</v>
      </c>
      <c r="N191" s="63">
        <v>43.999999999999986</v>
      </c>
      <c r="O191" s="564" t="e">
        <v>#N/A</v>
      </c>
      <c r="Y191" s="461"/>
    </row>
    <row r="192" spans="1:25">
      <c r="A192" s="464">
        <v>39728</v>
      </c>
      <c r="B192" s="460">
        <v>50</v>
      </c>
      <c r="C192" s="460" t="e">
        <v>#N/A</v>
      </c>
      <c r="D192" s="460" t="e">
        <v>#N/A</v>
      </c>
      <c r="E192" s="460">
        <v>61.118992132262264</v>
      </c>
      <c r="F192" s="460" t="e">
        <v>#N/A</v>
      </c>
      <c r="G192" s="460" t="e">
        <v>#N/A</v>
      </c>
      <c r="H192" s="460" t="e">
        <v>#N/A</v>
      </c>
      <c r="I192" s="460" t="e">
        <v>#N/A</v>
      </c>
      <c r="J192" s="460" t="e">
        <v>#N/A</v>
      </c>
      <c r="K192" s="465" t="e">
        <v>#N/A</v>
      </c>
      <c r="M192" s="139" t="e">
        <v>#N/A</v>
      </c>
      <c r="N192" s="63">
        <v>61.118992132262264</v>
      </c>
      <c r="O192" s="564" t="e">
        <v>#N/A</v>
      </c>
      <c r="Y192" s="461"/>
    </row>
    <row r="193" spans="1:25">
      <c r="A193" s="464">
        <v>39729</v>
      </c>
      <c r="B193" s="460">
        <v>50</v>
      </c>
      <c r="C193" s="460" t="e">
        <v>#N/A</v>
      </c>
      <c r="D193" s="460" t="e">
        <v>#N/A</v>
      </c>
      <c r="E193" s="460">
        <v>62.335104413063696</v>
      </c>
      <c r="F193" s="460" t="e">
        <v>#N/A</v>
      </c>
      <c r="G193" s="460" t="e">
        <v>#N/A</v>
      </c>
      <c r="H193" s="460" t="e">
        <v>#N/A</v>
      </c>
      <c r="I193" s="460" t="e">
        <v>#N/A</v>
      </c>
      <c r="J193" s="460" t="e">
        <v>#N/A</v>
      </c>
      <c r="K193" s="465" t="e">
        <v>#N/A</v>
      </c>
      <c r="M193" s="139" t="e">
        <v>#N/A</v>
      </c>
      <c r="N193" s="63">
        <v>62.335104413063696</v>
      </c>
      <c r="O193" s="564" t="e">
        <v>#N/A</v>
      </c>
      <c r="Y193" s="461"/>
    </row>
    <row r="194" spans="1:25">
      <c r="A194" s="464">
        <v>39738</v>
      </c>
      <c r="B194" s="460">
        <v>99</v>
      </c>
      <c r="C194" s="460" t="e">
        <v>#N/A</v>
      </c>
      <c r="D194" s="460" t="e">
        <v>#N/A</v>
      </c>
      <c r="E194" s="460" t="e">
        <v>#N/A</v>
      </c>
      <c r="F194" s="460" t="e">
        <v>#N/A</v>
      </c>
      <c r="G194" s="460" t="e">
        <v>#N/A</v>
      </c>
      <c r="H194" s="460">
        <v>66.431144747267496</v>
      </c>
      <c r="I194" s="460" t="e">
        <v>#N/A</v>
      </c>
      <c r="J194" s="460" t="e">
        <v>#N/A</v>
      </c>
      <c r="K194" s="465" t="e">
        <v>#N/A</v>
      </c>
      <c r="M194" s="139" t="e">
        <v>#N/A</v>
      </c>
      <c r="N194" s="63" t="e">
        <v>#N/A</v>
      </c>
      <c r="O194" s="564">
        <v>66.431144747267496</v>
      </c>
      <c r="Y194" s="461"/>
    </row>
    <row r="195" spans="1:25">
      <c r="A195" s="464">
        <v>39772</v>
      </c>
      <c r="B195" s="460">
        <v>101.2</v>
      </c>
      <c r="C195" s="460">
        <v>103.24999999999996</v>
      </c>
      <c r="D195" s="460" t="e">
        <v>#N/A</v>
      </c>
      <c r="E195" s="460" t="e">
        <v>#N/A</v>
      </c>
      <c r="F195" s="460" t="e">
        <v>#N/A</v>
      </c>
      <c r="G195" s="460" t="e">
        <v>#N/A</v>
      </c>
      <c r="H195" s="460" t="e">
        <v>#N/A</v>
      </c>
      <c r="I195" s="460" t="e">
        <v>#N/A</v>
      </c>
      <c r="J195" s="460" t="e">
        <v>#N/A</v>
      </c>
      <c r="K195" s="465" t="e">
        <v>#N/A</v>
      </c>
      <c r="M195" s="139">
        <v>103.24999999999996</v>
      </c>
      <c r="N195" s="63" t="e">
        <v>#N/A</v>
      </c>
      <c r="O195" s="564" t="e">
        <v>#N/A</v>
      </c>
      <c r="Y195" s="461"/>
    </row>
    <row r="196" spans="1:25">
      <c r="A196" s="464">
        <v>39773</v>
      </c>
      <c r="B196" s="460">
        <v>150</v>
      </c>
      <c r="C196" s="460" t="e">
        <v>#N/A</v>
      </c>
      <c r="D196" s="460" t="e">
        <v>#N/A</v>
      </c>
      <c r="E196" s="460">
        <v>54.04614511151695</v>
      </c>
      <c r="F196" s="460" t="e">
        <v>#N/A</v>
      </c>
      <c r="G196" s="460" t="e">
        <v>#N/A</v>
      </c>
      <c r="H196" s="460" t="e">
        <v>#N/A</v>
      </c>
      <c r="I196" s="460" t="e">
        <v>#N/A</v>
      </c>
      <c r="J196" s="460" t="e">
        <v>#N/A</v>
      </c>
      <c r="K196" s="465" t="e">
        <v>#N/A</v>
      </c>
      <c r="M196" s="139" t="e">
        <v>#N/A</v>
      </c>
      <c r="N196" s="63">
        <v>54.04614511151695</v>
      </c>
      <c r="O196" s="564" t="e">
        <v>#N/A</v>
      </c>
      <c r="Y196" s="461"/>
    </row>
    <row r="197" spans="1:25">
      <c r="A197" s="464">
        <v>39784</v>
      </c>
      <c r="B197" s="460">
        <v>100</v>
      </c>
      <c r="C197" s="460" t="e">
        <v>#N/A</v>
      </c>
      <c r="D197" s="460" t="e">
        <v>#N/A</v>
      </c>
      <c r="E197" s="460">
        <v>51.637228676517644</v>
      </c>
      <c r="F197" s="460" t="e">
        <v>#N/A</v>
      </c>
      <c r="G197" s="460" t="e">
        <v>#N/A</v>
      </c>
      <c r="H197" s="460" t="e">
        <v>#N/A</v>
      </c>
      <c r="I197" s="460" t="e">
        <v>#N/A</v>
      </c>
      <c r="J197" s="460" t="e">
        <v>#N/A</v>
      </c>
      <c r="K197" s="465" t="e">
        <v>#N/A</v>
      </c>
      <c r="M197" s="139" t="e">
        <v>#N/A</v>
      </c>
      <c r="N197" s="63">
        <v>51.637228676517644</v>
      </c>
      <c r="O197" s="564" t="e">
        <v>#N/A</v>
      </c>
      <c r="Y197" s="461"/>
    </row>
    <row r="198" spans="1:25">
      <c r="A198" s="464">
        <v>39791</v>
      </c>
      <c r="B198" s="460">
        <v>25</v>
      </c>
      <c r="C198" s="460" t="e">
        <v>#N/A</v>
      </c>
      <c r="D198" s="460" t="e">
        <v>#N/A</v>
      </c>
      <c r="E198" s="460" t="e">
        <v>#N/A</v>
      </c>
      <c r="F198" s="460">
        <v>63.768638499262678</v>
      </c>
      <c r="G198" s="460" t="e">
        <v>#N/A</v>
      </c>
      <c r="H198" s="460" t="e">
        <v>#N/A</v>
      </c>
      <c r="I198" s="460" t="e">
        <v>#N/A</v>
      </c>
      <c r="J198" s="460" t="e">
        <v>#N/A</v>
      </c>
      <c r="K198" s="465" t="e">
        <v>#N/A</v>
      </c>
      <c r="M198" s="139" t="e">
        <v>#N/A</v>
      </c>
      <c r="N198" s="63">
        <v>63.768638499262678</v>
      </c>
      <c r="O198" s="564" t="e">
        <v>#N/A</v>
      </c>
      <c r="Y198" s="461"/>
    </row>
    <row r="199" spans="1:25">
      <c r="A199" s="464">
        <v>39794</v>
      </c>
      <c r="B199" s="460">
        <v>49.5</v>
      </c>
      <c r="C199" s="460" t="e">
        <v>#N/A</v>
      </c>
      <c r="D199" s="460" t="e">
        <v>#N/A</v>
      </c>
      <c r="E199" s="460">
        <v>53.950428129023472</v>
      </c>
      <c r="F199" s="460" t="e">
        <v>#N/A</v>
      </c>
      <c r="G199" s="460" t="e">
        <v>#N/A</v>
      </c>
      <c r="H199" s="460" t="e">
        <v>#N/A</v>
      </c>
      <c r="I199" s="460" t="e">
        <v>#N/A</v>
      </c>
      <c r="J199" s="460" t="e">
        <v>#N/A</v>
      </c>
      <c r="K199" s="465" t="e">
        <v>#N/A</v>
      </c>
      <c r="M199" s="139" t="e">
        <v>#N/A</v>
      </c>
      <c r="N199" s="63">
        <v>53.950428129023472</v>
      </c>
      <c r="O199" s="564" t="e">
        <v>#N/A</v>
      </c>
      <c r="Y199" s="461"/>
    </row>
    <row r="200" spans="1:25">
      <c r="A200" s="464">
        <v>39798</v>
      </c>
      <c r="B200" s="460">
        <v>150.1</v>
      </c>
      <c r="C200" s="460" t="e">
        <v>#N/A</v>
      </c>
      <c r="D200" s="460" t="e">
        <v>#N/A</v>
      </c>
      <c r="E200" s="460" t="e">
        <v>#N/A</v>
      </c>
      <c r="F200" s="460" t="e">
        <v>#N/A</v>
      </c>
      <c r="G200" s="460" t="e">
        <v>#N/A</v>
      </c>
      <c r="H200" s="460" t="e">
        <v>#N/A</v>
      </c>
      <c r="I200" s="460" t="e">
        <v>#N/A</v>
      </c>
      <c r="J200" s="460" t="e">
        <v>#N/A</v>
      </c>
      <c r="K200" s="465">
        <v>70.359171035707632</v>
      </c>
      <c r="M200" s="139" t="e">
        <v>#N/A</v>
      </c>
      <c r="N200" s="63" t="e">
        <v>#N/A</v>
      </c>
      <c r="O200" s="564">
        <v>70.359171035707632</v>
      </c>
      <c r="Y200" s="461"/>
    </row>
    <row r="201" spans="1:25">
      <c r="A201" s="464">
        <v>39804</v>
      </c>
      <c r="B201" s="460">
        <v>79.5</v>
      </c>
      <c r="C201" s="460" t="e">
        <v>#N/A</v>
      </c>
      <c r="D201" s="460" t="e">
        <v>#N/A</v>
      </c>
      <c r="E201" s="460" t="e">
        <v>#N/A</v>
      </c>
      <c r="F201" s="460">
        <v>58.04528038006729</v>
      </c>
      <c r="G201" s="460" t="e">
        <v>#N/A</v>
      </c>
      <c r="H201" s="460" t="e">
        <v>#N/A</v>
      </c>
      <c r="I201" s="460" t="e">
        <v>#N/A</v>
      </c>
      <c r="J201" s="460" t="e">
        <v>#N/A</v>
      </c>
      <c r="K201" s="465" t="e">
        <v>#N/A</v>
      </c>
      <c r="M201" s="139" t="e">
        <v>#N/A</v>
      </c>
      <c r="N201" s="63">
        <v>58.04528038006729</v>
      </c>
      <c r="O201" s="564" t="e">
        <v>#N/A</v>
      </c>
      <c r="Y201" s="461"/>
    </row>
    <row r="202" spans="1:25">
      <c r="A202" s="464">
        <v>39804</v>
      </c>
      <c r="B202" s="460">
        <v>151.80000000000001</v>
      </c>
      <c r="C202" s="460" t="e">
        <v>#N/A</v>
      </c>
      <c r="D202" s="460">
        <v>59.334499812487266</v>
      </c>
      <c r="E202" s="460" t="e">
        <v>#N/A</v>
      </c>
      <c r="F202" s="460" t="e">
        <v>#N/A</v>
      </c>
      <c r="G202" s="460" t="e">
        <v>#N/A</v>
      </c>
      <c r="H202" s="460" t="e">
        <v>#N/A</v>
      </c>
      <c r="I202" s="460" t="e">
        <v>#N/A</v>
      </c>
      <c r="J202" s="460" t="e">
        <v>#N/A</v>
      </c>
      <c r="K202" s="465" t="e">
        <v>#N/A</v>
      </c>
      <c r="M202" s="139">
        <v>59.334499812487266</v>
      </c>
      <c r="N202" s="63" t="e">
        <v>#N/A</v>
      </c>
      <c r="O202" s="564" t="e">
        <v>#N/A</v>
      </c>
      <c r="Y202" s="461"/>
    </row>
    <row r="203" spans="1:25">
      <c r="A203" s="464">
        <v>39805</v>
      </c>
      <c r="B203" s="460">
        <v>18.899999999999999</v>
      </c>
      <c r="C203" s="460" t="e">
        <v>#N/A</v>
      </c>
      <c r="D203" s="460" t="e">
        <v>#N/A</v>
      </c>
      <c r="E203" s="460" t="e">
        <v>#N/A</v>
      </c>
      <c r="F203" s="460">
        <v>37.369999999999983</v>
      </c>
      <c r="G203" s="460" t="e">
        <v>#N/A</v>
      </c>
      <c r="H203" s="460" t="e">
        <v>#N/A</v>
      </c>
      <c r="I203" s="460" t="e">
        <v>#N/A</v>
      </c>
      <c r="J203" s="460" t="e">
        <v>#N/A</v>
      </c>
      <c r="K203" s="465" t="e">
        <v>#N/A</v>
      </c>
      <c r="M203" s="139" t="e">
        <v>#N/A</v>
      </c>
      <c r="N203" s="63">
        <v>37.369999999999983</v>
      </c>
      <c r="O203" s="564" t="e">
        <v>#N/A</v>
      </c>
      <c r="Y203" s="461"/>
    </row>
    <row r="204" spans="1:25">
      <c r="A204" s="464">
        <v>39841</v>
      </c>
      <c r="B204" s="460">
        <v>50.4</v>
      </c>
      <c r="C204" s="460" t="e">
        <v>#N/A</v>
      </c>
      <c r="D204" s="460" t="e">
        <v>#N/A</v>
      </c>
      <c r="E204" s="460">
        <v>50.149999999999984</v>
      </c>
      <c r="F204" s="460" t="e">
        <v>#N/A</v>
      </c>
      <c r="G204" s="460" t="e">
        <v>#N/A</v>
      </c>
      <c r="H204" s="460" t="e">
        <v>#N/A</v>
      </c>
      <c r="I204" s="460" t="e">
        <v>#N/A</v>
      </c>
      <c r="J204" s="460" t="e">
        <v>#N/A</v>
      </c>
      <c r="K204" s="465" t="e">
        <v>#N/A</v>
      </c>
      <c r="M204" s="139" t="e">
        <v>#N/A</v>
      </c>
      <c r="N204" s="63">
        <v>50.149999999999984</v>
      </c>
      <c r="O204" s="564" t="e">
        <v>#N/A</v>
      </c>
      <c r="Y204" s="461"/>
    </row>
    <row r="205" spans="1:25">
      <c r="A205" s="464">
        <v>39843</v>
      </c>
      <c r="B205" s="460">
        <v>98.9</v>
      </c>
      <c r="C205" s="460" t="e">
        <v>#N/A</v>
      </c>
      <c r="D205" s="460" t="e">
        <v>#N/A</v>
      </c>
      <c r="E205" s="460" t="e">
        <v>#N/A</v>
      </c>
      <c r="F205" s="460">
        <v>60.510712451806747</v>
      </c>
      <c r="G205" s="460" t="e">
        <v>#N/A</v>
      </c>
      <c r="H205" s="460" t="e">
        <v>#N/A</v>
      </c>
      <c r="I205" s="460" t="e">
        <v>#N/A</v>
      </c>
      <c r="J205" s="460" t="e">
        <v>#N/A</v>
      </c>
      <c r="K205" s="465" t="e">
        <v>#N/A</v>
      </c>
      <c r="M205" s="139" t="e">
        <v>#N/A</v>
      </c>
      <c r="N205" s="63">
        <v>60.510712451806747</v>
      </c>
      <c r="O205" s="564" t="e">
        <v>#N/A</v>
      </c>
      <c r="Y205" s="461"/>
    </row>
    <row r="206" spans="1:25">
      <c r="A206" s="464">
        <v>39846</v>
      </c>
      <c r="B206" s="460">
        <v>99</v>
      </c>
      <c r="C206" s="460" t="e">
        <v>#N/A</v>
      </c>
      <c r="D206" s="460" t="e">
        <v>#N/A</v>
      </c>
      <c r="E206" s="460" t="e">
        <v>#N/A</v>
      </c>
      <c r="F206" s="460">
        <v>50.238329459996869</v>
      </c>
      <c r="G206" s="460" t="e">
        <v>#N/A</v>
      </c>
      <c r="H206" s="460" t="e">
        <v>#N/A</v>
      </c>
      <c r="I206" s="460" t="e">
        <v>#N/A</v>
      </c>
      <c r="J206" s="460" t="e">
        <v>#N/A</v>
      </c>
      <c r="K206" s="465" t="e">
        <v>#N/A</v>
      </c>
      <c r="M206" s="139" t="e">
        <v>#N/A</v>
      </c>
      <c r="N206" s="63">
        <v>50.238329459996869</v>
      </c>
      <c r="O206" s="564" t="e">
        <v>#N/A</v>
      </c>
      <c r="Y206" s="461"/>
    </row>
    <row r="207" spans="1:25">
      <c r="A207" s="464">
        <v>39849</v>
      </c>
      <c r="B207" s="460">
        <v>150</v>
      </c>
      <c r="C207" s="460" t="e">
        <v>#N/A</v>
      </c>
      <c r="D207" s="460" t="e">
        <v>#N/A</v>
      </c>
      <c r="E207" s="460" t="e">
        <v>#N/A</v>
      </c>
      <c r="F207" s="460" t="e">
        <v>#N/A</v>
      </c>
      <c r="G207" s="460" t="e">
        <v>#N/A</v>
      </c>
      <c r="H207" s="460">
        <v>89.79798384639632</v>
      </c>
      <c r="I207" s="460" t="e">
        <v>#N/A</v>
      </c>
      <c r="J207" s="460" t="e">
        <v>#N/A</v>
      </c>
      <c r="K207" s="465" t="e">
        <v>#N/A</v>
      </c>
      <c r="M207" s="139" t="e">
        <v>#N/A</v>
      </c>
      <c r="N207" s="63" t="e">
        <v>#N/A</v>
      </c>
      <c r="O207" s="564">
        <v>89.79798384639632</v>
      </c>
      <c r="Y207" s="461"/>
    </row>
    <row r="208" spans="1:25">
      <c r="A208" s="464">
        <v>39849</v>
      </c>
      <c r="B208" s="460">
        <v>51</v>
      </c>
      <c r="C208" s="460" t="e">
        <v>#N/A</v>
      </c>
      <c r="D208" s="460" t="e">
        <v>#N/A</v>
      </c>
      <c r="E208" s="460" t="e">
        <v>#N/A</v>
      </c>
      <c r="F208" s="460" t="e">
        <v>#N/A</v>
      </c>
      <c r="G208" s="460" t="e">
        <v>#N/A</v>
      </c>
      <c r="H208" s="460">
        <v>91.25805510079212</v>
      </c>
      <c r="I208" s="460" t="e">
        <v>#N/A</v>
      </c>
      <c r="J208" s="460" t="e">
        <v>#N/A</v>
      </c>
      <c r="K208" s="465" t="e">
        <v>#N/A</v>
      </c>
      <c r="M208" s="139" t="e">
        <v>#N/A</v>
      </c>
      <c r="N208" s="63" t="e">
        <v>#N/A</v>
      </c>
      <c r="O208" s="564">
        <v>91.25805510079212</v>
      </c>
      <c r="Y208" s="461"/>
    </row>
    <row r="209" spans="1:25">
      <c r="A209" s="464">
        <v>39849</v>
      </c>
      <c r="B209" s="460">
        <v>49.5</v>
      </c>
      <c r="C209" s="460" t="e">
        <v>#N/A</v>
      </c>
      <c r="D209" s="460" t="e">
        <v>#N/A</v>
      </c>
      <c r="E209" s="460" t="e">
        <v>#N/A</v>
      </c>
      <c r="F209" s="460" t="e">
        <v>#N/A</v>
      </c>
      <c r="G209" s="460" t="e">
        <v>#N/A</v>
      </c>
      <c r="H209" s="460">
        <v>91.275275115606391</v>
      </c>
      <c r="I209" s="460" t="e">
        <v>#N/A</v>
      </c>
      <c r="J209" s="460" t="e">
        <v>#N/A</v>
      </c>
      <c r="K209" s="465" t="e">
        <v>#N/A</v>
      </c>
      <c r="M209" s="139" t="e">
        <v>#N/A</v>
      </c>
      <c r="N209" s="63" t="e">
        <v>#N/A</v>
      </c>
      <c r="O209" s="564">
        <v>91.275275115606391</v>
      </c>
      <c r="Y209" s="461"/>
    </row>
    <row r="210" spans="1:25">
      <c r="A210" s="464">
        <v>39863</v>
      </c>
      <c r="B210" s="460">
        <v>49.5</v>
      </c>
      <c r="C210" s="460" t="e">
        <v>#N/A</v>
      </c>
      <c r="D210" s="460" t="e">
        <v>#N/A</v>
      </c>
      <c r="E210" s="460" t="e">
        <v>#N/A</v>
      </c>
      <c r="F210" s="460" t="e">
        <v>#N/A</v>
      </c>
      <c r="G210" s="460" t="e">
        <v>#N/A</v>
      </c>
      <c r="H210" s="460">
        <v>90.523152375205143</v>
      </c>
      <c r="I210" s="460" t="e">
        <v>#N/A</v>
      </c>
      <c r="J210" s="460" t="e">
        <v>#N/A</v>
      </c>
      <c r="K210" s="465" t="e">
        <v>#N/A</v>
      </c>
      <c r="M210" s="139" t="e">
        <v>#N/A</v>
      </c>
      <c r="N210" s="63" t="e">
        <v>#N/A</v>
      </c>
      <c r="O210" s="564">
        <v>90.523152375205143</v>
      </c>
      <c r="Y210" s="461"/>
    </row>
    <row r="211" spans="1:25">
      <c r="A211" s="464">
        <v>39889</v>
      </c>
      <c r="B211" s="460">
        <v>8</v>
      </c>
      <c r="C211" s="460" t="e">
        <v>#N/A</v>
      </c>
      <c r="D211" s="460" t="e">
        <v>#N/A</v>
      </c>
      <c r="E211" s="460">
        <v>114.9999999999999</v>
      </c>
      <c r="F211" s="460" t="e">
        <v>#N/A</v>
      </c>
      <c r="G211" s="460" t="e">
        <v>#N/A</v>
      </c>
      <c r="H211" s="460" t="e">
        <v>#N/A</v>
      </c>
      <c r="I211" s="460" t="e">
        <v>#N/A</v>
      </c>
      <c r="J211" s="460" t="e">
        <v>#N/A</v>
      </c>
      <c r="K211" s="465" t="e">
        <v>#N/A</v>
      </c>
      <c r="M211" s="139" t="e">
        <v>#N/A</v>
      </c>
      <c r="N211" s="63">
        <v>114.9999999999999</v>
      </c>
      <c r="O211" s="564" t="e">
        <v>#N/A</v>
      </c>
      <c r="Y211" s="461"/>
    </row>
    <row r="212" spans="1:25">
      <c r="A212" s="464">
        <v>39889</v>
      </c>
      <c r="B212" s="460">
        <v>24.75</v>
      </c>
      <c r="C212" s="460" t="e">
        <v>#N/A</v>
      </c>
      <c r="D212" s="460" t="e">
        <v>#N/A</v>
      </c>
      <c r="E212" s="460">
        <v>114.99999999999994</v>
      </c>
      <c r="F212" s="460" t="e">
        <v>#N/A</v>
      </c>
      <c r="G212" s="460" t="e">
        <v>#N/A</v>
      </c>
      <c r="H212" s="460" t="e">
        <v>#N/A</v>
      </c>
      <c r="I212" s="460" t="e">
        <v>#N/A</v>
      </c>
      <c r="J212" s="460" t="e">
        <v>#N/A</v>
      </c>
      <c r="K212" s="465" t="e">
        <v>#N/A</v>
      </c>
      <c r="M212" s="139" t="e">
        <v>#N/A</v>
      </c>
      <c r="N212" s="63">
        <v>114.99999999999994</v>
      </c>
      <c r="O212" s="564" t="e">
        <v>#N/A</v>
      </c>
      <c r="Y212" s="461"/>
    </row>
    <row r="213" spans="1:25">
      <c r="A213" s="464">
        <v>39896</v>
      </c>
      <c r="B213" s="460">
        <v>63</v>
      </c>
      <c r="C213" s="460" t="e">
        <v>#N/A</v>
      </c>
      <c r="D213" s="460">
        <v>85.789999999999935</v>
      </c>
      <c r="E213" s="460" t="e">
        <v>#N/A</v>
      </c>
      <c r="F213" s="460" t="e">
        <v>#N/A</v>
      </c>
      <c r="G213" s="460" t="e">
        <v>#N/A</v>
      </c>
      <c r="H213" s="460" t="e">
        <v>#N/A</v>
      </c>
      <c r="I213" s="460" t="e">
        <v>#N/A</v>
      </c>
      <c r="J213" s="460" t="e">
        <v>#N/A</v>
      </c>
      <c r="K213" s="465" t="e">
        <v>#N/A</v>
      </c>
      <c r="M213" s="139">
        <v>85.789999999999935</v>
      </c>
      <c r="N213" s="63" t="e">
        <v>#N/A</v>
      </c>
      <c r="O213" s="564" t="e">
        <v>#N/A</v>
      </c>
      <c r="Y213" s="461"/>
    </row>
    <row r="214" spans="1:25">
      <c r="A214" s="464">
        <v>39903</v>
      </c>
      <c r="B214" s="460">
        <v>30</v>
      </c>
      <c r="C214" s="460" t="e">
        <v>#N/A</v>
      </c>
      <c r="D214" s="460">
        <v>58.129467150154277</v>
      </c>
      <c r="E214" s="460" t="e">
        <v>#N/A</v>
      </c>
      <c r="F214" s="460" t="e">
        <v>#N/A</v>
      </c>
      <c r="G214" s="460" t="e">
        <v>#N/A</v>
      </c>
      <c r="H214" s="460" t="e">
        <v>#N/A</v>
      </c>
      <c r="I214" s="460" t="e">
        <v>#N/A</v>
      </c>
      <c r="J214" s="460" t="e">
        <v>#N/A</v>
      </c>
      <c r="K214" s="465" t="e">
        <v>#N/A</v>
      </c>
      <c r="M214" s="139">
        <v>58.129467150154277</v>
      </c>
      <c r="N214" s="63" t="e">
        <v>#N/A</v>
      </c>
      <c r="O214" s="564" t="e">
        <v>#N/A</v>
      </c>
      <c r="Y214" s="461"/>
    </row>
    <row r="215" spans="1:25">
      <c r="A215" s="464">
        <v>39903</v>
      </c>
      <c r="B215" s="460">
        <v>12</v>
      </c>
      <c r="C215" s="460" t="e">
        <v>#N/A</v>
      </c>
      <c r="D215" s="460">
        <v>58.12841369600946</v>
      </c>
      <c r="E215" s="460" t="e">
        <v>#N/A</v>
      </c>
      <c r="F215" s="460" t="e">
        <v>#N/A</v>
      </c>
      <c r="G215" s="460" t="e">
        <v>#N/A</v>
      </c>
      <c r="H215" s="460" t="e">
        <v>#N/A</v>
      </c>
      <c r="I215" s="460" t="e">
        <v>#N/A</v>
      </c>
      <c r="J215" s="460" t="e">
        <v>#N/A</v>
      </c>
      <c r="K215" s="465" t="e">
        <v>#N/A</v>
      </c>
      <c r="M215" s="139">
        <v>58.12841369600946</v>
      </c>
      <c r="N215" s="63" t="e">
        <v>#N/A</v>
      </c>
      <c r="O215" s="564" t="e">
        <v>#N/A</v>
      </c>
      <c r="Y215" s="461"/>
    </row>
    <row r="216" spans="1:25">
      <c r="A216" s="464">
        <v>39904</v>
      </c>
      <c r="B216" s="460">
        <v>49.5</v>
      </c>
      <c r="C216" s="460" t="e">
        <v>#N/A</v>
      </c>
      <c r="D216" s="460" t="e">
        <v>#N/A</v>
      </c>
      <c r="E216" s="460">
        <v>49.949999999999982</v>
      </c>
      <c r="F216" s="460" t="e">
        <v>#N/A</v>
      </c>
      <c r="G216" s="460" t="e">
        <v>#N/A</v>
      </c>
      <c r="H216" s="460" t="e">
        <v>#N/A</v>
      </c>
      <c r="I216" s="460" t="e">
        <v>#N/A</v>
      </c>
      <c r="J216" s="460" t="e">
        <v>#N/A</v>
      </c>
      <c r="K216" s="465" t="e">
        <v>#N/A</v>
      </c>
      <c r="M216" s="139" t="e">
        <v>#N/A</v>
      </c>
      <c r="N216" s="63">
        <v>49.949999999999982</v>
      </c>
      <c r="O216" s="564" t="e">
        <v>#N/A</v>
      </c>
      <c r="Y216" s="461"/>
    </row>
    <row r="217" spans="1:25">
      <c r="A217" s="464">
        <v>39904</v>
      </c>
      <c r="B217" s="460">
        <v>96.6</v>
      </c>
      <c r="C217" s="460" t="e">
        <v>#N/A</v>
      </c>
      <c r="D217" s="460">
        <v>77.499999999999957</v>
      </c>
      <c r="E217" s="460" t="e">
        <v>#N/A</v>
      </c>
      <c r="F217" s="460" t="e">
        <v>#N/A</v>
      </c>
      <c r="G217" s="460" t="e">
        <v>#N/A</v>
      </c>
      <c r="H217" s="460" t="e">
        <v>#N/A</v>
      </c>
      <c r="I217" s="460" t="e">
        <v>#N/A</v>
      </c>
      <c r="J217" s="460" t="e">
        <v>#N/A</v>
      </c>
      <c r="K217" s="465" t="e">
        <v>#N/A</v>
      </c>
      <c r="M217" s="139">
        <v>77.499999999999957</v>
      </c>
      <c r="N217" s="63" t="e">
        <v>#N/A</v>
      </c>
      <c r="O217" s="564" t="e">
        <v>#N/A</v>
      </c>
      <c r="Y217" s="461"/>
    </row>
    <row r="218" spans="1:25">
      <c r="A218" s="464">
        <v>39913</v>
      </c>
      <c r="B218" s="460">
        <v>124.5</v>
      </c>
      <c r="C218" s="460" t="e">
        <v>#N/A</v>
      </c>
      <c r="D218" s="460">
        <v>103.02197439574653</v>
      </c>
      <c r="E218" s="460" t="e">
        <v>#N/A</v>
      </c>
      <c r="F218" s="460" t="e">
        <v>#N/A</v>
      </c>
      <c r="G218" s="460" t="e">
        <v>#N/A</v>
      </c>
      <c r="H218" s="460" t="e">
        <v>#N/A</v>
      </c>
      <c r="I218" s="460" t="e">
        <v>#N/A</v>
      </c>
      <c r="J218" s="460" t="e">
        <v>#N/A</v>
      </c>
      <c r="K218" s="465" t="e">
        <v>#N/A</v>
      </c>
      <c r="M218" s="139">
        <v>103.02197439574653</v>
      </c>
      <c r="N218" s="63" t="e">
        <v>#N/A</v>
      </c>
      <c r="O218" s="564" t="e">
        <v>#N/A</v>
      </c>
      <c r="Y218" s="461"/>
    </row>
    <row r="219" spans="1:25">
      <c r="A219" s="464">
        <v>39932</v>
      </c>
      <c r="B219" s="460">
        <v>70</v>
      </c>
      <c r="C219" s="460" t="e">
        <v>#N/A</v>
      </c>
      <c r="D219" s="460" t="e">
        <v>#N/A</v>
      </c>
      <c r="E219" s="460" t="e">
        <v>#N/A</v>
      </c>
      <c r="F219" s="460" t="e">
        <v>#N/A</v>
      </c>
      <c r="G219" s="460" t="e">
        <v>#N/A</v>
      </c>
      <c r="H219" s="460">
        <v>68.326076034330569</v>
      </c>
      <c r="I219" s="460" t="e">
        <v>#N/A</v>
      </c>
      <c r="J219" s="460" t="e">
        <v>#N/A</v>
      </c>
      <c r="K219" s="465" t="e">
        <v>#N/A</v>
      </c>
      <c r="M219" s="139" t="e">
        <v>#N/A</v>
      </c>
      <c r="N219" s="63" t="e">
        <v>#N/A</v>
      </c>
      <c r="O219" s="564">
        <v>68.326076034330569</v>
      </c>
      <c r="Y219" s="461"/>
    </row>
    <row r="220" spans="1:25">
      <c r="A220" s="464">
        <v>39933</v>
      </c>
      <c r="B220" s="460">
        <v>22.5</v>
      </c>
      <c r="C220" s="460" t="e">
        <v>#N/A</v>
      </c>
      <c r="D220" s="460">
        <v>61.325887023699806</v>
      </c>
      <c r="E220" s="460" t="e">
        <v>#N/A</v>
      </c>
      <c r="F220" s="460" t="e">
        <v>#N/A</v>
      </c>
      <c r="G220" s="460" t="e">
        <v>#N/A</v>
      </c>
      <c r="H220" s="460" t="e">
        <v>#N/A</v>
      </c>
      <c r="I220" s="460" t="e">
        <v>#N/A</v>
      </c>
      <c r="J220" s="460" t="e">
        <v>#N/A</v>
      </c>
      <c r="K220" s="465" t="e">
        <v>#N/A</v>
      </c>
      <c r="M220" s="139">
        <v>61.325887023699806</v>
      </c>
      <c r="N220" s="63" t="e">
        <v>#N/A</v>
      </c>
      <c r="O220" s="564" t="e">
        <v>#N/A</v>
      </c>
      <c r="Y220" s="461"/>
    </row>
    <row r="221" spans="1:25">
      <c r="A221" s="464">
        <v>39974</v>
      </c>
      <c r="B221" s="460">
        <v>102.3</v>
      </c>
      <c r="C221" s="460" t="e">
        <v>#N/A</v>
      </c>
      <c r="D221" s="460" t="e">
        <v>#N/A</v>
      </c>
      <c r="E221" s="460">
        <v>68.999999999999972</v>
      </c>
      <c r="F221" s="460" t="e">
        <v>#N/A</v>
      </c>
      <c r="G221" s="460" t="e">
        <v>#N/A</v>
      </c>
      <c r="H221" s="460" t="e">
        <v>#N/A</v>
      </c>
      <c r="I221" s="460" t="e">
        <v>#N/A</v>
      </c>
      <c r="J221" s="460" t="e">
        <v>#N/A</v>
      </c>
      <c r="K221" s="465" t="e">
        <v>#N/A</v>
      </c>
      <c r="M221" s="139" t="e">
        <v>#N/A</v>
      </c>
      <c r="N221" s="63">
        <v>68.999999999999972</v>
      </c>
      <c r="O221" s="564" t="e">
        <v>#N/A</v>
      </c>
      <c r="Y221" s="461"/>
    </row>
    <row r="222" spans="1:25">
      <c r="A222" s="464">
        <v>39986</v>
      </c>
      <c r="B222" s="460">
        <v>205.5</v>
      </c>
      <c r="C222" s="460" t="e">
        <v>#N/A</v>
      </c>
      <c r="D222" s="460" t="e">
        <v>#N/A</v>
      </c>
      <c r="E222" s="460">
        <v>72.993308894525114</v>
      </c>
      <c r="F222" s="460" t="e">
        <v>#N/A</v>
      </c>
      <c r="G222" s="460" t="e">
        <v>#N/A</v>
      </c>
      <c r="H222" s="460" t="e">
        <v>#N/A</v>
      </c>
      <c r="I222" s="460" t="e">
        <v>#N/A</v>
      </c>
      <c r="J222" s="460" t="e">
        <v>#N/A</v>
      </c>
      <c r="K222" s="465" t="e">
        <v>#N/A</v>
      </c>
      <c r="M222" s="139" t="e">
        <v>#N/A</v>
      </c>
      <c r="N222" s="63">
        <v>72.993308894525114</v>
      </c>
      <c r="O222" s="564" t="e">
        <v>#N/A</v>
      </c>
      <c r="Y222" s="461"/>
    </row>
    <row r="223" spans="1:25">
      <c r="A223" s="464">
        <v>39994</v>
      </c>
      <c r="B223" s="460">
        <v>70</v>
      </c>
      <c r="C223" s="460" t="e">
        <v>#N/A</v>
      </c>
      <c r="D223" s="460" t="e">
        <v>#N/A</v>
      </c>
      <c r="E223" s="460" t="e">
        <v>#N/A</v>
      </c>
      <c r="F223" s="460" t="e">
        <v>#N/A</v>
      </c>
      <c r="G223" s="460" t="e">
        <v>#N/A</v>
      </c>
      <c r="H223" s="460">
        <v>72.122411969114253</v>
      </c>
      <c r="I223" s="460" t="e">
        <v>#N/A</v>
      </c>
      <c r="J223" s="460" t="e">
        <v>#N/A</v>
      </c>
      <c r="K223" s="465" t="e">
        <v>#N/A</v>
      </c>
      <c r="M223" s="139" t="e">
        <v>#N/A</v>
      </c>
      <c r="N223" s="63" t="e">
        <v>#N/A</v>
      </c>
      <c r="O223" s="564">
        <v>72.122411969114253</v>
      </c>
      <c r="Y223" s="461"/>
    </row>
    <row r="224" spans="1:25">
      <c r="A224" s="464">
        <v>39994</v>
      </c>
      <c r="B224" s="460">
        <v>51</v>
      </c>
      <c r="C224" s="460" t="e">
        <v>#N/A</v>
      </c>
      <c r="D224" s="460">
        <v>64.899999999999977</v>
      </c>
      <c r="E224" s="460" t="e">
        <v>#N/A</v>
      </c>
      <c r="F224" s="460" t="e">
        <v>#N/A</v>
      </c>
      <c r="G224" s="460" t="e">
        <v>#N/A</v>
      </c>
      <c r="H224" s="460" t="e">
        <v>#N/A</v>
      </c>
      <c r="I224" s="460" t="e">
        <v>#N/A</v>
      </c>
      <c r="J224" s="460" t="e">
        <v>#N/A</v>
      </c>
      <c r="K224" s="465" t="e">
        <v>#N/A</v>
      </c>
      <c r="M224" s="139">
        <v>64.899999999999977</v>
      </c>
      <c r="N224" s="63" t="e">
        <v>#N/A</v>
      </c>
      <c r="O224" s="564" t="e">
        <v>#N/A</v>
      </c>
      <c r="Y224" s="461"/>
    </row>
    <row r="225" spans="1:25">
      <c r="A225" s="464">
        <v>40003</v>
      </c>
      <c r="B225" s="460">
        <v>21</v>
      </c>
      <c r="C225" s="460" t="e">
        <v>#N/A</v>
      </c>
      <c r="D225" s="460">
        <v>83.853114120161024</v>
      </c>
      <c r="E225" s="460" t="e">
        <v>#N/A</v>
      </c>
      <c r="F225" s="460" t="e">
        <v>#N/A</v>
      </c>
      <c r="G225" s="460" t="e">
        <v>#N/A</v>
      </c>
      <c r="H225" s="460" t="e">
        <v>#N/A</v>
      </c>
      <c r="I225" s="460" t="e">
        <v>#N/A</v>
      </c>
      <c r="J225" s="460" t="e">
        <v>#N/A</v>
      </c>
      <c r="K225" s="465" t="e">
        <v>#N/A</v>
      </c>
      <c r="M225" s="139">
        <v>83.853114120161024</v>
      </c>
      <c r="N225" s="63" t="e">
        <v>#N/A</v>
      </c>
      <c r="O225" s="564" t="e">
        <v>#N/A</v>
      </c>
      <c r="Y225" s="461"/>
    </row>
    <row r="226" spans="1:25">
      <c r="A226" s="464">
        <v>40003</v>
      </c>
      <c r="B226" s="460">
        <v>21</v>
      </c>
      <c r="C226" s="460" t="e">
        <v>#N/A</v>
      </c>
      <c r="D226" s="460">
        <v>83.853113944763862</v>
      </c>
      <c r="E226" s="460" t="e">
        <v>#N/A</v>
      </c>
      <c r="F226" s="460" t="e">
        <v>#N/A</v>
      </c>
      <c r="G226" s="460" t="e">
        <v>#N/A</v>
      </c>
      <c r="H226" s="460" t="e">
        <v>#N/A</v>
      </c>
      <c r="I226" s="460" t="e">
        <v>#N/A</v>
      </c>
      <c r="J226" s="460" t="e">
        <v>#N/A</v>
      </c>
      <c r="K226" s="465" t="e">
        <v>#N/A</v>
      </c>
      <c r="M226" s="139">
        <v>83.853113944763862</v>
      </c>
      <c r="N226" s="63" t="e">
        <v>#N/A</v>
      </c>
      <c r="O226" s="564" t="e">
        <v>#N/A</v>
      </c>
      <c r="Y226" s="461"/>
    </row>
    <row r="227" spans="1:25">
      <c r="A227" s="464">
        <v>40003</v>
      </c>
      <c r="B227" s="460">
        <v>22.5</v>
      </c>
      <c r="C227" s="460" t="e">
        <v>#N/A</v>
      </c>
      <c r="D227" s="460">
        <v>83.853113700123231</v>
      </c>
      <c r="E227" s="460" t="e">
        <v>#N/A</v>
      </c>
      <c r="F227" s="460" t="e">
        <v>#N/A</v>
      </c>
      <c r="G227" s="460" t="e">
        <v>#N/A</v>
      </c>
      <c r="H227" s="460" t="e">
        <v>#N/A</v>
      </c>
      <c r="I227" s="460" t="e">
        <v>#N/A</v>
      </c>
      <c r="J227" s="460" t="e">
        <v>#N/A</v>
      </c>
      <c r="K227" s="465" t="e">
        <v>#N/A</v>
      </c>
      <c r="M227" s="139">
        <v>83.853113700123231</v>
      </c>
      <c r="N227" s="63" t="e">
        <v>#N/A</v>
      </c>
      <c r="O227" s="564" t="e">
        <v>#N/A</v>
      </c>
      <c r="Y227" s="461"/>
    </row>
    <row r="228" spans="1:25">
      <c r="A228" s="464">
        <v>40024</v>
      </c>
      <c r="B228" s="460">
        <v>69</v>
      </c>
      <c r="C228" s="460" t="e">
        <v>#N/A</v>
      </c>
      <c r="D228" s="460" t="e">
        <v>#N/A</v>
      </c>
      <c r="E228" s="460">
        <v>54.499999999999986</v>
      </c>
      <c r="F228" s="460" t="e">
        <v>#N/A</v>
      </c>
      <c r="G228" s="460" t="e">
        <v>#N/A</v>
      </c>
      <c r="H228" s="460" t="e">
        <v>#N/A</v>
      </c>
      <c r="I228" s="460" t="e">
        <v>#N/A</v>
      </c>
      <c r="J228" s="460" t="e">
        <v>#N/A</v>
      </c>
      <c r="K228" s="465" t="e">
        <v>#N/A</v>
      </c>
      <c r="M228" s="139" t="e">
        <v>#N/A</v>
      </c>
      <c r="N228" s="63">
        <v>54.499999999999986</v>
      </c>
      <c r="O228" s="564" t="e">
        <v>#N/A</v>
      </c>
      <c r="Y228" s="461"/>
    </row>
    <row r="229" spans="1:25">
      <c r="A229" s="464">
        <v>40026</v>
      </c>
      <c r="B229" s="460">
        <v>100</v>
      </c>
      <c r="C229" s="460" t="e">
        <v>#N/A</v>
      </c>
      <c r="D229" s="460" t="e">
        <v>#N/A</v>
      </c>
      <c r="E229" s="460">
        <v>64.417253272136847</v>
      </c>
      <c r="F229" s="460" t="e">
        <v>#N/A</v>
      </c>
      <c r="G229" s="460" t="e">
        <v>#N/A</v>
      </c>
      <c r="H229" s="460" t="e">
        <v>#N/A</v>
      </c>
      <c r="I229" s="460" t="e">
        <v>#N/A</v>
      </c>
      <c r="J229" s="460" t="e">
        <v>#N/A</v>
      </c>
      <c r="K229" s="465" t="e">
        <v>#N/A</v>
      </c>
      <c r="M229" s="139" t="e">
        <v>#N/A</v>
      </c>
      <c r="N229" s="63">
        <v>64.417253272136847</v>
      </c>
      <c r="O229" s="564" t="e">
        <v>#N/A</v>
      </c>
      <c r="Y229" s="461"/>
    </row>
    <row r="230" spans="1:25">
      <c r="A230" s="464">
        <v>40030</v>
      </c>
      <c r="B230" s="460">
        <v>18.899999999999999</v>
      </c>
      <c r="C230" s="460" t="e">
        <v>#N/A</v>
      </c>
      <c r="D230" s="460">
        <v>71.122504055367429</v>
      </c>
      <c r="E230" s="460" t="e">
        <v>#N/A</v>
      </c>
      <c r="F230" s="460" t="e">
        <v>#N/A</v>
      </c>
      <c r="G230" s="460" t="e">
        <v>#N/A</v>
      </c>
      <c r="H230" s="460" t="e">
        <v>#N/A</v>
      </c>
      <c r="I230" s="460" t="e">
        <v>#N/A</v>
      </c>
      <c r="J230" s="460" t="e">
        <v>#N/A</v>
      </c>
      <c r="K230" s="465" t="e">
        <v>#N/A</v>
      </c>
      <c r="M230" s="139">
        <v>71.122504055367429</v>
      </c>
      <c r="N230" s="63" t="e">
        <v>#N/A</v>
      </c>
      <c r="O230" s="564" t="e">
        <v>#N/A</v>
      </c>
      <c r="Y230" s="461"/>
    </row>
    <row r="231" spans="1:25">
      <c r="A231" s="464">
        <v>40030</v>
      </c>
      <c r="B231" s="460">
        <v>16.8</v>
      </c>
      <c r="C231" s="460" t="e">
        <v>#N/A</v>
      </c>
      <c r="D231" s="460">
        <v>71.052553765403488</v>
      </c>
      <c r="E231" s="460" t="e">
        <v>#N/A</v>
      </c>
      <c r="F231" s="460" t="e">
        <v>#N/A</v>
      </c>
      <c r="G231" s="460" t="e">
        <v>#N/A</v>
      </c>
      <c r="H231" s="460" t="e">
        <v>#N/A</v>
      </c>
      <c r="I231" s="460" t="e">
        <v>#N/A</v>
      </c>
      <c r="J231" s="460" t="e">
        <v>#N/A</v>
      </c>
      <c r="K231" s="465" t="e">
        <v>#N/A</v>
      </c>
      <c r="M231" s="139">
        <v>71.052553765403488</v>
      </c>
      <c r="N231" s="63" t="e">
        <v>#N/A</v>
      </c>
      <c r="O231" s="564" t="e">
        <v>#N/A</v>
      </c>
      <c r="Y231" s="461"/>
    </row>
    <row r="232" spans="1:25">
      <c r="A232" s="464">
        <v>40042</v>
      </c>
      <c r="B232" s="460">
        <v>90</v>
      </c>
      <c r="C232" s="460" t="e">
        <v>#N/A</v>
      </c>
      <c r="D232" s="460">
        <v>98.679021871108503</v>
      </c>
      <c r="E232" s="460" t="e">
        <v>#N/A</v>
      </c>
      <c r="F232" s="460" t="e">
        <v>#N/A</v>
      </c>
      <c r="G232" s="460" t="e">
        <v>#N/A</v>
      </c>
      <c r="H232" s="460" t="e">
        <v>#N/A</v>
      </c>
      <c r="I232" s="460" t="e">
        <v>#N/A</v>
      </c>
      <c r="J232" s="460" t="e">
        <v>#N/A</v>
      </c>
      <c r="K232" s="465" t="e">
        <v>#N/A</v>
      </c>
      <c r="M232" s="139">
        <v>98.679021871108503</v>
      </c>
      <c r="N232" s="63" t="e">
        <v>#N/A</v>
      </c>
      <c r="O232" s="564" t="e">
        <v>#N/A</v>
      </c>
      <c r="Y232" s="461"/>
    </row>
    <row r="233" spans="1:25">
      <c r="A233" s="464">
        <v>40051</v>
      </c>
      <c r="B233" s="460">
        <v>200.2</v>
      </c>
      <c r="C233" s="460" t="e">
        <v>#N/A</v>
      </c>
      <c r="D233" s="460">
        <v>65.999999999999986</v>
      </c>
      <c r="E233" s="460" t="e">
        <v>#N/A</v>
      </c>
      <c r="F233" s="460" t="e">
        <v>#N/A</v>
      </c>
      <c r="G233" s="460" t="e">
        <v>#N/A</v>
      </c>
      <c r="H233" s="460" t="e">
        <v>#N/A</v>
      </c>
      <c r="I233" s="460" t="e">
        <v>#N/A</v>
      </c>
      <c r="J233" s="460" t="e">
        <v>#N/A</v>
      </c>
      <c r="K233" s="465" t="e">
        <v>#N/A</v>
      </c>
      <c r="M233" s="139">
        <v>65.999999999999986</v>
      </c>
      <c r="N233" s="63" t="e">
        <v>#N/A</v>
      </c>
      <c r="O233" s="564" t="e">
        <v>#N/A</v>
      </c>
      <c r="Y233" s="461"/>
    </row>
    <row r="234" spans="1:25">
      <c r="A234" s="464">
        <v>40064</v>
      </c>
      <c r="B234" s="460">
        <v>36</v>
      </c>
      <c r="C234" s="460" t="e">
        <v>#N/A</v>
      </c>
      <c r="D234" s="460" t="e">
        <v>#N/A</v>
      </c>
      <c r="E234" s="460">
        <v>53.760105431495113</v>
      </c>
      <c r="F234" s="460" t="e">
        <v>#N/A</v>
      </c>
      <c r="G234" s="460" t="e">
        <v>#N/A</v>
      </c>
      <c r="H234" s="460" t="e">
        <v>#N/A</v>
      </c>
      <c r="I234" s="460" t="e">
        <v>#N/A</v>
      </c>
      <c r="J234" s="460" t="e">
        <v>#N/A</v>
      </c>
      <c r="K234" s="465" t="e">
        <v>#N/A</v>
      </c>
      <c r="M234" s="139" t="e">
        <v>#N/A</v>
      </c>
      <c r="N234" s="63">
        <v>53.760105431495113</v>
      </c>
      <c r="O234" s="564" t="e">
        <v>#N/A</v>
      </c>
      <c r="Y234" s="461"/>
    </row>
    <row r="235" spans="1:25">
      <c r="A235" s="464">
        <v>40081</v>
      </c>
      <c r="B235" s="460">
        <v>151.80000000000001</v>
      </c>
      <c r="C235" s="460" t="e">
        <v>#N/A</v>
      </c>
      <c r="D235" s="460" t="e">
        <v>#N/A</v>
      </c>
      <c r="E235" s="460" t="e">
        <v>#N/A</v>
      </c>
      <c r="F235" s="460">
        <v>46.499999999999957</v>
      </c>
      <c r="G235" s="460" t="e">
        <v>#N/A</v>
      </c>
      <c r="H235" s="460" t="e">
        <v>#N/A</v>
      </c>
      <c r="I235" s="460" t="e">
        <v>#N/A</v>
      </c>
      <c r="J235" s="460" t="e">
        <v>#N/A</v>
      </c>
      <c r="K235" s="465" t="e">
        <v>#N/A</v>
      </c>
      <c r="M235" s="139" t="e">
        <v>#N/A</v>
      </c>
      <c r="N235" s="63">
        <v>46.499999999999957</v>
      </c>
      <c r="O235" s="564" t="e">
        <v>#N/A</v>
      </c>
      <c r="Y235" s="461"/>
    </row>
    <row r="236" spans="1:25">
      <c r="A236" s="464">
        <v>40081</v>
      </c>
      <c r="B236" s="460">
        <v>129.6</v>
      </c>
      <c r="C236" s="460" t="e">
        <v>#N/A</v>
      </c>
      <c r="D236" s="460" t="e">
        <v>#N/A</v>
      </c>
      <c r="E236" s="460" t="e">
        <v>#N/A</v>
      </c>
      <c r="F236" s="460">
        <v>50.521249229779336</v>
      </c>
      <c r="G236" s="460" t="e">
        <v>#N/A</v>
      </c>
      <c r="H236" s="460" t="e">
        <v>#N/A</v>
      </c>
      <c r="I236" s="460" t="e">
        <v>#N/A</v>
      </c>
      <c r="J236" s="460" t="e">
        <v>#N/A</v>
      </c>
      <c r="K236" s="465" t="e">
        <v>#N/A</v>
      </c>
      <c r="M236" s="139" t="e">
        <v>#N/A</v>
      </c>
      <c r="N236" s="63">
        <v>50.521249229779336</v>
      </c>
      <c r="O236" s="564" t="e">
        <v>#N/A</v>
      </c>
      <c r="Y236" s="461"/>
    </row>
    <row r="237" spans="1:25">
      <c r="A237" s="464">
        <v>40087</v>
      </c>
      <c r="B237" s="460">
        <v>150</v>
      </c>
      <c r="C237" s="460" t="e">
        <v>#N/A</v>
      </c>
      <c r="D237" s="460" t="e">
        <v>#N/A</v>
      </c>
      <c r="E237" s="460" t="e">
        <v>#N/A</v>
      </c>
      <c r="F237" s="460" t="e">
        <v>#N/A</v>
      </c>
      <c r="G237" s="460">
        <v>65.999999999999972</v>
      </c>
      <c r="H237" s="460" t="e">
        <v>#N/A</v>
      </c>
      <c r="I237" s="460" t="e">
        <v>#N/A</v>
      </c>
      <c r="J237" s="460" t="e">
        <v>#N/A</v>
      </c>
      <c r="K237" s="465" t="e">
        <v>#N/A</v>
      </c>
      <c r="M237" s="139" t="e">
        <v>#N/A</v>
      </c>
      <c r="N237" s="63">
        <v>65.999999999999972</v>
      </c>
      <c r="O237" s="564" t="e">
        <v>#N/A</v>
      </c>
      <c r="Y237" s="461"/>
    </row>
    <row r="238" spans="1:25">
      <c r="A238" s="464">
        <v>40091</v>
      </c>
      <c r="B238" s="460">
        <v>99</v>
      </c>
      <c r="C238" s="460" t="e">
        <v>#N/A</v>
      </c>
      <c r="D238" s="460" t="e">
        <v>#N/A</v>
      </c>
      <c r="E238" s="460" t="e">
        <v>#N/A</v>
      </c>
      <c r="F238" s="460">
        <v>51.817110237480065</v>
      </c>
      <c r="G238" s="460" t="e">
        <v>#N/A</v>
      </c>
      <c r="H238" s="460" t="e">
        <v>#N/A</v>
      </c>
      <c r="I238" s="460" t="e">
        <v>#N/A</v>
      </c>
      <c r="J238" s="460" t="e">
        <v>#N/A</v>
      </c>
      <c r="K238" s="465" t="e">
        <v>#N/A</v>
      </c>
      <c r="M238" s="139" t="e">
        <v>#N/A</v>
      </c>
      <c r="N238" s="63">
        <v>51.817110237480065</v>
      </c>
      <c r="O238" s="564" t="e">
        <v>#N/A</v>
      </c>
      <c r="Y238" s="461"/>
    </row>
    <row r="239" spans="1:25">
      <c r="A239" s="464">
        <v>40095</v>
      </c>
      <c r="B239" s="460">
        <v>5</v>
      </c>
      <c r="C239" s="460" t="e">
        <v>#N/A</v>
      </c>
      <c r="D239" s="460" t="e">
        <v>#N/A</v>
      </c>
      <c r="E239" s="460">
        <v>67.999999999999986</v>
      </c>
      <c r="F239" s="460" t="e">
        <v>#N/A</v>
      </c>
      <c r="G239" s="460" t="e">
        <v>#N/A</v>
      </c>
      <c r="H239" s="460" t="e">
        <v>#N/A</v>
      </c>
      <c r="I239" s="460" t="e">
        <v>#N/A</v>
      </c>
      <c r="J239" s="460" t="e">
        <v>#N/A</v>
      </c>
      <c r="K239" s="465" t="e">
        <v>#N/A</v>
      </c>
      <c r="M239" s="139" t="e">
        <v>#N/A</v>
      </c>
      <c r="N239" s="63">
        <v>67.999999999999986</v>
      </c>
      <c r="O239" s="564" t="e">
        <v>#N/A</v>
      </c>
      <c r="Y239" s="461"/>
    </row>
    <row r="240" spans="1:25">
      <c r="A240" s="464">
        <v>40119</v>
      </c>
      <c r="B240" s="460">
        <v>60</v>
      </c>
      <c r="C240" s="460" t="e">
        <v>#N/A</v>
      </c>
      <c r="D240" s="460" t="e">
        <v>#N/A</v>
      </c>
      <c r="E240" s="460" t="e">
        <v>#N/A</v>
      </c>
      <c r="F240" s="460">
        <v>70.147631206504457</v>
      </c>
      <c r="G240" s="460" t="e">
        <v>#N/A</v>
      </c>
      <c r="H240" s="460" t="e">
        <v>#N/A</v>
      </c>
      <c r="I240" s="460" t="e">
        <v>#N/A</v>
      </c>
      <c r="J240" s="460" t="e">
        <v>#N/A</v>
      </c>
      <c r="K240" s="465" t="e">
        <v>#N/A</v>
      </c>
      <c r="M240" s="139" t="e">
        <v>#N/A</v>
      </c>
      <c r="N240" s="63">
        <v>70.147631206504457</v>
      </c>
      <c r="O240" s="564" t="e">
        <v>#N/A</v>
      </c>
      <c r="Y240" s="461"/>
    </row>
    <row r="241" spans="1:25">
      <c r="A241" s="464">
        <v>40133</v>
      </c>
      <c r="B241" s="460">
        <v>50</v>
      </c>
      <c r="C241" s="460" t="e">
        <v>#N/A</v>
      </c>
      <c r="D241" s="460" t="e">
        <v>#N/A</v>
      </c>
      <c r="E241" s="460">
        <v>57</v>
      </c>
      <c r="F241" s="460" t="e">
        <v>#N/A</v>
      </c>
      <c r="G241" s="460" t="e">
        <v>#N/A</v>
      </c>
      <c r="H241" s="460" t="e">
        <v>#N/A</v>
      </c>
      <c r="I241" s="460" t="e">
        <v>#N/A</v>
      </c>
      <c r="J241" s="460" t="e">
        <v>#N/A</v>
      </c>
      <c r="K241" s="465" t="e">
        <v>#N/A</v>
      </c>
      <c r="M241" s="139" t="e">
        <v>#N/A</v>
      </c>
      <c r="N241" s="63">
        <v>57</v>
      </c>
      <c r="O241" s="564" t="e">
        <v>#N/A</v>
      </c>
      <c r="Y241" s="461"/>
    </row>
    <row r="242" spans="1:25">
      <c r="A242" s="464">
        <v>40141</v>
      </c>
      <c r="B242" s="460">
        <v>209.4</v>
      </c>
      <c r="C242" s="460" t="e">
        <v>#N/A</v>
      </c>
      <c r="D242" s="460" t="e">
        <v>#N/A</v>
      </c>
      <c r="E242" s="460">
        <v>77.499999999999972</v>
      </c>
      <c r="F242" s="460" t="e">
        <v>#N/A</v>
      </c>
      <c r="G242" s="460" t="e">
        <v>#N/A</v>
      </c>
      <c r="H242" s="460" t="e">
        <v>#N/A</v>
      </c>
      <c r="I242" s="460" t="e">
        <v>#N/A</v>
      </c>
      <c r="J242" s="460" t="e">
        <v>#N/A</v>
      </c>
      <c r="K242" s="465" t="e">
        <v>#N/A</v>
      </c>
      <c r="M242" s="139" t="e">
        <v>#N/A</v>
      </c>
      <c r="N242" s="63">
        <v>77.499999999999972</v>
      </c>
      <c r="O242" s="564" t="e">
        <v>#N/A</v>
      </c>
      <c r="Y242" s="461"/>
    </row>
    <row r="243" spans="1:25">
      <c r="A243" s="464">
        <v>40141</v>
      </c>
      <c r="B243" s="460">
        <v>150</v>
      </c>
      <c r="C243" s="460" t="e">
        <v>#N/A</v>
      </c>
      <c r="D243" s="460" t="e">
        <v>#N/A</v>
      </c>
      <c r="E243" s="460">
        <v>67.499999999999972</v>
      </c>
      <c r="F243" s="460" t="e">
        <v>#N/A</v>
      </c>
      <c r="G243" s="460" t="e">
        <v>#N/A</v>
      </c>
      <c r="H243" s="460" t="e">
        <v>#N/A</v>
      </c>
      <c r="I243" s="460" t="e">
        <v>#N/A</v>
      </c>
      <c r="J243" s="460" t="e">
        <v>#N/A</v>
      </c>
      <c r="K243" s="465" t="e">
        <v>#N/A</v>
      </c>
      <c r="M243" s="139" t="e">
        <v>#N/A</v>
      </c>
      <c r="N243" s="63">
        <v>67.499999999999972</v>
      </c>
      <c r="O243" s="564" t="e">
        <v>#N/A</v>
      </c>
      <c r="Y243" s="461"/>
    </row>
    <row r="244" spans="1:25">
      <c r="A244" s="464">
        <v>40147</v>
      </c>
      <c r="B244" s="460">
        <v>150</v>
      </c>
      <c r="C244" s="460">
        <v>117.29999999999998</v>
      </c>
      <c r="D244" s="460" t="e">
        <v>#N/A</v>
      </c>
      <c r="E244" s="460" t="e">
        <v>#N/A</v>
      </c>
      <c r="F244" s="460" t="e">
        <v>#N/A</v>
      </c>
      <c r="G244" s="460" t="e">
        <v>#N/A</v>
      </c>
      <c r="H244" s="460" t="e">
        <v>#N/A</v>
      </c>
      <c r="I244" s="460" t="e">
        <v>#N/A</v>
      </c>
      <c r="J244" s="460" t="e">
        <v>#N/A</v>
      </c>
      <c r="K244" s="465" t="e">
        <v>#N/A</v>
      </c>
      <c r="M244" s="139">
        <v>117.29999999999998</v>
      </c>
      <c r="N244" s="63" t="e">
        <v>#N/A</v>
      </c>
      <c r="O244" s="564" t="e">
        <v>#N/A</v>
      </c>
      <c r="Y244" s="461"/>
    </row>
    <row r="245" spans="1:25">
      <c r="A245" s="464">
        <v>40147</v>
      </c>
      <c r="B245" s="460">
        <v>150</v>
      </c>
      <c r="C245" s="460">
        <v>117.29999999999994</v>
      </c>
      <c r="D245" s="460" t="e">
        <v>#N/A</v>
      </c>
      <c r="E245" s="460" t="e">
        <v>#N/A</v>
      </c>
      <c r="F245" s="460" t="e">
        <v>#N/A</v>
      </c>
      <c r="G245" s="460" t="e">
        <v>#N/A</v>
      </c>
      <c r="H245" s="460" t="e">
        <v>#N/A</v>
      </c>
      <c r="I245" s="460" t="e">
        <v>#N/A</v>
      </c>
      <c r="J245" s="460" t="e">
        <v>#N/A</v>
      </c>
      <c r="K245" s="465" t="e">
        <v>#N/A</v>
      </c>
      <c r="M245" s="139">
        <v>117.29999999999994</v>
      </c>
      <c r="N245" s="63" t="e">
        <v>#N/A</v>
      </c>
      <c r="O245" s="564" t="e">
        <v>#N/A</v>
      </c>
      <c r="Y245" s="461"/>
    </row>
    <row r="246" spans="1:25">
      <c r="A246" s="464">
        <v>40147</v>
      </c>
      <c r="B246" s="460">
        <v>150</v>
      </c>
      <c r="C246" s="460">
        <v>117.29999999999993</v>
      </c>
      <c r="D246" s="460" t="e">
        <v>#N/A</v>
      </c>
      <c r="E246" s="460" t="e">
        <v>#N/A</v>
      </c>
      <c r="F246" s="460" t="e">
        <v>#N/A</v>
      </c>
      <c r="G246" s="460" t="e">
        <v>#N/A</v>
      </c>
      <c r="H246" s="460" t="e">
        <v>#N/A</v>
      </c>
      <c r="I246" s="460" t="e">
        <v>#N/A</v>
      </c>
      <c r="J246" s="460" t="e">
        <v>#N/A</v>
      </c>
      <c r="K246" s="465" t="e">
        <v>#N/A</v>
      </c>
      <c r="M246" s="139">
        <v>117.29999999999993</v>
      </c>
      <c r="N246" s="63" t="e">
        <v>#N/A</v>
      </c>
      <c r="O246" s="564" t="e">
        <v>#N/A</v>
      </c>
      <c r="Y246" s="461"/>
    </row>
    <row r="247" spans="1:25">
      <c r="A247" s="464">
        <v>40147</v>
      </c>
      <c r="B247" s="460">
        <v>102</v>
      </c>
      <c r="C247" s="460">
        <v>117.29999999999994</v>
      </c>
      <c r="D247" s="460" t="e">
        <v>#N/A</v>
      </c>
      <c r="E247" s="460" t="e">
        <v>#N/A</v>
      </c>
      <c r="F247" s="460" t="e">
        <v>#N/A</v>
      </c>
      <c r="G247" s="460" t="e">
        <v>#N/A</v>
      </c>
      <c r="H247" s="460" t="e">
        <v>#N/A</v>
      </c>
      <c r="I247" s="460" t="e">
        <v>#N/A</v>
      </c>
      <c r="J247" s="460" t="e">
        <v>#N/A</v>
      </c>
      <c r="K247" s="465" t="e">
        <v>#N/A</v>
      </c>
      <c r="M247" s="139">
        <v>117.29999999999994</v>
      </c>
      <c r="N247" s="63" t="e">
        <v>#N/A</v>
      </c>
      <c r="O247" s="564" t="e">
        <v>#N/A</v>
      </c>
      <c r="Y247" s="461"/>
    </row>
    <row r="248" spans="1:25">
      <c r="A248" s="464">
        <v>40147</v>
      </c>
      <c r="B248" s="460">
        <v>168</v>
      </c>
      <c r="C248" s="460">
        <v>117.29999999999994</v>
      </c>
      <c r="D248" s="460" t="e">
        <v>#N/A</v>
      </c>
      <c r="E248" s="460" t="e">
        <v>#N/A</v>
      </c>
      <c r="F248" s="460" t="e">
        <v>#N/A</v>
      </c>
      <c r="G248" s="460" t="e">
        <v>#N/A</v>
      </c>
      <c r="H248" s="460" t="e">
        <v>#N/A</v>
      </c>
      <c r="I248" s="460" t="e">
        <v>#N/A</v>
      </c>
      <c r="J248" s="460" t="e">
        <v>#N/A</v>
      </c>
      <c r="K248" s="465" t="e">
        <v>#N/A</v>
      </c>
      <c r="M248" s="139">
        <v>117.29999999999994</v>
      </c>
      <c r="N248" s="63" t="e">
        <v>#N/A</v>
      </c>
      <c r="O248" s="564" t="e">
        <v>#N/A</v>
      </c>
      <c r="Y248" s="461"/>
    </row>
    <row r="249" spans="1:25">
      <c r="A249" s="464">
        <v>40149</v>
      </c>
      <c r="B249" s="460">
        <v>50</v>
      </c>
      <c r="C249" s="460" t="e">
        <v>#N/A</v>
      </c>
      <c r="D249" s="460">
        <v>101.78897966983772</v>
      </c>
      <c r="E249" s="460" t="e">
        <v>#N/A</v>
      </c>
      <c r="F249" s="460" t="e">
        <v>#N/A</v>
      </c>
      <c r="G249" s="460" t="e">
        <v>#N/A</v>
      </c>
      <c r="H249" s="460" t="e">
        <v>#N/A</v>
      </c>
      <c r="I249" s="460" t="e">
        <v>#N/A</v>
      </c>
      <c r="J249" s="460" t="e">
        <v>#N/A</v>
      </c>
      <c r="K249" s="465" t="e">
        <v>#N/A</v>
      </c>
      <c r="M249" s="139">
        <v>101.78897966983772</v>
      </c>
      <c r="N249" s="63" t="e">
        <v>#N/A</v>
      </c>
      <c r="O249" s="564" t="e">
        <v>#N/A</v>
      </c>
      <c r="Y249" s="461"/>
    </row>
    <row r="250" spans="1:25">
      <c r="A250" s="464">
        <v>40156</v>
      </c>
      <c r="B250" s="460">
        <v>10.25</v>
      </c>
      <c r="C250" s="460" t="e">
        <v>#N/A</v>
      </c>
      <c r="D250" s="460" t="e">
        <v>#N/A</v>
      </c>
      <c r="E250" s="460">
        <v>122.18299251739865</v>
      </c>
      <c r="F250" s="460" t="e">
        <v>#N/A</v>
      </c>
      <c r="G250" s="460" t="e">
        <v>#N/A</v>
      </c>
      <c r="H250" s="460" t="e">
        <v>#N/A</v>
      </c>
      <c r="I250" s="460" t="e">
        <v>#N/A</v>
      </c>
      <c r="J250" s="460" t="e">
        <v>#N/A</v>
      </c>
      <c r="K250" s="465" t="e">
        <v>#N/A</v>
      </c>
      <c r="M250" s="139" t="e">
        <v>#N/A</v>
      </c>
      <c r="N250" s="63">
        <v>122.18299251739865</v>
      </c>
      <c r="O250" s="564" t="e">
        <v>#N/A</v>
      </c>
      <c r="Y250" s="461"/>
    </row>
    <row r="251" spans="1:25">
      <c r="A251" s="464">
        <v>40164</v>
      </c>
      <c r="B251" s="460">
        <v>120</v>
      </c>
      <c r="C251" s="460">
        <v>128.8290018251268</v>
      </c>
      <c r="D251" s="460" t="e">
        <v>#N/A</v>
      </c>
      <c r="E251" s="460" t="e">
        <v>#N/A</v>
      </c>
      <c r="F251" s="460" t="e">
        <v>#N/A</v>
      </c>
      <c r="G251" s="460" t="e">
        <v>#N/A</v>
      </c>
      <c r="H251" s="460" t="e">
        <v>#N/A</v>
      </c>
      <c r="I251" s="460" t="e">
        <v>#N/A</v>
      </c>
      <c r="J251" s="460" t="e">
        <v>#N/A</v>
      </c>
      <c r="K251" s="465" t="e">
        <v>#N/A</v>
      </c>
      <c r="M251" s="139">
        <v>128.8290018251268</v>
      </c>
      <c r="N251" s="63" t="e">
        <v>#N/A</v>
      </c>
      <c r="O251" s="564" t="e">
        <v>#N/A</v>
      </c>
      <c r="Y251" s="461"/>
    </row>
    <row r="252" spans="1:25">
      <c r="A252" s="464">
        <v>40175</v>
      </c>
      <c r="B252" s="460">
        <v>70</v>
      </c>
      <c r="C252" s="460" t="e">
        <v>#N/A</v>
      </c>
      <c r="D252" s="460" t="e">
        <v>#N/A</v>
      </c>
      <c r="E252" s="460" t="e">
        <v>#N/A</v>
      </c>
      <c r="F252" s="460" t="e">
        <v>#N/A</v>
      </c>
      <c r="G252" s="460" t="e">
        <v>#N/A</v>
      </c>
      <c r="H252" s="460">
        <v>71.836484116650112</v>
      </c>
      <c r="I252" s="460" t="e">
        <v>#N/A</v>
      </c>
      <c r="J252" s="460" t="e">
        <v>#N/A</v>
      </c>
      <c r="K252" s="465" t="e">
        <v>#N/A</v>
      </c>
      <c r="M252" s="139" t="e">
        <v>#N/A</v>
      </c>
      <c r="N252" s="63" t="e">
        <v>#N/A</v>
      </c>
      <c r="O252" s="564">
        <v>71.836484116650112</v>
      </c>
      <c r="Y252" s="461"/>
    </row>
    <row r="253" spans="1:25">
      <c r="A253" s="464">
        <v>40206</v>
      </c>
      <c r="B253" s="460">
        <v>151.80000000000001</v>
      </c>
      <c r="C253" s="460" t="e">
        <v>#N/A</v>
      </c>
      <c r="D253" s="460">
        <v>106.54427487835629</v>
      </c>
      <c r="E253" s="460" t="e">
        <v>#N/A</v>
      </c>
      <c r="F253" s="460" t="e">
        <v>#N/A</v>
      </c>
      <c r="G253" s="460" t="e">
        <v>#N/A</v>
      </c>
      <c r="H253" s="460" t="e">
        <v>#N/A</v>
      </c>
      <c r="I253" s="460" t="e">
        <v>#N/A</v>
      </c>
      <c r="J253" s="460" t="e">
        <v>#N/A</v>
      </c>
      <c r="K253" s="465" t="e">
        <v>#N/A</v>
      </c>
      <c r="M253" s="139">
        <v>106.54427487835629</v>
      </c>
      <c r="N253" s="63" t="e">
        <v>#N/A</v>
      </c>
      <c r="O253" s="564" t="e">
        <v>#N/A</v>
      </c>
      <c r="Y253" s="461"/>
    </row>
    <row r="254" spans="1:25">
      <c r="A254" s="464">
        <v>40214</v>
      </c>
      <c r="B254" s="460">
        <v>81</v>
      </c>
      <c r="C254" s="460" t="e">
        <v>#N/A</v>
      </c>
      <c r="D254" s="460" t="e">
        <v>#N/A</v>
      </c>
      <c r="E254" s="460" t="e">
        <v>#N/A</v>
      </c>
      <c r="F254" s="460">
        <v>52.735387995094747</v>
      </c>
      <c r="G254" s="460" t="e">
        <v>#N/A</v>
      </c>
      <c r="H254" s="460" t="e">
        <v>#N/A</v>
      </c>
      <c r="I254" s="460" t="e">
        <v>#N/A</v>
      </c>
      <c r="J254" s="460" t="e">
        <v>#N/A</v>
      </c>
      <c r="K254" s="465" t="e">
        <v>#N/A</v>
      </c>
      <c r="M254" s="139" t="e">
        <v>#N/A</v>
      </c>
      <c r="N254" s="63">
        <v>52.735387995094747</v>
      </c>
      <c r="O254" s="564" t="e">
        <v>#N/A</v>
      </c>
      <c r="Y254" s="461"/>
    </row>
    <row r="255" spans="1:25">
      <c r="A255" s="464">
        <v>40221</v>
      </c>
      <c r="B255" s="460">
        <v>198</v>
      </c>
      <c r="C255" s="460" t="e">
        <v>#N/A</v>
      </c>
      <c r="D255" s="460" t="e">
        <v>#N/A</v>
      </c>
      <c r="E255" s="460">
        <v>72.998959793892197</v>
      </c>
      <c r="F255" s="460" t="e">
        <v>#N/A</v>
      </c>
      <c r="G255" s="460" t="e">
        <v>#N/A</v>
      </c>
      <c r="H255" s="460" t="e">
        <v>#N/A</v>
      </c>
      <c r="I255" s="460" t="e">
        <v>#N/A</v>
      </c>
      <c r="J255" s="460" t="e">
        <v>#N/A</v>
      </c>
      <c r="K255" s="465" t="e">
        <v>#N/A</v>
      </c>
      <c r="M255" s="139" t="e">
        <v>#N/A</v>
      </c>
      <c r="N255" s="63">
        <v>72.998959793892197</v>
      </c>
      <c r="O255" s="564" t="e">
        <v>#N/A</v>
      </c>
      <c r="Y255" s="461"/>
    </row>
    <row r="256" spans="1:25">
      <c r="A256" s="464">
        <v>40242</v>
      </c>
      <c r="B256" s="460">
        <v>65.099999999999994</v>
      </c>
      <c r="C256" s="460" t="e">
        <v>#N/A</v>
      </c>
      <c r="D256" s="460">
        <v>108.99285353993861</v>
      </c>
      <c r="E256" s="460" t="e">
        <v>#N/A</v>
      </c>
      <c r="F256" s="460" t="e">
        <v>#N/A</v>
      </c>
      <c r="G256" s="460" t="e">
        <v>#N/A</v>
      </c>
      <c r="H256" s="460" t="e">
        <v>#N/A</v>
      </c>
      <c r="I256" s="460" t="e">
        <v>#N/A</v>
      </c>
      <c r="J256" s="460" t="e">
        <v>#N/A</v>
      </c>
      <c r="K256" s="465" t="e">
        <v>#N/A</v>
      </c>
      <c r="M256" s="139">
        <v>108.99285353993861</v>
      </c>
      <c r="N256" s="63" t="e">
        <v>#N/A</v>
      </c>
      <c r="O256" s="564" t="e">
        <v>#N/A</v>
      </c>
      <c r="Y256" s="461"/>
    </row>
    <row r="257" spans="1:25">
      <c r="A257" s="464">
        <v>40266</v>
      </c>
      <c r="B257" s="460">
        <v>250.2</v>
      </c>
      <c r="C257" s="460" t="e">
        <v>#N/A</v>
      </c>
      <c r="D257" s="460">
        <v>58.999999999999993</v>
      </c>
      <c r="E257" s="460" t="e">
        <v>#N/A</v>
      </c>
      <c r="F257" s="460" t="e">
        <v>#N/A</v>
      </c>
      <c r="G257" s="460" t="e">
        <v>#N/A</v>
      </c>
      <c r="H257" s="460" t="e">
        <v>#N/A</v>
      </c>
      <c r="I257" s="460" t="e">
        <v>#N/A</v>
      </c>
      <c r="J257" s="460" t="e">
        <v>#N/A</v>
      </c>
      <c r="K257" s="465" t="e">
        <v>#N/A</v>
      </c>
      <c r="M257" s="139">
        <v>58.999999999999993</v>
      </c>
      <c r="N257" s="63" t="e">
        <v>#N/A</v>
      </c>
      <c r="O257" s="564" t="e">
        <v>#N/A</v>
      </c>
      <c r="Y257" s="461"/>
    </row>
    <row r="258" spans="1:25">
      <c r="A258" s="464">
        <v>40269</v>
      </c>
      <c r="B258" s="460">
        <v>40.5</v>
      </c>
      <c r="C258" s="460" t="e">
        <v>#N/A</v>
      </c>
      <c r="D258" s="460" t="e">
        <v>#N/A</v>
      </c>
      <c r="E258" s="460" t="e">
        <v>#N/A</v>
      </c>
      <c r="F258" s="460">
        <v>59.954967659812823</v>
      </c>
      <c r="G258" s="460" t="e">
        <v>#N/A</v>
      </c>
      <c r="H258" s="460" t="e">
        <v>#N/A</v>
      </c>
      <c r="I258" s="460" t="e">
        <v>#N/A</v>
      </c>
      <c r="J258" s="460" t="e">
        <v>#N/A</v>
      </c>
      <c r="K258" s="465" t="e">
        <v>#N/A</v>
      </c>
      <c r="M258" s="139" t="e">
        <v>#N/A</v>
      </c>
      <c r="N258" s="63">
        <v>59.954967659812823</v>
      </c>
      <c r="O258" s="564" t="e">
        <v>#N/A</v>
      </c>
      <c r="Y258" s="461"/>
    </row>
    <row r="259" spans="1:25">
      <c r="A259" s="464">
        <v>40284</v>
      </c>
      <c r="B259" s="460">
        <v>102.4</v>
      </c>
      <c r="C259" s="460" t="e">
        <v>#N/A</v>
      </c>
      <c r="D259" s="460" t="e">
        <v>#N/A</v>
      </c>
      <c r="E259" s="460">
        <v>44.651495280003147</v>
      </c>
      <c r="F259" s="460" t="e">
        <v>#N/A</v>
      </c>
      <c r="G259" s="460" t="e">
        <v>#N/A</v>
      </c>
      <c r="H259" s="460" t="e">
        <v>#N/A</v>
      </c>
      <c r="I259" s="460" t="e">
        <v>#N/A</v>
      </c>
      <c r="J259" s="460" t="e">
        <v>#N/A</v>
      </c>
      <c r="K259" s="465" t="e">
        <v>#N/A</v>
      </c>
      <c r="M259" s="139" t="e">
        <v>#N/A</v>
      </c>
      <c r="N259" s="63">
        <v>44.651495280003147</v>
      </c>
      <c r="O259" s="564" t="e">
        <v>#N/A</v>
      </c>
      <c r="Y259" s="461"/>
    </row>
    <row r="260" spans="1:25">
      <c r="A260" s="464">
        <v>40287</v>
      </c>
      <c r="B260" s="460">
        <v>50.4</v>
      </c>
      <c r="C260" s="460" t="e">
        <v>#N/A</v>
      </c>
      <c r="D260" s="460">
        <v>87.799999999999969</v>
      </c>
      <c r="E260" s="460" t="e">
        <v>#N/A</v>
      </c>
      <c r="F260" s="460" t="e">
        <v>#N/A</v>
      </c>
      <c r="G260" s="460" t="e">
        <v>#N/A</v>
      </c>
      <c r="H260" s="460" t="e">
        <v>#N/A</v>
      </c>
      <c r="I260" s="460" t="e">
        <v>#N/A</v>
      </c>
      <c r="J260" s="460" t="e">
        <v>#N/A</v>
      </c>
      <c r="K260" s="465" t="e">
        <v>#N/A</v>
      </c>
      <c r="M260" s="139">
        <v>87.799999999999969</v>
      </c>
      <c r="N260" s="63" t="e">
        <v>#N/A</v>
      </c>
      <c r="O260" s="564" t="e">
        <v>#N/A</v>
      </c>
      <c r="Y260" s="461"/>
    </row>
    <row r="261" spans="1:25">
      <c r="A261" s="464">
        <v>40291</v>
      </c>
      <c r="B261" s="460">
        <v>51</v>
      </c>
      <c r="C261" s="460" t="e">
        <v>#N/A</v>
      </c>
      <c r="D261" s="460" t="e">
        <v>#N/A</v>
      </c>
      <c r="E261" s="460">
        <v>52.029204111852195</v>
      </c>
      <c r="F261" s="460" t="e">
        <v>#N/A</v>
      </c>
      <c r="G261" s="460" t="e">
        <v>#N/A</v>
      </c>
      <c r="H261" s="460" t="e">
        <v>#N/A</v>
      </c>
      <c r="I261" s="460" t="e">
        <v>#N/A</v>
      </c>
      <c r="J261" s="460" t="e">
        <v>#N/A</v>
      </c>
      <c r="K261" s="465" t="e">
        <v>#N/A</v>
      </c>
      <c r="M261" s="139" t="e">
        <v>#N/A</v>
      </c>
      <c r="N261" s="63">
        <v>52.029204111852195</v>
      </c>
      <c r="O261" s="564" t="e">
        <v>#N/A</v>
      </c>
      <c r="Y261" s="461"/>
    </row>
    <row r="262" spans="1:25">
      <c r="A262" s="464">
        <v>40297</v>
      </c>
      <c r="B262" s="460">
        <v>143.5</v>
      </c>
      <c r="C262" s="460">
        <v>115.46999999999993</v>
      </c>
      <c r="D262" s="460" t="e">
        <v>#N/A</v>
      </c>
      <c r="E262" s="460" t="e">
        <v>#N/A</v>
      </c>
      <c r="F262" s="460" t="e">
        <v>#N/A</v>
      </c>
      <c r="G262" s="460" t="e">
        <v>#N/A</v>
      </c>
      <c r="H262" s="460" t="e">
        <v>#N/A</v>
      </c>
      <c r="I262" s="460" t="e">
        <v>#N/A</v>
      </c>
      <c r="J262" s="460" t="e">
        <v>#N/A</v>
      </c>
      <c r="K262" s="465" t="e">
        <v>#N/A</v>
      </c>
      <c r="M262" s="139">
        <v>115.46999999999993</v>
      </c>
      <c r="N262" s="63" t="e">
        <v>#N/A</v>
      </c>
      <c r="O262" s="564" t="e">
        <v>#N/A</v>
      </c>
      <c r="Y262" s="461"/>
    </row>
    <row r="263" spans="1:25">
      <c r="A263" s="464">
        <v>40302</v>
      </c>
      <c r="B263" s="460">
        <v>32.5</v>
      </c>
      <c r="C263" s="460" t="e">
        <v>#N/A</v>
      </c>
      <c r="D263" s="460" t="e">
        <v>#N/A</v>
      </c>
      <c r="E263" s="460" t="e">
        <v>#N/A</v>
      </c>
      <c r="F263" s="460" t="e">
        <v>#N/A</v>
      </c>
      <c r="G263" s="460" t="e">
        <v>#N/A</v>
      </c>
      <c r="H263" s="460">
        <v>76.819999999999979</v>
      </c>
      <c r="I263" s="460" t="e">
        <v>#N/A</v>
      </c>
      <c r="J263" s="460" t="e">
        <v>#N/A</v>
      </c>
      <c r="K263" s="465" t="e">
        <v>#N/A</v>
      </c>
      <c r="M263" s="139" t="e">
        <v>#N/A</v>
      </c>
      <c r="N263" s="63" t="e">
        <v>#N/A</v>
      </c>
      <c r="O263" s="564">
        <v>76.819999999999979</v>
      </c>
      <c r="Y263" s="461"/>
    </row>
    <row r="264" spans="1:25">
      <c r="A264" s="464">
        <v>40302</v>
      </c>
      <c r="B264" s="460">
        <v>20</v>
      </c>
      <c r="C264" s="460" t="e">
        <v>#N/A</v>
      </c>
      <c r="D264" s="460" t="e">
        <v>#N/A</v>
      </c>
      <c r="E264" s="460" t="e">
        <v>#N/A</v>
      </c>
      <c r="F264" s="460" t="e">
        <v>#N/A</v>
      </c>
      <c r="G264" s="460" t="e">
        <v>#N/A</v>
      </c>
      <c r="H264" s="460">
        <v>79.912360214397253</v>
      </c>
      <c r="I264" s="460" t="e">
        <v>#N/A</v>
      </c>
      <c r="J264" s="460" t="e">
        <v>#N/A</v>
      </c>
      <c r="K264" s="465" t="e">
        <v>#N/A</v>
      </c>
      <c r="M264" s="139" t="e">
        <v>#N/A</v>
      </c>
      <c r="N264" s="63" t="e">
        <v>#N/A</v>
      </c>
      <c r="O264" s="564">
        <v>79.912360214397253</v>
      </c>
      <c r="Y264" s="461"/>
    </row>
    <row r="265" spans="1:25">
      <c r="A265" s="464">
        <v>40317</v>
      </c>
      <c r="B265" s="460">
        <v>250.8</v>
      </c>
      <c r="C265" s="460" t="e">
        <v>#N/A</v>
      </c>
      <c r="D265" s="460">
        <v>60.804198022100074</v>
      </c>
      <c r="E265" s="460" t="e">
        <v>#N/A</v>
      </c>
      <c r="F265" s="460" t="e">
        <v>#N/A</v>
      </c>
      <c r="G265" s="460" t="e">
        <v>#N/A</v>
      </c>
      <c r="H265" s="460" t="e">
        <v>#N/A</v>
      </c>
      <c r="I265" s="460" t="e">
        <v>#N/A</v>
      </c>
      <c r="J265" s="460" t="e">
        <v>#N/A</v>
      </c>
      <c r="K265" s="465" t="e">
        <v>#N/A</v>
      </c>
      <c r="M265" s="139">
        <v>60.804198022100074</v>
      </c>
      <c r="N265" s="63" t="e">
        <v>#N/A</v>
      </c>
      <c r="O265" s="564" t="e">
        <v>#N/A</v>
      </c>
      <c r="Y265" s="461"/>
    </row>
    <row r="266" spans="1:25">
      <c r="A266" s="464">
        <v>40330</v>
      </c>
      <c r="B266" s="460">
        <v>36</v>
      </c>
      <c r="C266" s="460" t="e">
        <v>#N/A</v>
      </c>
      <c r="D266" s="460" t="e">
        <v>#N/A</v>
      </c>
      <c r="E266" s="460">
        <v>54.152447835647081</v>
      </c>
      <c r="F266" s="460" t="e">
        <v>#N/A</v>
      </c>
      <c r="G266" s="460" t="e">
        <v>#N/A</v>
      </c>
      <c r="H266" s="460" t="e">
        <v>#N/A</v>
      </c>
      <c r="I266" s="460" t="e">
        <v>#N/A</v>
      </c>
      <c r="J266" s="460" t="e">
        <v>#N/A</v>
      </c>
      <c r="K266" s="465" t="e">
        <v>#N/A</v>
      </c>
      <c r="M266" s="139" t="e">
        <v>#N/A</v>
      </c>
      <c r="N266" s="63">
        <v>54.152447835647081</v>
      </c>
      <c r="O266" s="564" t="e">
        <v>#N/A</v>
      </c>
      <c r="Y266" s="461"/>
    </row>
    <row r="267" spans="1:25">
      <c r="A267" s="464">
        <v>40331</v>
      </c>
      <c r="B267" s="460">
        <v>102</v>
      </c>
      <c r="C267" s="460">
        <v>117.88487022799035</v>
      </c>
      <c r="D267" s="460" t="e">
        <v>#N/A</v>
      </c>
      <c r="E267" s="460" t="e">
        <v>#N/A</v>
      </c>
      <c r="F267" s="460" t="e">
        <v>#N/A</v>
      </c>
      <c r="G267" s="460" t="e">
        <v>#N/A</v>
      </c>
      <c r="H267" s="460" t="e">
        <v>#N/A</v>
      </c>
      <c r="I267" s="460" t="e">
        <v>#N/A</v>
      </c>
      <c r="J267" s="460" t="e">
        <v>#N/A</v>
      </c>
      <c r="K267" s="465" t="e">
        <v>#N/A</v>
      </c>
      <c r="M267" s="139">
        <v>117.88487022799035</v>
      </c>
      <c r="N267" s="63" t="e">
        <v>#N/A</v>
      </c>
      <c r="O267" s="564" t="e">
        <v>#N/A</v>
      </c>
      <c r="Y267" s="461"/>
    </row>
    <row r="268" spans="1:25">
      <c r="A268" s="464">
        <v>40332</v>
      </c>
      <c r="B268" s="460">
        <v>100</v>
      </c>
      <c r="C268" s="460" t="e">
        <v>#N/A</v>
      </c>
      <c r="D268" s="460" t="e">
        <v>#N/A</v>
      </c>
      <c r="E268" s="460" t="e">
        <v>#N/A</v>
      </c>
      <c r="F268" s="460">
        <v>52.502953648415961</v>
      </c>
      <c r="G268" s="460" t="e">
        <v>#N/A</v>
      </c>
      <c r="H268" s="460" t="e">
        <v>#N/A</v>
      </c>
      <c r="I268" s="460" t="e">
        <v>#N/A</v>
      </c>
      <c r="J268" s="460" t="e">
        <v>#N/A</v>
      </c>
      <c r="K268" s="465" t="e">
        <v>#N/A</v>
      </c>
      <c r="M268" s="139" t="e">
        <v>#N/A</v>
      </c>
      <c r="N268" s="63">
        <v>52.502953648415961</v>
      </c>
      <c r="O268" s="564" t="e">
        <v>#N/A</v>
      </c>
      <c r="Y268" s="461"/>
    </row>
    <row r="269" spans="1:25">
      <c r="A269" s="464">
        <v>40332</v>
      </c>
      <c r="B269" s="460">
        <v>36.799999999999997</v>
      </c>
      <c r="C269" s="460">
        <v>100.99999999999994</v>
      </c>
      <c r="D269" s="460" t="e">
        <v>#N/A</v>
      </c>
      <c r="E269" s="460" t="e">
        <v>#N/A</v>
      </c>
      <c r="F269" s="460" t="e">
        <v>#N/A</v>
      </c>
      <c r="G269" s="460" t="e">
        <v>#N/A</v>
      </c>
      <c r="H269" s="460" t="e">
        <v>#N/A</v>
      </c>
      <c r="I269" s="460" t="e">
        <v>#N/A</v>
      </c>
      <c r="J269" s="460" t="e">
        <v>#N/A</v>
      </c>
      <c r="K269" s="465" t="e">
        <v>#N/A</v>
      </c>
      <c r="M269" s="139">
        <v>100.99999999999994</v>
      </c>
      <c r="N269" s="63" t="e">
        <v>#N/A</v>
      </c>
      <c r="O269" s="564" t="e">
        <v>#N/A</v>
      </c>
      <c r="Y269" s="461"/>
    </row>
    <row r="270" spans="1:25">
      <c r="A270" s="464">
        <v>40332</v>
      </c>
      <c r="B270" s="460">
        <v>90</v>
      </c>
      <c r="C270" s="460" t="e">
        <v>#N/A</v>
      </c>
      <c r="D270" s="460" t="e">
        <v>#N/A</v>
      </c>
      <c r="E270" s="460">
        <v>95.600243290906477</v>
      </c>
      <c r="F270" s="460" t="e">
        <v>#N/A</v>
      </c>
      <c r="G270" s="460" t="e">
        <v>#N/A</v>
      </c>
      <c r="H270" s="460" t="e">
        <v>#N/A</v>
      </c>
      <c r="I270" s="460" t="e">
        <v>#N/A</v>
      </c>
      <c r="J270" s="460" t="e">
        <v>#N/A</v>
      </c>
      <c r="K270" s="465" t="e">
        <v>#N/A</v>
      </c>
      <c r="M270" s="139" t="e">
        <v>#N/A</v>
      </c>
      <c r="N270" s="63">
        <v>95.600243290906477</v>
      </c>
      <c r="O270" s="564" t="e">
        <v>#N/A</v>
      </c>
      <c r="Y270" s="461"/>
    </row>
    <row r="271" spans="1:25">
      <c r="A271" s="464">
        <v>40333</v>
      </c>
      <c r="B271" s="460">
        <v>30</v>
      </c>
      <c r="C271" s="460" t="e">
        <v>#N/A</v>
      </c>
      <c r="D271" s="460" t="e">
        <v>#N/A</v>
      </c>
      <c r="E271" s="460">
        <v>65.999999999999972</v>
      </c>
      <c r="F271" s="460" t="e">
        <v>#N/A</v>
      </c>
      <c r="G271" s="460" t="e">
        <v>#N/A</v>
      </c>
      <c r="H271" s="460" t="e">
        <v>#N/A</v>
      </c>
      <c r="I271" s="460" t="e">
        <v>#N/A</v>
      </c>
      <c r="J271" s="460" t="e">
        <v>#N/A</v>
      </c>
      <c r="K271" s="465" t="e">
        <v>#N/A</v>
      </c>
      <c r="M271" s="139" t="e">
        <v>#N/A</v>
      </c>
      <c r="N271" s="63">
        <v>65.999999999999972</v>
      </c>
      <c r="O271" s="564" t="e">
        <v>#N/A</v>
      </c>
      <c r="Y271" s="461"/>
    </row>
    <row r="272" spans="1:25">
      <c r="A272" s="464">
        <v>40338</v>
      </c>
      <c r="B272" s="460">
        <v>150</v>
      </c>
      <c r="C272" s="460">
        <v>121.25999999999998</v>
      </c>
      <c r="D272" s="460" t="e">
        <v>#N/A</v>
      </c>
      <c r="E272" s="460" t="e">
        <v>#N/A</v>
      </c>
      <c r="F272" s="460" t="e">
        <v>#N/A</v>
      </c>
      <c r="G272" s="460" t="e">
        <v>#N/A</v>
      </c>
      <c r="H272" s="460" t="e">
        <v>#N/A</v>
      </c>
      <c r="I272" s="460" t="e">
        <v>#N/A</v>
      </c>
      <c r="J272" s="460" t="e">
        <v>#N/A</v>
      </c>
      <c r="K272" s="465" t="e">
        <v>#N/A</v>
      </c>
      <c r="M272" s="139">
        <v>121.25999999999998</v>
      </c>
      <c r="N272" s="63" t="e">
        <v>#N/A</v>
      </c>
      <c r="O272" s="564" t="e">
        <v>#N/A</v>
      </c>
      <c r="Y272" s="461"/>
    </row>
    <row r="273" spans="1:25">
      <c r="A273" s="464">
        <v>40338</v>
      </c>
      <c r="B273" s="460">
        <v>168</v>
      </c>
      <c r="C273" s="460">
        <v>125.26999999999995</v>
      </c>
      <c r="D273" s="460" t="e">
        <v>#N/A</v>
      </c>
      <c r="E273" s="460" t="e">
        <v>#N/A</v>
      </c>
      <c r="F273" s="460" t="e">
        <v>#N/A</v>
      </c>
      <c r="G273" s="460" t="e">
        <v>#N/A</v>
      </c>
      <c r="H273" s="460" t="e">
        <v>#N/A</v>
      </c>
      <c r="I273" s="460" t="e">
        <v>#N/A</v>
      </c>
      <c r="J273" s="460" t="e">
        <v>#N/A</v>
      </c>
      <c r="K273" s="465" t="e">
        <v>#N/A</v>
      </c>
      <c r="M273" s="139">
        <v>125.26999999999995</v>
      </c>
      <c r="N273" s="63" t="e">
        <v>#N/A</v>
      </c>
      <c r="O273" s="564" t="e">
        <v>#N/A</v>
      </c>
      <c r="Y273" s="461"/>
    </row>
    <row r="274" spans="1:25">
      <c r="A274" s="464">
        <v>40338</v>
      </c>
      <c r="B274" s="460">
        <v>150</v>
      </c>
      <c r="C274" s="460">
        <v>121.25999999999998</v>
      </c>
      <c r="D274" s="460" t="e">
        <v>#N/A</v>
      </c>
      <c r="E274" s="460" t="e">
        <v>#N/A</v>
      </c>
      <c r="F274" s="460" t="e">
        <v>#N/A</v>
      </c>
      <c r="G274" s="460" t="e">
        <v>#N/A</v>
      </c>
      <c r="H274" s="460" t="e">
        <v>#N/A</v>
      </c>
      <c r="I274" s="460" t="e">
        <v>#N/A</v>
      </c>
      <c r="J274" s="460" t="e">
        <v>#N/A</v>
      </c>
      <c r="K274" s="465" t="e">
        <v>#N/A</v>
      </c>
      <c r="M274" s="139">
        <v>121.25999999999998</v>
      </c>
      <c r="N274" s="63" t="e">
        <v>#N/A</v>
      </c>
      <c r="O274" s="564" t="e">
        <v>#N/A</v>
      </c>
      <c r="Y274" s="461"/>
    </row>
    <row r="275" spans="1:25">
      <c r="A275" s="464">
        <v>40338</v>
      </c>
      <c r="B275" s="460">
        <v>132</v>
      </c>
      <c r="C275" s="460">
        <v>125.26999999999995</v>
      </c>
      <c r="D275" s="460" t="e">
        <v>#N/A</v>
      </c>
      <c r="E275" s="460" t="e">
        <v>#N/A</v>
      </c>
      <c r="F275" s="460" t="e">
        <v>#N/A</v>
      </c>
      <c r="G275" s="460" t="e">
        <v>#N/A</v>
      </c>
      <c r="H275" s="460" t="e">
        <v>#N/A</v>
      </c>
      <c r="I275" s="460" t="e">
        <v>#N/A</v>
      </c>
      <c r="J275" s="460" t="e">
        <v>#N/A</v>
      </c>
      <c r="K275" s="465" t="e">
        <v>#N/A</v>
      </c>
      <c r="M275" s="139">
        <v>125.26999999999995</v>
      </c>
      <c r="N275" s="63" t="e">
        <v>#N/A</v>
      </c>
      <c r="O275" s="564" t="e">
        <v>#N/A</v>
      </c>
      <c r="Y275" s="461"/>
    </row>
    <row r="276" spans="1:25">
      <c r="A276" s="464">
        <v>40350</v>
      </c>
      <c r="B276" s="460">
        <v>81.599999999999994</v>
      </c>
      <c r="C276" s="460" t="e">
        <v>#N/A</v>
      </c>
      <c r="D276" s="460" t="e">
        <v>#N/A</v>
      </c>
      <c r="E276" s="460">
        <v>93.085630222442759</v>
      </c>
      <c r="F276" s="460" t="e">
        <v>#N/A</v>
      </c>
      <c r="G276" s="460" t="e">
        <v>#N/A</v>
      </c>
      <c r="H276" s="460" t="e">
        <v>#N/A</v>
      </c>
      <c r="I276" s="460" t="e">
        <v>#N/A</v>
      </c>
      <c r="J276" s="460" t="e">
        <v>#N/A</v>
      </c>
      <c r="K276" s="465" t="e">
        <v>#N/A</v>
      </c>
      <c r="M276" s="139" t="e">
        <v>#N/A</v>
      </c>
      <c r="N276" s="63">
        <v>93.085630222442759</v>
      </c>
      <c r="O276" s="564" t="e">
        <v>#N/A</v>
      </c>
      <c r="Y276" s="461"/>
    </row>
    <row r="277" spans="1:25">
      <c r="A277" s="464">
        <v>40359</v>
      </c>
      <c r="B277" s="460">
        <v>114</v>
      </c>
      <c r="C277" s="460" t="e">
        <v>#N/A</v>
      </c>
      <c r="D277" s="460" t="e">
        <v>#N/A</v>
      </c>
      <c r="E277" s="460">
        <v>54.483284297840306</v>
      </c>
      <c r="F277" s="460" t="e">
        <v>#N/A</v>
      </c>
      <c r="G277" s="460" t="e">
        <v>#N/A</v>
      </c>
      <c r="H277" s="460" t="e">
        <v>#N/A</v>
      </c>
      <c r="I277" s="460" t="e">
        <v>#N/A</v>
      </c>
      <c r="J277" s="460" t="e">
        <v>#N/A</v>
      </c>
      <c r="K277" s="465" t="e">
        <v>#N/A</v>
      </c>
      <c r="M277" s="139" t="e">
        <v>#N/A</v>
      </c>
      <c r="N277" s="63">
        <v>54.483284297840306</v>
      </c>
      <c r="O277" s="564" t="e">
        <v>#N/A</v>
      </c>
      <c r="Y277" s="461"/>
    </row>
    <row r="278" spans="1:25">
      <c r="A278" s="464">
        <v>40366</v>
      </c>
      <c r="B278" s="460">
        <v>78.2</v>
      </c>
      <c r="C278" s="460" t="e">
        <v>#N/A</v>
      </c>
      <c r="D278" s="460" t="e">
        <v>#N/A</v>
      </c>
      <c r="E278" s="460" t="e">
        <v>#N/A</v>
      </c>
      <c r="F278" s="460">
        <v>37.499999999999986</v>
      </c>
      <c r="G278" s="460" t="e">
        <v>#N/A</v>
      </c>
      <c r="H278" s="460" t="e">
        <v>#N/A</v>
      </c>
      <c r="I278" s="460" t="e">
        <v>#N/A</v>
      </c>
      <c r="J278" s="460" t="e">
        <v>#N/A</v>
      </c>
      <c r="K278" s="465" t="e">
        <v>#N/A</v>
      </c>
      <c r="M278" s="139" t="e">
        <v>#N/A</v>
      </c>
      <c r="N278" s="63">
        <v>37.499999999999986</v>
      </c>
      <c r="O278" s="564" t="e">
        <v>#N/A</v>
      </c>
      <c r="Y278" s="461"/>
    </row>
    <row r="279" spans="1:25">
      <c r="A279" s="464">
        <v>40368</v>
      </c>
      <c r="B279" s="460">
        <v>42.5</v>
      </c>
      <c r="C279" s="460" t="e">
        <v>#N/A</v>
      </c>
      <c r="D279" s="460" t="e">
        <v>#N/A</v>
      </c>
      <c r="E279" s="460">
        <v>55.650842022661408</v>
      </c>
      <c r="F279" s="460" t="e">
        <v>#N/A</v>
      </c>
      <c r="G279" s="460" t="e">
        <v>#N/A</v>
      </c>
      <c r="H279" s="460" t="e">
        <v>#N/A</v>
      </c>
      <c r="I279" s="460" t="e">
        <v>#N/A</v>
      </c>
      <c r="J279" s="460" t="e">
        <v>#N/A</v>
      </c>
      <c r="K279" s="465" t="e">
        <v>#N/A</v>
      </c>
      <c r="M279" s="139" t="e">
        <v>#N/A</v>
      </c>
      <c r="N279" s="63">
        <v>55.650842022661408</v>
      </c>
      <c r="O279" s="564" t="e">
        <v>#N/A</v>
      </c>
      <c r="Y279" s="461"/>
    </row>
    <row r="280" spans="1:25">
      <c r="A280" s="464">
        <v>40374</v>
      </c>
      <c r="B280" s="460">
        <v>99.2</v>
      </c>
      <c r="C280" s="460" t="e">
        <v>#N/A</v>
      </c>
      <c r="D280" s="460" t="e">
        <v>#N/A</v>
      </c>
      <c r="E280" s="460">
        <v>43.838713823563069</v>
      </c>
      <c r="F280" s="460" t="e">
        <v>#N/A</v>
      </c>
      <c r="G280" s="460" t="e">
        <v>#N/A</v>
      </c>
      <c r="H280" s="460" t="e">
        <v>#N/A</v>
      </c>
      <c r="I280" s="460" t="e">
        <v>#N/A</v>
      </c>
      <c r="J280" s="460" t="e">
        <v>#N/A</v>
      </c>
      <c r="K280" s="465" t="e">
        <v>#N/A</v>
      </c>
      <c r="M280" s="139" t="e">
        <v>#N/A</v>
      </c>
      <c r="N280" s="63">
        <v>43.838713823563069</v>
      </c>
      <c r="O280" s="564" t="e">
        <v>#N/A</v>
      </c>
      <c r="Y280" s="461"/>
    </row>
    <row r="281" spans="1:25">
      <c r="A281" s="464">
        <v>40380</v>
      </c>
      <c r="B281" s="460">
        <v>99.2</v>
      </c>
      <c r="C281" s="460" t="e">
        <v>#N/A</v>
      </c>
      <c r="D281" s="460">
        <v>84.249999999999915</v>
      </c>
      <c r="E281" s="460" t="e">
        <v>#N/A</v>
      </c>
      <c r="F281" s="460" t="e">
        <v>#N/A</v>
      </c>
      <c r="G281" s="460" t="e">
        <v>#N/A</v>
      </c>
      <c r="H281" s="460" t="e">
        <v>#N/A</v>
      </c>
      <c r="I281" s="460" t="e">
        <v>#N/A</v>
      </c>
      <c r="J281" s="460" t="e">
        <v>#N/A</v>
      </c>
      <c r="K281" s="465" t="e">
        <v>#N/A</v>
      </c>
      <c r="M281" s="139">
        <v>84.249999999999915</v>
      </c>
      <c r="N281" s="63" t="e">
        <v>#N/A</v>
      </c>
      <c r="O281" s="564" t="e">
        <v>#N/A</v>
      </c>
      <c r="Y281" s="461"/>
    </row>
    <row r="282" spans="1:25">
      <c r="A282" s="464">
        <v>40381</v>
      </c>
      <c r="B282" s="460">
        <v>102.5</v>
      </c>
      <c r="C282" s="460">
        <v>114.74999999999991</v>
      </c>
      <c r="D282" s="460" t="e">
        <v>#N/A</v>
      </c>
      <c r="E282" s="460" t="e">
        <v>#N/A</v>
      </c>
      <c r="F282" s="460" t="e">
        <v>#N/A</v>
      </c>
      <c r="G282" s="460" t="e">
        <v>#N/A</v>
      </c>
      <c r="H282" s="460" t="e">
        <v>#N/A</v>
      </c>
      <c r="I282" s="460" t="e">
        <v>#N/A</v>
      </c>
      <c r="J282" s="460" t="e">
        <v>#N/A</v>
      </c>
      <c r="K282" s="465" t="e">
        <v>#N/A</v>
      </c>
      <c r="M282" s="139">
        <v>114.74999999999991</v>
      </c>
      <c r="N282" s="63" t="e">
        <v>#N/A</v>
      </c>
      <c r="O282" s="564" t="e">
        <v>#N/A</v>
      </c>
      <c r="Y282" s="461"/>
    </row>
    <row r="283" spans="1:25">
      <c r="A283" s="464">
        <v>40400</v>
      </c>
      <c r="B283" s="460">
        <v>110.4</v>
      </c>
      <c r="C283" s="460" t="e">
        <v>#N/A</v>
      </c>
      <c r="D283" s="460" t="e">
        <v>#N/A</v>
      </c>
      <c r="E283" s="460">
        <v>91.42999999999995</v>
      </c>
      <c r="F283" s="460" t="e">
        <v>#N/A</v>
      </c>
      <c r="G283" s="460" t="e">
        <v>#N/A</v>
      </c>
      <c r="H283" s="460" t="e">
        <v>#N/A</v>
      </c>
      <c r="I283" s="460" t="e">
        <v>#N/A</v>
      </c>
      <c r="J283" s="460" t="e">
        <v>#N/A</v>
      </c>
      <c r="K283" s="465" t="e">
        <v>#N/A</v>
      </c>
      <c r="M283" s="139" t="e">
        <v>#N/A</v>
      </c>
      <c r="N283" s="63">
        <v>91.42999999999995</v>
      </c>
      <c r="O283" s="564" t="e">
        <v>#N/A</v>
      </c>
      <c r="Y283" s="461"/>
    </row>
    <row r="284" spans="1:25">
      <c r="A284" s="464">
        <v>40406</v>
      </c>
      <c r="B284" s="460">
        <v>199.8</v>
      </c>
      <c r="C284" s="460" t="e">
        <v>#N/A</v>
      </c>
      <c r="D284" s="460" t="e">
        <v>#N/A</v>
      </c>
      <c r="E284" s="460" t="e">
        <v>#N/A</v>
      </c>
      <c r="F284" s="460">
        <v>56.299999999999983</v>
      </c>
      <c r="G284" s="460" t="e">
        <v>#N/A</v>
      </c>
      <c r="H284" s="460" t="e">
        <v>#N/A</v>
      </c>
      <c r="I284" s="460" t="e">
        <v>#N/A</v>
      </c>
      <c r="J284" s="460" t="e">
        <v>#N/A</v>
      </c>
      <c r="K284" s="465" t="e">
        <v>#N/A</v>
      </c>
      <c r="M284" s="139" t="e">
        <v>#N/A</v>
      </c>
      <c r="N284" s="63">
        <v>56.299999999999983</v>
      </c>
      <c r="O284" s="564" t="e">
        <v>#N/A</v>
      </c>
      <c r="Y284" s="461"/>
    </row>
    <row r="285" spans="1:25">
      <c r="A285" s="464">
        <v>40410</v>
      </c>
      <c r="B285" s="460">
        <v>49</v>
      </c>
      <c r="C285" s="460">
        <v>116.49999999999996</v>
      </c>
      <c r="D285" s="460" t="e">
        <v>#N/A</v>
      </c>
      <c r="E285" s="460" t="e">
        <v>#N/A</v>
      </c>
      <c r="F285" s="460" t="e">
        <v>#N/A</v>
      </c>
      <c r="G285" s="460" t="e">
        <v>#N/A</v>
      </c>
      <c r="H285" s="460" t="e">
        <v>#N/A</v>
      </c>
      <c r="I285" s="460" t="e">
        <v>#N/A</v>
      </c>
      <c r="J285" s="460" t="e">
        <v>#N/A</v>
      </c>
      <c r="K285" s="465" t="e">
        <v>#N/A</v>
      </c>
      <c r="M285" s="139">
        <v>116.49999999999996</v>
      </c>
      <c r="N285" s="63" t="e">
        <v>#N/A</v>
      </c>
      <c r="O285" s="564" t="e">
        <v>#N/A</v>
      </c>
      <c r="Y285" s="461"/>
    </row>
    <row r="286" spans="1:25">
      <c r="A286" s="464">
        <v>40422</v>
      </c>
      <c r="B286" s="460">
        <v>79.2</v>
      </c>
      <c r="C286" s="460" t="e">
        <v>#N/A</v>
      </c>
      <c r="D286" s="460">
        <v>72.862678647962483</v>
      </c>
      <c r="E286" s="460" t="e">
        <v>#N/A</v>
      </c>
      <c r="F286" s="460" t="e">
        <v>#N/A</v>
      </c>
      <c r="G286" s="460" t="e">
        <v>#N/A</v>
      </c>
      <c r="H286" s="460" t="e">
        <v>#N/A</v>
      </c>
      <c r="I286" s="460" t="e">
        <v>#N/A</v>
      </c>
      <c r="J286" s="460" t="e">
        <v>#N/A</v>
      </c>
      <c r="K286" s="465" t="e">
        <v>#N/A</v>
      </c>
      <c r="M286" s="139">
        <v>72.862678647962483</v>
      </c>
      <c r="N286" s="63" t="e">
        <v>#N/A</v>
      </c>
      <c r="O286" s="564" t="e">
        <v>#N/A</v>
      </c>
      <c r="Y286" s="461"/>
    </row>
    <row r="287" spans="1:25">
      <c r="A287" s="464">
        <v>40429</v>
      </c>
      <c r="B287" s="460">
        <v>55.2</v>
      </c>
      <c r="C287" s="460" t="e">
        <v>#N/A</v>
      </c>
      <c r="D287" s="460" t="e">
        <v>#N/A</v>
      </c>
      <c r="E287" s="460" t="e">
        <v>#N/A</v>
      </c>
      <c r="F287" s="460" t="e">
        <v>#N/A</v>
      </c>
      <c r="G287" s="460" t="e">
        <v>#N/A</v>
      </c>
      <c r="H287" s="460">
        <v>81.999999999999957</v>
      </c>
      <c r="I287" s="460" t="e">
        <v>#N/A</v>
      </c>
      <c r="J287" s="460" t="e">
        <v>#N/A</v>
      </c>
      <c r="K287" s="465" t="e">
        <v>#N/A</v>
      </c>
      <c r="M287" s="139" t="e">
        <v>#N/A</v>
      </c>
      <c r="N287" s="63" t="e">
        <v>#N/A</v>
      </c>
      <c r="O287" s="564">
        <v>81.999999999999957</v>
      </c>
      <c r="Y287" s="461"/>
    </row>
    <row r="288" spans="1:25">
      <c r="A288" s="464">
        <v>40438</v>
      </c>
      <c r="B288" s="460">
        <v>148.80000000000001</v>
      </c>
      <c r="C288" s="460" t="e">
        <v>#N/A</v>
      </c>
      <c r="D288" s="460" t="e">
        <v>#N/A</v>
      </c>
      <c r="E288" s="460" t="e">
        <v>#N/A</v>
      </c>
      <c r="F288" s="460">
        <v>36.799999999999969</v>
      </c>
      <c r="G288" s="460" t="e">
        <v>#N/A</v>
      </c>
      <c r="H288" s="460" t="e">
        <v>#N/A</v>
      </c>
      <c r="I288" s="460" t="e">
        <v>#N/A</v>
      </c>
      <c r="J288" s="460" t="e">
        <v>#N/A</v>
      </c>
      <c r="K288" s="465" t="e">
        <v>#N/A</v>
      </c>
      <c r="M288" s="139" t="e">
        <v>#N/A</v>
      </c>
      <c r="N288" s="63">
        <v>36.799999999999969</v>
      </c>
      <c r="O288" s="564" t="e">
        <v>#N/A</v>
      </c>
      <c r="Y288" s="461"/>
    </row>
    <row r="289" spans="1:25">
      <c r="A289" s="464">
        <v>40443</v>
      </c>
      <c r="B289" s="460">
        <v>80</v>
      </c>
      <c r="C289" s="460" t="e">
        <v>#N/A</v>
      </c>
      <c r="D289" s="460" t="e">
        <v>#N/A</v>
      </c>
      <c r="E289" s="460" t="e">
        <v>#N/A</v>
      </c>
      <c r="F289" s="460">
        <v>45.013236737331617</v>
      </c>
      <c r="G289" s="460" t="e">
        <v>#N/A</v>
      </c>
      <c r="H289" s="460" t="e">
        <v>#N/A</v>
      </c>
      <c r="I289" s="460" t="e">
        <v>#N/A</v>
      </c>
      <c r="J289" s="460" t="e">
        <v>#N/A</v>
      </c>
      <c r="K289" s="465" t="e">
        <v>#N/A</v>
      </c>
      <c r="M289" s="139" t="e">
        <v>#N/A</v>
      </c>
      <c r="N289" s="63">
        <v>45.013236737331617</v>
      </c>
      <c r="O289" s="564" t="e">
        <v>#N/A</v>
      </c>
      <c r="Y289" s="461"/>
    </row>
    <row r="290" spans="1:25">
      <c r="A290" s="464">
        <v>40462</v>
      </c>
      <c r="B290" s="460">
        <v>49.8</v>
      </c>
      <c r="C290" s="460" t="e">
        <v>#N/A</v>
      </c>
      <c r="D290" s="460" t="e">
        <v>#N/A</v>
      </c>
      <c r="E290" s="460" t="e">
        <v>#N/A</v>
      </c>
      <c r="F290" s="460" t="e">
        <v>#N/A</v>
      </c>
      <c r="G290" s="460" t="e">
        <v>#N/A</v>
      </c>
      <c r="H290" s="460" t="e">
        <v>#N/A</v>
      </c>
      <c r="I290" s="460" t="e">
        <v>#N/A</v>
      </c>
      <c r="J290" s="460">
        <v>112.75037063281312</v>
      </c>
      <c r="K290" s="465" t="e">
        <v>#N/A</v>
      </c>
      <c r="M290" s="139" t="e">
        <v>#N/A</v>
      </c>
      <c r="N290" s="63" t="e">
        <v>#N/A</v>
      </c>
      <c r="O290" s="564">
        <v>112.75037063281312</v>
      </c>
      <c r="Y290" s="461"/>
    </row>
    <row r="291" spans="1:25">
      <c r="A291" s="464">
        <v>40469</v>
      </c>
      <c r="B291" s="460">
        <v>31.68</v>
      </c>
      <c r="C291" s="460" t="e">
        <v>#N/A</v>
      </c>
      <c r="D291" s="460" t="e">
        <v>#N/A</v>
      </c>
      <c r="E291" s="460" t="e">
        <v>#N/A</v>
      </c>
      <c r="F291" s="460" t="e">
        <v>#N/A</v>
      </c>
      <c r="G291" s="460" t="e">
        <v>#N/A</v>
      </c>
      <c r="H291" s="460" t="e">
        <v>#N/A</v>
      </c>
      <c r="I291" s="460" t="e">
        <v>#N/A</v>
      </c>
      <c r="J291" s="460">
        <v>111.86625941300805</v>
      </c>
      <c r="K291" s="465" t="e">
        <v>#N/A</v>
      </c>
      <c r="M291" s="139" t="e">
        <v>#N/A</v>
      </c>
      <c r="N291" s="63" t="e">
        <v>#N/A</v>
      </c>
      <c r="O291" s="564">
        <v>111.86625941300805</v>
      </c>
      <c r="Y291" s="461"/>
    </row>
    <row r="292" spans="1:25">
      <c r="A292" s="464">
        <v>40487</v>
      </c>
      <c r="B292" s="460">
        <v>161</v>
      </c>
      <c r="C292" s="460" t="e">
        <v>#N/A</v>
      </c>
      <c r="D292" s="460" t="e">
        <v>#N/A</v>
      </c>
      <c r="E292" s="460" t="e">
        <v>#N/A</v>
      </c>
      <c r="F292" s="460">
        <v>38.590792794919416</v>
      </c>
      <c r="G292" s="460" t="e">
        <v>#N/A</v>
      </c>
      <c r="H292" s="460" t="e">
        <v>#N/A</v>
      </c>
      <c r="I292" s="460" t="e">
        <v>#N/A</v>
      </c>
      <c r="J292" s="460" t="e">
        <v>#N/A</v>
      </c>
      <c r="K292" s="465" t="e">
        <v>#N/A</v>
      </c>
      <c r="M292" s="139" t="e">
        <v>#N/A</v>
      </c>
      <c r="N292" s="63">
        <v>38.590792794919416</v>
      </c>
      <c r="O292" s="564" t="e">
        <v>#N/A</v>
      </c>
      <c r="Y292" s="461"/>
    </row>
    <row r="293" spans="1:25">
      <c r="A293" s="464">
        <v>40494</v>
      </c>
      <c r="B293" s="460">
        <v>99</v>
      </c>
      <c r="C293" s="460" t="e">
        <v>#N/A</v>
      </c>
      <c r="D293" s="460" t="e">
        <v>#N/A</v>
      </c>
      <c r="E293" s="460" t="e">
        <v>#N/A</v>
      </c>
      <c r="F293" s="460" t="e">
        <v>#N/A</v>
      </c>
      <c r="G293" s="460" t="e">
        <v>#N/A</v>
      </c>
      <c r="H293" s="460">
        <v>67.129191765903741</v>
      </c>
      <c r="I293" s="460" t="e">
        <v>#N/A</v>
      </c>
      <c r="J293" s="460" t="e">
        <v>#N/A</v>
      </c>
      <c r="K293" s="465" t="e">
        <v>#N/A</v>
      </c>
      <c r="M293" s="139" t="e">
        <v>#N/A</v>
      </c>
      <c r="N293" s="63" t="e">
        <v>#N/A</v>
      </c>
      <c r="O293" s="564">
        <v>67.129191765903741</v>
      </c>
      <c r="Y293" s="461"/>
    </row>
    <row r="294" spans="1:25">
      <c r="A294" s="464">
        <v>40518</v>
      </c>
      <c r="B294" s="460">
        <v>201</v>
      </c>
      <c r="C294" s="460" t="e">
        <v>#N/A</v>
      </c>
      <c r="D294" s="460" t="e">
        <v>#N/A</v>
      </c>
      <c r="E294" s="460" t="e">
        <v>#N/A</v>
      </c>
      <c r="F294" s="460">
        <v>34.499999999999986</v>
      </c>
      <c r="G294" s="460" t="e">
        <v>#N/A</v>
      </c>
      <c r="H294" s="460" t="e">
        <v>#N/A</v>
      </c>
      <c r="I294" s="460" t="e">
        <v>#N/A</v>
      </c>
      <c r="J294" s="460" t="e">
        <v>#N/A</v>
      </c>
      <c r="K294" s="465" t="e">
        <v>#N/A</v>
      </c>
      <c r="M294" s="139" t="e">
        <v>#N/A</v>
      </c>
      <c r="N294" s="63">
        <v>34.499999999999986</v>
      </c>
      <c r="O294" s="564" t="e">
        <v>#N/A</v>
      </c>
      <c r="Y294" s="461"/>
    </row>
    <row r="295" spans="1:25">
      <c r="A295" s="464">
        <v>40521</v>
      </c>
      <c r="B295" s="460">
        <v>167.89999999999998</v>
      </c>
      <c r="C295" s="460" t="e">
        <v>#N/A</v>
      </c>
      <c r="D295" s="460" t="e">
        <v>#N/A</v>
      </c>
      <c r="E295" s="460" t="e">
        <v>#N/A</v>
      </c>
      <c r="F295" s="460">
        <v>28.999999999999986</v>
      </c>
      <c r="G295" s="460" t="e">
        <v>#N/A</v>
      </c>
      <c r="H295" s="460" t="e">
        <v>#N/A</v>
      </c>
      <c r="I295" s="460" t="e">
        <v>#N/A</v>
      </c>
      <c r="J295" s="460" t="e">
        <v>#N/A</v>
      </c>
      <c r="K295" s="465" t="e">
        <v>#N/A</v>
      </c>
      <c r="M295" s="139" t="e">
        <v>#N/A</v>
      </c>
      <c r="N295" s="63">
        <v>28.999999999999986</v>
      </c>
      <c r="O295" s="564" t="e">
        <v>#N/A</v>
      </c>
      <c r="Y295" s="461"/>
    </row>
    <row r="296" spans="1:25">
      <c r="A296" s="464">
        <v>40529</v>
      </c>
      <c r="B296" s="460">
        <v>78.2</v>
      </c>
      <c r="C296" s="460">
        <v>107.12720451932337</v>
      </c>
      <c r="D296" s="460" t="e">
        <v>#N/A</v>
      </c>
      <c r="E296" s="460" t="e">
        <v>#N/A</v>
      </c>
      <c r="F296" s="460" t="e">
        <v>#N/A</v>
      </c>
      <c r="G296" s="460" t="e">
        <v>#N/A</v>
      </c>
      <c r="H296" s="460" t="e">
        <v>#N/A</v>
      </c>
      <c r="I296" s="460" t="e">
        <v>#N/A</v>
      </c>
      <c r="J296" s="460" t="e">
        <v>#N/A</v>
      </c>
      <c r="K296" s="465" t="e">
        <v>#N/A</v>
      </c>
      <c r="M296" s="139">
        <v>107.12720451932337</v>
      </c>
      <c r="N296" s="63" t="e">
        <v>#N/A</v>
      </c>
      <c r="O296" s="564" t="e">
        <v>#N/A</v>
      </c>
      <c r="Y296" s="461"/>
    </row>
    <row r="297" spans="1:25">
      <c r="A297" s="464">
        <v>40529</v>
      </c>
      <c r="B297" s="460">
        <v>50</v>
      </c>
      <c r="C297" s="460" t="e">
        <v>#N/A</v>
      </c>
      <c r="D297" s="460" t="e">
        <v>#N/A</v>
      </c>
      <c r="E297" s="460">
        <v>56.754374454370989</v>
      </c>
      <c r="F297" s="460" t="e">
        <v>#N/A</v>
      </c>
      <c r="G297" s="460" t="e">
        <v>#N/A</v>
      </c>
      <c r="H297" s="460" t="e">
        <v>#N/A</v>
      </c>
      <c r="I297" s="460" t="e">
        <v>#N/A</v>
      </c>
      <c r="J297" s="460" t="e">
        <v>#N/A</v>
      </c>
      <c r="K297" s="465" t="e">
        <v>#N/A</v>
      </c>
      <c r="M297" s="139" t="e">
        <v>#N/A</v>
      </c>
      <c r="N297" s="63">
        <v>56.754374454370989</v>
      </c>
      <c r="O297" s="564" t="e">
        <v>#N/A</v>
      </c>
      <c r="Y297" s="461"/>
    </row>
    <row r="298" spans="1:25">
      <c r="A298" s="464">
        <v>40529</v>
      </c>
      <c r="B298" s="460">
        <v>78.2</v>
      </c>
      <c r="C298" s="460">
        <v>101.99999999999994</v>
      </c>
      <c r="D298" s="460" t="e">
        <v>#N/A</v>
      </c>
      <c r="E298" s="460" t="e">
        <v>#N/A</v>
      </c>
      <c r="F298" s="460" t="e">
        <v>#N/A</v>
      </c>
      <c r="G298" s="460" t="e">
        <v>#N/A</v>
      </c>
      <c r="H298" s="460" t="e">
        <v>#N/A</v>
      </c>
      <c r="I298" s="460" t="e">
        <v>#N/A</v>
      </c>
      <c r="J298" s="460" t="e">
        <v>#N/A</v>
      </c>
      <c r="K298" s="465" t="e">
        <v>#N/A</v>
      </c>
      <c r="M298" s="139">
        <v>101.99999999999994</v>
      </c>
      <c r="N298" s="63" t="e">
        <v>#N/A</v>
      </c>
      <c r="O298" s="564" t="e">
        <v>#N/A</v>
      </c>
      <c r="Y298" s="461"/>
    </row>
    <row r="299" spans="1:25">
      <c r="A299" s="464">
        <v>40529</v>
      </c>
      <c r="B299" s="460">
        <v>38.46</v>
      </c>
      <c r="C299" s="460" t="e">
        <v>#N/A</v>
      </c>
      <c r="D299" s="460" t="e">
        <v>#N/A</v>
      </c>
      <c r="E299" s="460" t="e">
        <v>#N/A</v>
      </c>
      <c r="F299" s="460" t="e">
        <v>#N/A</v>
      </c>
      <c r="G299" s="460" t="e">
        <v>#N/A</v>
      </c>
      <c r="H299" s="460" t="e">
        <v>#N/A</v>
      </c>
      <c r="I299" s="460" t="e">
        <v>#N/A</v>
      </c>
      <c r="J299" s="460">
        <v>56.610780455243635</v>
      </c>
      <c r="K299" s="465" t="e">
        <v>#N/A</v>
      </c>
      <c r="M299" s="139" t="e">
        <v>#N/A</v>
      </c>
      <c r="N299" s="63" t="e">
        <v>#N/A</v>
      </c>
      <c r="O299" s="564">
        <v>56.610780455243635</v>
      </c>
      <c r="Y299" s="461"/>
    </row>
    <row r="300" spans="1:25">
      <c r="A300" s="464">
        <v>40534</v>
      </c>
      <c r="B300" s="460">
        <v>27.3</v>
      </c>
      <c r="C300" s="460" t="e">
        <v>#N/A</v>
      </c>
      <c r="D300" s="460" t="e">
        <v>#N/A</v>
      </c>
      <c r="E300" s="460" t="e">
        <v>#N/A</v>
      </c>
      <c r="F300" s="460">
        <v>45.068739283336221</v>
      </c>
      <c r="G300" s="460" t="e">
        <v>#N/A</v>
      </c>
      <c r="H300" s="460" t="e">
        <v>#N/A</v>
      </c>
      <c r="I300" s="460" t="e">
        <v>#N/A</v>
      </c>
      <c r="J300" s="460" t="e">
        <v>#N/A</v>
      </c>
      <c r="K300" s="465" t="e">
        <v>#N/A</v>
      </c>
      <c r="M300" s="139" t="e">
        <v>#N/A</v>
      </c>
      <c r="N300" s="63">
        <v>45.068739283336221</v>
      </c>
      <c r="O300" s="564" t="e">
        <v>#N/A</v>
      </c>
      <c r="Y300" s="461"/>
    </row>
    <row r="301" spans="1:25">
      <c r="A301" s="464">
        <v>40535</v>
      </c>
      <c r="B301" s="460">
        <v>28.5</v>
      </c>
      <c r="C301" s="460" t="e">
        <v>#N/A</v>
      </c>
      <c r="D301" s="460" t="e">
        <v>#N/A</v>
      </c>
      <c r="E301" s="460" t="e">
        <v>#N/A</v>
      </c>
      <c r="F301" s="460" t="e">
        <v>#N/A</v>
      </c>
      <c r="G301" s="460" t="e">
        <v>#N/A</v>
      </c>
      <c r="H301" s="460" t="e">
        <v>#N/A</v>
      </c>
      <c r="I301" s="460" t="e">
        <v>#N/A</v>
      </c>
      <c r="J301" s="460">
        <v>62.649999999999991</v>
      </c>
      <c r="K301" s="465" t="e">
        <v>#N/A</v>
      </c>
      <c r="M301" s="139" t="e">
        <v>#N/A</v>
      </c>
      <c r="N301" s="63" t="e">
        <v>#N/A</v>
      </c>
      <c r="O301" s="564">
        <v>62.649999999999991</v>
      </c>
      <c r="Y301" s="461"/>
    </row>
    <row r="302" spans="1:25">
      <c r="A302" s="464">
        <v>40535</v>
      </c>
      <c r="B302" s="460">
        <v>48</v>
      </c>
      <c r="C302" s="460" t="e">
        <v>#N/A</v>
      </c>
      <c r="D302" s="460" t="e">
        <v>#N/A</v>
      </c>
      <c r="E302" s="460" t="e">
        <v>#N/A</v>
      </c>
      <c r="F302" s="460" t="e">
        <v>#N/A</v>
      </c>
      <c r="G302" s="460" t="e">
        <v>#N/A</v>
      </c>
      <c r="H302" s="460" t="e">
        <v>#N/A</v>
      </c>
      <c r="I302" s="460" t="e">
        <v>#N/A</v>
      </c>
      <c r="J302" s="460">
        <v>51.649999999999991</v>
      </c>
      <c r="K302" s="465" t="e">
        <v>#N/A</v>
      </c>
      <c r="M302" s="139" t="e">
        <v>#N/A</v>
      </c>
      <c r="N302" s="63" t="e">
        <v>#N/A</v>
      </c>
      <c r="O302" s="564">
        <v>51.649999999999991</v>
      </c>
      <c r="Y302" s="461"/>
    </row>
    <row r="303" spans="1:25">
      <c r="A303" s="464">
        <v>40535</v>
      </c>
      <c r="B303" s="460">
        <v>34.200000000000003</v>
      </c>
      <c r="C303" s="460" t="e">
        <v>#N/A</v>
      </c>
      <c r="D303" s="460" t="e">
        <v>#N/A</v>
      </c>
      <c r="E303" s="460" t="e">
        <v>#N/A</v>
      </c>
      <c r="F303" s="460" t="e">
        <v>#N/A</v>
      </c>
      <c r="G303" s="460" t="e">
        <v>#N/A</v>
      </c>
      <c r="H303" s="460" t="e">
        <v>#N/A</v>
      </c>
      <c r="I303" s="460" t="e">
        <v>#N/A</v>
      </c>
      <c r="J303" s="460">
        <v>70.999999999999986</v>
      </c>
      <c r="K303" s="465" t="e">
        <v>#N/A</v>
      </c>
      <c r="M303" s="139" t="e">
        <v>#N/A</v>
      </c>
      <c r="N303" s="63" t="e">
        <v>#N/A</v>
      </c>
      <c r="O303" s="564">
        <v>70.999999999999986</v>
      </c>
      <c r="Y303" s="461"/>
    </row>
    <row r="304" spans="1:25">
      <c r="A304" s="464">
        <v>40575</v>
      </c>
      <c r="B304" s="460">
        <v>257.60000000000002</v>
      </c>
      <c r="C304" s="460">
        <v>105</v>
      </c>
      <c r="D304" s="460" t="e">
        <v>#N/A</v>
      </c>
      <c r="E304" s="460" t="e">
        <v>#N/A</v>
      </c>
      <c r="F304" s="460" t="e">
        <v>#N/A</v>
      </c>
      <c r="G304" s="460" t="e">
        <v>#N/A</v>
      </c>
      <c r="H304" s="460" t="e">
        <v>#N/A</v>
      </c>
      <c r="I304" s="460" t="e">
        <v>#N/A</v>
      </c>
      <c r="J304" s="460" t="e">
        <v>#N/A</v>
      </c>
      <c r="K304" s="465" t="e">
        <v>#N/A</v>
      </c>
      <c r="M304" s="139">
        <v>105</v>
      </c>
      <c r="N304" s="63" t="e">
        <v>#N/A</v>
      </c>
      <c r="O304" s="564" t="e">
        <v>#N/A</v>
      </c>
      <c r="Y304" s="461"/>
    </row>
    <row r="305" spans="1:25">
      <c r="A305" s="464">
        <v>40612</v>
      </c>
      <c r="B305" s="460">
        <v>100</v>
      </c>
      <c r="C305" s="460" t="e">
        <v>#N/A</v>
      </c>
      <c r="D305" s="460" t="e">
        <v>#N/A</v>
      </c>
      <c r="E305" s="460" t="e">
        <v>#N/A</v>
      </c>
      <c r="F305" s="460" t="e">
        <v>#N/A</v>
      </c>
      <c r="G305" s="460" t="e">
        <v>#N/A</v>
      </c>
      <c r="H305" s="460">
        <v>65.782139378355097</v>
      </c>
      <c r="I305" s="460" t="e">
        <v>#N/A</v>
      </c>
      <c r="J305" s="460" t="e">
        <v>#N/A</v>
      </c>
      <c r="K305" s="465" t="e">
        <v>#N/A</v>
      </c>
      <c r="M305" s="139" t="e">
        <v>#N/A</v>
      </c>
      <c r="N305" s="63" t="e">
        <v>#N/A</v>
      </c>
      <c r="O305" s="564">
        <v>65.782139378355097</v>
      </c>
      <c r="Y305" s="461"/>
    </row>
    <row r="306" spans="1:25">
      <c r="A306" s="464">
        <v>40639</v>
      </c>
      <c r="B306" s="460">
        <v>155.1</v>
      </c>
      <c r="C306" s="460">
        <v>106.61712190206282</v>
      </c>
      <c r="D306" s="460" t="e">
        <v>#N/A</v>
      </c>
      <c r="E306" s="460" t="e">
        <v>#N/A</v>
      </c>
      <c r="F306" s="460" t="e">
        <v>#N/A</v>
      </c>
      <c r="G306" s="460" t="e">
        <v>#N/A</v>
      </c>
      <c r="H306" s="460" t="e">
        <v>#N/A</v>
      </c>
      <c r="I306" s="460" t="e">
        <v>#N/A</v>
      </c>
      <c r="J306" s="460" t="e">
        <v>#N/A</v>
      </c>
      <c r="K306" s="465" t="e">
        <v>#N/A</v>
      </c>
      <c r="M306" s="139">
        <v>106.61712190206282</v>
      </c>
      <c r="N306" s="63" t="e">
        <v>#N/A</v>
      </c>
      <c r="O306" s="564" t="e">
        <v>#N/A</v>
      </c>
      <c r="Y306" s="461"/>
    </row>
    <row r="307" spans="1:25">
      <c r="A307" s="464">
        <v>40653</v>
      </c>
      <c r="B307" s="460">
        <v>100.8</v>
      </c>
      <c r="C307" s="460" t="e">
        <v>#N/A</v>
      </c>
      <c r="D307" s="460" t="e">
        <v>#N/A</v>
      </c>
      <c r="E307" s="460" t="e">
        <v>#N/A</v>
      </c>
      <c r="F307" s="460">
        <v>32.999999999999986</v>
      </c>
      <c r="G307" s="460" t="e">
        <v>#N/A</v>
      </c>
      <c r="H307" s="460" t="e">
        <v>#N/A</v>
      </c>
      <c r="I307" s="460" t="e">
        <v>#N/A</v>
      </c>
      <c r="J307" s="460" t="e">
        <v>#N/A</v>
      </c>
      <c r="K307" s="465" t="e">
        <v>#N/A</v>
      </c>
      <c r="M307" s="139" t="e">
        <v>#N/A</v>
      </c>
      <c r="N307" s="63">
        <v>32.999999999999986</v>
      </c>
      <c r="O307" s="564" t="e">
        <v>#N/A</v>
      </c>
      <c r="Y307" s="461"/>
    </row>
    <row r="308" spans="1:25">
      <c r="A308" s="464">
        <v>40668</v>
      </c>
      <c r="B308" s="460">
        <v>165.6</v>
      </c>
      <c r="C308" s="460" t="e">
        <v>#N/A</v>
      </c>
      <c r="D308" s="460" t="e">
        <v>#N/A</v>
      </c>
      <c r="E308" s="460" t="e">
        <v>#N/A</v>
      </c>
      <c r="F308" s="460">
        <v>63.999999999999964</v>
      </c>
      <c r="G308" s="460" t="e">
        <v>#N/A</v>
      </c>
      <c r="H308" s="460" t="e">
        <v>#N/A</v>
      </c>
      <c r="I308" s="460" t="e">
        <v>#N/A</v>
      </c>
      <c r="J308" s="460" t="e">
        <v>#N/A</v>
      </c>
      <c r="K308" s="465" t="e">
        <v>#N/A</v>
      </c>
      <c r="M308" s="139" t="e">
        <v>#N/A</v>
      </c>
      <c r="N308" s="63">
        <v>63.999999999999964</v>
      </c>
      <c r="O308" s="564" t="e">
        <v>#N/A</v>
      </c>
      <c r="Y308" s="461"/>
    </row>
    <row r="309" spans="1:25">
      <c r="A309" s="464">
        <v>40669</v>
      </c>
      <c r="B309" s="460">
        <v>131.1</v>
      </c>
      <c r="C309" s="460" t="e">
        <v>#N/A</v>
      </c>
      <c r="D309" s="460" t="e">
        <v>#N/A</v>
      </c>
      <c r="E309" s="460" t="e">
        <v>#N/A</v>
      </c>
      <c r="F309" s="460">
        <v>31.499999999999993</v>
      </c>
      <c r="G309" s="460" t="e">
        <v>#N/A</v>
      </c>
      <c r="H309" s="460" t="e">
        <v>#N/A</v>
      </c>
      <c r="I309" s="460" t="e">
        <v>#N/A</v>
      </c>
      <c r="J309" s="460" t="e">
        <v>#N/A</v>
      </c>
      <c r="K309" s="465" t="e">
        <v>#N/A</v>
      </c>
      <c r="M309" s="139" t="e">
        <v>#N/A</v>
      </c>
      <c r="N309" s="63">
        <v>31.499999999999993</v>
      </c>
      <c r="O309" s="564" t="e">
        <v>#N/A</v>
      </c>
      <c r="Y309" s="461"/>
    </row>
    <row r="310" spans="1:25">
      <c r="A310" s="464">
        <v>40676</v>
      </c>
      <c r="B310" s="460">
        <v>214.4</v>
      </c>
      <c r="C310" s="460" t="e">
        <v>#N/A</v>
      </c>
      <c r="D310" s="460" t="e">
        <v>#N/A</v>
      </c>
      <c r="E310" s="460">
        <v>68.999999999999972</v>
      </c>
      <c r="F310" s="460" t="e">
        <v>#N/A</v>
      </c>
      <c r="G310" s="460" t="e">
        <v>#N/A</v>
      </c>
      <c r="H310" s="460" t="e">
        <v>#N/A</v>
      </c>
      <c r="I310" s="460" t="e">
        <v>#N/A</v>
      </c>
      <c r="J310" s="460" t="e">
        <v>#N/A</v>
      </c>
      <c r="K310" s="465" t="e">
        <v>#N/A</v>
      </c>
      <c r="M310" s="139" t="e">
        <v>#N/A</v>
      </c>
      <c r="N310" s="63">
        <v>68.999999999999972</v>
      </c>
      <c r="O310" s="564" t="e">
        <v>#N/A</v>
      </c>
      <c r="Y310" s="461"/>
    </row>
    <row r="311" spans="1:25">
      <c r="A311" s="464">
        <v>40679</v>
      </c>
      <c r="B311" s="460">
        <v>150.36000000000001</v>
      </c>
      <c r="C311" s="460" t="e">
        <v>#N/A</v>
      </c>
      <c r="D311" s="460" t="e">
        <v>#N/A</v>
      </c>
      <c r="E311" s="460" t="e">
        <v>#N/A</v>
      </c>
      <c r="F311" s="460" t="e">
        <v>#N/A</v>
      </c>
      <c r="G311" s="460" t="e">
        <v>#N/A</v>
      </c>
      <c r="H311" s="460" t="e">
        <v>#N/A</v>
      </c>
      <c r="I311" s="460" t="e">
        <v>#N/A</v>
      </c>
      <c r="J311" s="460" t="e">
        <v>#N/A</v>
      </c>
      <c r="K311" s="465">
        <v>32.294506247004961</v>
      </c>
      <c r="M311" s="139" t="e">
        <v>#N/A</v>
      </c>
      <c r="N311" s="63" t="e">
        <v>#N/A</v>
      </c>
      <c r="O311" s="564">
        <v>32.294506247004961</v>
      </c>
      <c r="Y311" s="461"/>
    </row>
    <row r="312" spans="1:25">
      <c r="A312" s="464">
        <v>40679</v>
      </c>
      <c r="B312" s="460">
        <v>108</v>
      </c>
      <c r="C312" s="460" t="e">
        <v>#N/A</v>
      </c>
      <c r="D312" s="460" t="e">
        <v>#N/A</v>
      </c>
      <c r="E312" s="460" t="e">
        <v>#N/A</v>
      </c>
      <c r="F312" s="460">
        <v>23.949999999999989</v>
      </c>
      <c r="G312" s="460" t="e">
        <v>#N/A</v>
      </c>
      <c r="H312" s="460" t="e">
        <v>#N/A</v>
      </c>
      <c r="I312" s="460" t="e">
        <v>#N/A</v>
      </c>
      <c r="J312" s="460" t="e">
        <v>#N/A</v>
      </c>
      <c r="K312" s="465" t="e">
        <v>#N/A</v>
      </c>
      <c r="M312" s="139" t="e">
        <v>#N/A</v>
      </c>
      <c r="N312" s="63">
        <v>23.949999999999989</v>
      </c>
      <c r="O312" s="564" t="e">
        <v>#N/A</v>
      </c>
      <c r="Y312" s="461"/>
    </row>
    <row r="313" spans="1:25">
      <c r="A313" s="464">
        <v>40683</v>
      </c>
      <c r="B313" s="460">
        <v>115</v>
      </c>
      <c r="C313" s="460" t="e">
        <v>#N/A</v>
      </c>
      <c r="D313" s="460" t="e">
        <v>#N/A</v>
      </c>
      <c r="E313" s="460" t="e">
        <v>#N/A</v>
      </c>
      <c r="F313" s="460" t="e">
        <v>#N/A</v>
      </c>
      <c r="G313" s="460" t="e">
        <v>#N/A</v>
      </c>
      <c r="H313" s="460">
        <v>53.99917498668384</v>
      </c>
      <c r="I313" s="460" t="e">
        <v>#N/A</v>
      </c>
      <c r="J313" s="460" t="e">
        <v>#N/A</v>
      </c>
      <c r="K313" s="465" t="e">
        <v>#N/A</v>
      </c>
      <c r="M313" s="139" t="e">
        <v>#N/A</v>
      </c>
      <c r="N313" s="63" t="e">
        <v>#N/A</v>
      </c>
      <c r="O313" s="564">
        <v>53.99917498668384</v>
      </c>
      <c r="Y313" s="461"/>
    </row>
    <row r="314" spans="1:25">
      <c r="A314" s="464">
        <v>40701</v>
      </c>
      <c r="B314" s="460">
        <v>202</v>
      </c>
      <c r="C314" s="460" t="e">
        <v>#N/A</v>
      </c>
      <c r="D314" s="460" t="e">
        <v>#N/A</v>
      </c>
      <c r="E314" s="460" t="e">
        <v>#N/A</v>
      </c>
      <c r="F314" s="460">
        <v>37.799416455070038</v>
      </c>
      <c r="G314" s="460" t="e">
        <v>#N/A</v>
      </c>
      <c r="H314" s="460" t="e">
        <v>#N/A</v>
      </c>
      <c r="I314" s="460" t="e">
        <v>#N/A</v>
      </c>
      <c r="J314" s="460" t="e">
        <v>#N/A</v>
      </c>
      <c r="K314" s="465" t="e">
        <v>#N/A</v>
      </c>
      <c r="M314" s="139" t="e">
        <v>#N/A</v>
      </c>
      <c r="N314" s="63">
        <v>37.799416455070038</v>
      </c>
      <c r="O314" s="564" t="e">
        <v>#N/A</v>
      </c>
      <c r="Y314" s="461"/>
    </row>
    <row r="315" spans="1:25">
      <c r="A315" s="464">
        <v>40715</v>
      </c>
      <c r="B315" s="460">
        <v>40</v>
      </c>
      <c r="C315" s="460" t="e">
        <v>#N/A</v>
      </c>
      <c r="D315" s="460" t="e">
        <v>#N/A</v>
      </c>
      <c r="E315" s="460">
        <v>46.908990674098902</v>
      </c>
      <c r="F315" s="460" t="e">
        <v>#N/A</v>
      </c>
      <c r="G315" s="460" t="e">
        <v>#N/A</v>
      </c>
      <c r="H315" s="460" t="e">
        <v>#N/A</v>
      </c>
      <c r="I315" s="460" t="e">
        <v>#N/A</v>
      </c>
      <c r="J315" s="460" t="e">
        <v>#N/A</v>
      </c>
      <c r="K315" s="465" t="e">
        <v>#N/A</v>
      </c>
      <c r="M315" s="139" t="e">
        <v>#N/A</v>
      </c>
      <c r="N315" s="63">
        <v>46.908990674098902</v>
      </c>
      <c r="O315" s="564" t="e">
        <v>#N/A</v>
      </c>
      <c r="Y315" s="461"/>
    </row>
    <row r="316" spans="1:25">
      <c r="A316" s="464">
        <v>40721</v>
      </c>
      <c r="B316" s="460">
        <v>200</v>
      </c>
      <c r="C316" s="460" t="e">
        <v>#N/A</v>
      </c>
      <c r="D316" s="460">
        <v>35.470591775562632</v>
      </c>
      <c r="E316" s="460" t="e">
        <v>#N/A</v>
      </c>
      <c r="F316" s="460" t="e">
        <v>#N/A</v>
      </c>
      <c r="G316" s="460" t="e">
        <v>#N/A</v>
      </c>
      <c r="H316" s="460" t="e">
        <v>#N/A</v>
      </c>
      <c r="I316" s="460" t="e">
        <v>#N/A</v>
      </c>
      <c r="J316" s="460" t="e">
        <v>#N/A</v>
      </c>
      <c r="K316" s="465" t="e">
        <v>#N/A</v>
      </c>
      <c r="M316" s="139">
        <v>35.470591775562632</v>
      </c>
      <c r="N316" s="63" t="e">
        <v>#N/A</v>
      </c>
      <c r="O316" s="564" t="e">
        <v>#N/A</v>
      </c>
      <c r="Y316" s="461"/>
    </row>
    <row r="317" spans="1:25">
      <c r="A317" s="464">
        <v>40722</v>
      </c>
      <c r="B317" s="460">
        <v>104.4</v>
      </c>
      <c r="C317" s="460" t="e">
        <v>#N/A</v>
      </c>
      <c r="D317" s="460">
        <v>67.136185213820909</v>
      </c>
      <c r="E317" s="460" t="e">
        <v>#N/A</v>
      </c>
      <c r="F317" s="460" t="e">
        <v>#N/A</v>
      </c>
      <c r="G317" s="460" t="e">
        <v>#N/A</v>
      </c>
      <c r="H317" s="460" t="e">
        <v>#N/A</v>
      </c>
      <c r="I317" s="460" t="e">
        <v>#N/A</v>
      </c>
      <c r="J317" s="460" t="e">
        <v>#N/A</v>
      </c>
      <c r="K317" s="465" t="e">
        <v>#N/A</v>
      </c>
      <c r="M317" s="139">
        <v>67.136185213820909</v>
      </c>
      <c r="N317" s="63" t="e">
        <v>#N/A</v>
      </c>
      <c r="O317" s="564" t="e">
        <v>#N/A</v>
      </c>
      <c r="Y317" s="461"/>
    </row>
    <row r="318" spans="1:25">
      <c r="A318" s="464">
        <v>40723</v>
      </c>
      <c r="B318" s="460">
        <v>20</v>
      </c>
      <c r="C318" s="460" t="e">
        <v>#N/A</v>
      </c>
      <c r="D318" s="460" t="e">
        <v>#N/A</v>
      </c>
      <c r="E318" s="460">
        <v>79.181012945934285</v>
      </c>
      <c r="F318" s="460" t="e">
        <v>#N/A</v>
      </c>
      <c r="G318" s="460" t="e">
        <v>#N/A</v>
      </c>
      <c r="H318" s="460" t="e">
        <v>#N/A</v>
      </c>
      <c r="I318" s="460" t="e">
        <v>#N/A</v>
      </c>
      <c r="J318" s="460" t="e">
        <v>#N/A</v>
      </c>
      <c r="K318" s="465" t="e">
        <v>#N/A</v>
      </c>
      <c r="M318" s="139" t="e">
        <v>#N/A</v>
      </c>
      <c r="N318" s="63">
        <v>79.181012945934285</v>
      </c>
      <c r="O318" s="564" t="e">
        <v>#N/A</v>
      </c>
      <c r="Y318" s="461"/>
    </row>
    <row r="319" spans="1:25">
      <c r="A319" s="464">
        <v>40730</v>
      </c>
      <c r="B319" s="460">
        <v>199.92</v>
      </c>
      <c r="C319" s="460" t="e">
        <v>#N/A</v>
      </c>
      <c r="D319" s="460" t="e">
        <v>#N/A</v>
      </c>
      <c r="E319" s="460">
        <v>41.477470678082561</v>
      </c>
      <c r="F319" s="460" t="e">
        <v>#N/A</v>
      </c>
      <c r="G319" s="460" t="e">
        <v>#N/A</v>
      </c>
      <c r="H319" s="460" t="e">
        <v>#N/A</v>
      </c>
      <c r="I319" s="460" t="e">
        <v>#N/A</v>
      </c>
      <c r="J319" s="460" t="e">
        <v>#N/A</v>
      </c>
      <c r="K319" s="465" t="e">
        <v>#N/A</v>
      </c>
      <c r="M319" s="139" t="e">
        <v>#N/A</v>
      </c>
      <c r="N319" s="63">
        <v>41.477470678082561</v>
      </c>
      <c r="O319" s="564" t="e">
        <v>#N/A</v>
      </c>
      <c r="Y319" s="461"/>
    </row>
    <row r="320" spans="1:25">
      <c r="A320" s="464">
        <v>40739</v>
      </c>
      <c r="B320" s="460">
        <v>162</v>
      </c>
      <c r="C320" s="460">
        <v>86.899999999999935</v>
      </c>
      <c r="D320" s="460" t="e">
        <v>#N/A</v>
      </c>
      <c r="E320" s="460" t="e">
        <v>#N/A</v>
      </c>
      <c r="F320" s="460" t="e">
        <v>#N/A</v>
      </c>
      <c r="G320" s="460" t="e">
        <v>#N/A</v>
      </c>
      <c r="H320" s="460" t="e">
        <v>#N/A</v>
      </c>
      <c r="I320" s="460" t="e">
        <v>#N/A</v>
      </c>
      <c r="J320" s="460" t="e">
        <v>#N/A</v>
      </c>
      <c r="K320" s="465" t="e">
        <v>#N/A</v>
      </c>
      <c r="M320" s="139">
        <v>86.899999999999935</v>
      </c>
      <c r="N320" s="63" t="e">
        <v>#N/A</v>
      </c>
      <c r="O320" s="564" t="e">
        <v>#N/A</v>
      </c>
      <c r="Y320" s="461"/>
    </row>
    <row r="321" spans="1:25">
      <c r="A321" s="464">
        <v>40752</v>
      </c>
      <c r="B321" s="460">
        <v>102.5</v>
      </c>
      <c r="C321" s="460">
        <v>89.999999999999972</v>
      </c>
      <c r="D321" s="460" t="e">
        <v>#N/A</v>
      </c>
      <c r="E321" s="460" t="e">
        <v>#N/A</v>
      </c>
      <c r="F321" s="460" t="e">
        <v>#N/A</v>
      </c>
      <c r="G321" s="460" t="e">
        <v>#N/A</v>
      </c>
      <c r="H321" s="460" t="e">
        <v>#N/A</v>
      </c>
      <c r="I321" s="460" t="e">
        <v>#N/A</v>
      </c>
      <c r="J321" s="460" t="e">
        <v>#N/A</v>
      </c>
      <c r="K321" s="465" t="e">
        <v>#N/A</v>
      </c>
      <c r="M321" s="139">
        <v>89.999999999999972</v>
      </c>
      <c r="N321" s="63" t="e">
        <v>#N/A</v>
      </c>
      <c r="O321" s="564" t="e">
        <v>#N/A</v>
      </c>
      <c r="Y321" s="461"/>
    </row>
    <row r="322" spans="1:25">
      <c r="A322" s="464">
        <v>40758</v>
      </c>
      <c r="B322" s="460">
        <v>120</v>
      </c>
      <c r="C322" s="460" t="e">
        <v>#N/A</v>
      </c>
      <c r="D322" s="460" t="e">
        <v>#N/A</v>
      </c>
      <c r="E322" s="460">
        <v>59.899999999999956</v>
      </c>
      <c r="F322" s="460" t="e">
        <v>#N/A</v>
      </c>
      <c r="G322" s="460" t="e">
        <v>#N/A</v>
      </c>
      <c r="H322" s="460" t="e">
        <v>#N/A</v>
      </c>
      <c r="I322" s="460" t="e">
        <v>#N/A</v>
      </c>
      <c r="J322" s="460" t="e">
        <v>#N/A</v>
      </c>
      <c r="K322" s="465" t="e">
        <v>#N/A</v>
      </c>
      <c r="M322" s="139" t="e">
        <v>#N/A</v>
      </c>
      <c r="N322" s="63">
        <v>59.899999999999956</v>
      </c>
      <c r="O322" s="564" t="e">
        <v>#N/A</v>
      </c>
      <c r="Y322" s="461"/>
    </row>
    <row r="323" spans="1:25">
      <c r="A323" s="464">
        <v>40763</v>
      </c>
      <c r="B323" s="460">
        <v>42</v>
      </c>
      <c r="C323" s="460" t="e">
        <v>#N/A</v>
      </c>
      <c r="D323" s="460" t="e">
        <v>#N/A</v>
      </c>
      <c r="E323" s="460" t="e">
        <v>#N/A</v>
      </c>
      <c r="F323" s="460">
        <v>47.234192384384286</v>
      </c>
      <c r="G323" s="460" t="e">
        <v>#N/A</v>
      </c>
      <c r="H323" s="460" t="e">
        <v>#N/A</v>
      </c>
      <c r="I323" s="460" t="e">
        <v>#N/A</v>
      </c>
      <c r="J323" s="460" t="e">
        <v>#N/A</v>
      </c>
      <c r="K323" s="465" t="e">
        <v>#N/A</v>
      </c>
      <c r="M323" s="139" t="e">
        <v>#N/A</v>
      </c>
      <c r="N323" s="63">
        <v>47.234192384384286</v>
      </c>
      <c r="O323" s="564" t="e">
        <v>#N/A</v>
      </c>
      <c r="Y323" s="461"/>
    </row>
    <row r="324" spans="1:25">
      <c r="A324" s="464">
        <v>40770</v>
      </c>
      <c r="B324" s="460">
        <v>200</v>
      </c>
      <c r="C324" s="460" t="e">
        <v>#N/A</v>
      </c>
      <c r="D324" s="460">
        <v>35.876628777909573</v>
      </c>
      <c r="E324" s="460" t="e">
        <v>#N/A</v>
      </c>
      <c r="F324" s="460" t="e">
        <v>#N/A</v>
      </c>
      <c r="G324" s="460" t="e">
        <v>#N/A</v>
      </c>
      <c r="H324" s="460" t="e">
        <v>#N/A</v>
      </c>
      <c r="I324" s="460" t="e">
        <v>#N/A</v>
      </c>
      <c r="J324" s="460" t="e">
        <v>#N/A</v>
      </c>
      <c r="K324" s="465" t="e">
        <v>#N/A</v>
      </c>
      <c r="M324" s="139">
        <v>35.876628777909573</v>
      </c>
      <c r="N324" s="63" t="e">
        <v>#N/A</v>
      </c>
      <c r="O324" s="564" t="e">
        <v>#N/A</v>
      </c>
      <c r="Y324" s="461"/>
    </row>
    <row r="325" spans="1:25">
      <c r="A325" s="464">
        <v>40772</v>
      </c>
      <c r="B325" s="460">
        <v>50</v>
      </c>
      <c r="C325" s="460" t="e">
        <v>#N/A</v>
      </c>
      <c r="D325" s="460" t="e">
        <v>#N/A</v>
      </c>
      <c r="E325" s="460">
        <v>44.003744784654906</v>
      </c>
      <c r="F325" s="460" t="e">
        <v>#N/A</v>
      </c>
      <c r="G325" s="460" t="e">
        <v>#N/A</v>
      </c>
      <c r="H325" s="460" t="e">
        <v>#N/A</v>
      </c>
      <c r="I325" s="460" t="e">
        <v>#N/A</v>
      </c>
      <c r="J325" s="460" t="e">
        <v>#N/A</v>
      </c>
      <c r="K325" s="465" t="e">
        <v>#N/A</v>
      </c>
      <c r="M325" s="139" t="e">
        <v>#N/A</v>
      </c>
      <c r="N325" s="63">
        <v>44.003744784654906</v>
      </c>
      <c r="O325" s="564" t="e">
        <v>#N/A</v>
      </c>
      <c r="Y325" s="461"/>
    </row>
    <row r="326" spans="1:25">
      <c r="A326" s="464">
        <v>40772</v>
      </c>
      <c r="B326" s="460">
        <v>37.5</v>
      </c>
      <c r="C326" s="460" t="e">
        <v>#N/A</v>
      </c>
      <c r="D326" s="460" t="e">
        <v>#N/A</v>
      </c>
      <c r="E326" s="460">
        <v>44.00374478465492</v>
      </c>
      <c r="F326" s="460" t="e">
        <v>#N/A</v>
      </c>
      <c r="G326" s="460" t="e">
        <v>#N/A</v>
      </c>
      <c r="H326" s="460" t="e">
        <v>#N/A</v>
      </c>
      <c r="I326" s="460" t="e">
        <v>#N/A</v>
      </c>
      <c r="J326" s="460" t="e">
        <v>#N/A</v>
      </c>
      <c r="K326" s="465" t="e">
        <v>#N/A</v>
      </c>
      <c r="M326" s="139" t="e">
        <v>#N/A</v>
      </c>
      <c r="N326" s="63">
        <v>44.00374478465492</v>
      </c>
      <c r="O326" s="564" t="e">
        <v>#N/A</v>
      </c>
      <c r="Y326" s="461"/>
    </row>
    <row r="327" spans="1:25">
      <c r="A327" s="464">
        <v>40785</v>
      </c>
      <c r="B327" s="460">
        <v>100.8</v>
      </c>
      <c r="C327" s="460" t="e">
        <v>#N/A</v>
      </c>
      <c r="D327" s="460" t="e">
        <v>#N/A</v>
      </c>
      <c r="E327" s="460" t="e">
        <v>#N/A</v>
      </c>
      <c r="F327" s="460">
        <v>26.899999999999981</v>
      </c>
      <c r="G327" s="460" t="e">
        <v>#N/A</v>
      </c>
      <c r="H327" s="460" t="e">
        <v>#N/A</v>
      </c>
      <c r="I327" s="460" t="e">
        <v>#N/A</v>
      </c>
      <c r="J327" s="460" t="e">
        <v>#N/A</v>
      </c>
      <c r="K327" s="465" t="e">
        <v>#N/A</v>
      </c>
      <c r="M327" s="139" t="e">
        <v>#N/A</v>
      </c>
      <c r="N327" s="63">
        <v>26.899999999999981</v>
      </c>
      <c r="O327" s="564" t="e">
        <v>#N/A</v>
      </c>
      <c r="Y327" s="461"/>
    </row>
    <row r="328" spans="1:25">
      <c r="A328" s="464">
        <v>40793</v>
      </c>
      <c r="B328" s="460">
        <v>104</v>
      </c>
      <c r="C328" s="460" t="e">
        <v>#N/A</v>
      </c>
      <c r="D328" s="460" t="e">
        <v>#N/A</v>
      </c>
      <c r="E328" s="460" t="e">
        <v>#N/A</v>
      </c>
      <c r="F328" s="460">
        <v>28.254813366468603</v>
      </c>
      <c r="G328" s="460" t="e">
        <v>#N/A</v>
      </c>
      <c r="H328" s="460" t="e">
        <v>#N/A</v>
      </c>
      <c r="I328" s="460" t="e">
        <v>#N/A</v>
      </c>
      <c r="J328" s="460" t="e">
        <v>#N/A</v>
      </c>
      <c r="K328" s="465" t="e">
        <v>#N/A</v>
      </c>
      <c r="M328" s="139" t="e">
        <v>#N/A</v>
      </c>
      <c r="N328" s="63">
        <v>28.254813366468603</v>
      </c>
      <c r="O328" s="564" t="e">
        <v>#N/A</v>
      </c>
      <c r="Y328" s="461"/>
    </row>
    <row r="329" spans="1:25">
      <c r="A329" s="464">
        <v>40798</v>
      </c>
      <c r="B329" s="460">
        <v>92.34</v>
      </c>
      <c r="C329" s="460" t="e">
        <v>#N/A</v>
      </c>
      <c r="D329" s="460" t="e">
        <v>#N/A</v>
      </c>
      <c r="E329" s="460" t="e">
        <v>#N/A</v>
      </c>
      <c r="F329" s="460" t="e">
        <v>#N/A</v>
      </c>
      <c r="G329" s="460">
        <v>38.249999999999986</v>
      </c>
      <c r="H329" s="460" t="e">
        <v>#N/A</v>
      </c>
      <c r="I329" s="460" t="e">
        <v>#N/A</v>
      </c>
      <c r="J329" s="460" t="e">
        <v>#N/A</v>
      </c>
      <c r="K329" s="465" t="e">
        <v>#N/A</v>
      </c>
      <c r="M329" s="139" t="e">
        <v>#N/A</v>
      </c>
      <c r="N329" s="63">
        <v>38.249999999999986</v>
      </c>
      <c r="O329" s="564" t="e">
        <v>#N/A</v>
      </c>
      <c r="Y329" s="461"/>
    </row>
    <row r="330" spans="1:25">
      <c r="A330" s="464">
        <v>40798</v>
      </c>
      <c r="B330" s="460">
        <v>201.6</v>
      </c>
      <c r="C330" s="460" t="e">
        <v>#N/A</v>
      </c>
      <c r="D330" s="460" t="e">
        <v>#N/A</v>
      </c>
      <c r="E330" s="460" t="e">
        <v>#N/A</v>
      </c>
      <c r="F330" s="460" t="e">
        <v>#N/A</v>
      </c>
      <c r="G330" s="460">
        <v>42.999999999999964</v>
      </c>
      <c r="H330" s="460" t="e">
        <v>#N/A</v>
      </c>
      <c r="I330" s="460" t="e">
        <v>#N/A</v>
      </c>
      <c r="J330" s="460" t="e">
        <v>#N/A</v>
      </c>
      <c r="K330" s="465" t="e">
        <v>#N/A</v>
      </c>
      <c r="M330" s="139" t="e">
        <v>#N/A</v>
      </c>
      <c r="N330" s="63">
        <v>42.999999999999964</v>
      </c>
      <c r="O330" s="564" t="e">
        <v>#N/A</v>
      </c>
      <c r="Y330" s="461"/>
    </row>
    <row r="331" spans="1:25">
      <c r="A331" s="464">
        <v>40799</v>
      </c>
      <c r="B331" s="460">
        <v>100.65</v>
      </c>
      <c r="C331" s="460" t="e">
        <v>#N/A</v>
      </c>
      <c r="D331" s="460" t="e">
        <v>#N/A</v>
      </c>
      <c r="E331" s="460">
        <v>68.977142883476773</v>
      </c>
      <c r="F331" s="460" t="e">
        <v>#N/A</v>
      </c>
      <c r="G331" s="460" t="e">
        <v>#N/A</v>
      </c>
      <c r="H331" s="460" t="e">
        <v>#N/A</v>
      </c>
      <c r="I331" s="460" t="e">
        <v>#N/A</v>
      </c>
      <c r="J331" s="460" t="e">
        <v>#N/A</v>
      </c>
      <c r="K331" s="465" t="e">
        <v>#N/A</v>
      </c>
      <c r="M331" s="139" t="e">
        <v>#N/A</v>
      </c>
      <c r="N331" s="63">
        <v>68.977142883476773</v>
      </c>
      <c r="O331" s="564" t="e">
        <v>#N/A</v>
      </c>
      <c r="Y331" s="461"/>
    </row>
    <row r="332" spans="1:25">
      <c r="A332" s="464">
        <v>40817</v>
      </c>
      <c r="B332" s="460">
        <v>48</v>
      </c>
      <c r="C332" s="460" t="e">
        <v>#N/A</v>
      </c>
      <c r="D332" s="460" t="e">
        <v>#N/A</v>
      </c>
      <c r="E332" s="460">
        <v>38</v>
      </c>
      <c r="F332" s="460" t="e">
        <v>#N/A</v>
      </c>
      <c r="G332" s="460" t="e">
        <v>#N/A</v>
      </c>
      <c r="H332" s="460" t="e">
        <v>#N/A</v>
      </c>
      <c r="I332" s="460" t="e">
        <v>#N/A</v>
      </c>
      <c r="J332" s="460" t="e">
        <v>#N/A</v>
      </c>
      <c r="K332" s="465" t="e">
        <v>#N/A</v>
      </c>
      <c r="M332" s="139" t="e">
        <v>#N/A</v>
      </c>
      <c r="N332" s="63">
        <v>38</v>
      </c>
      <c r="O332" s="564" t="e">
        <v>#N/A</v>
      </c>
      <c r="Y332" s="461"/>
    </row>
    <row r="333" spans="1:25">
      <c r="A333" s="464">
        <v>40850</v>
      </c>
      <c r="B333" s="460">
        <v>98.9</v>
      </c>
      <c r="C333" s="460" t="e">
        <v>#N/A</v>
      </c>
      <c r="D333" s="460" t="e">
        <v>#N/A</v>
      </c>
      <c r="E333" s="460" t="e">
        <v>#N/A</v>
      </c>
      <c r="F333" s="460">
        <v>27.649999999999991</v>
      </c>
      <c r="G333" s="460" t="e">
        <v>#N/A</v>
      </c>
      <c r="H333" s="460" t="e">
        <v>#N/A</v>
      </c>
      <c r="I333" s="460" t="e">
        <v>#N/A</v>
      </c>
      <c r="J333" s="460" t="e">
        <v>#N/A</v>
      </c>
      <c r="K333" s="465" t="e">
        <v>#N/A</v>
      </c>
      <c r="M333" s="139" t="e">
        <v>#N/A</v>
      </c>
      <c r="N333" s="63">
        <v>27.649999999999991</v>
      </c>
      <c r="O333" s="564" t="e">
        <v>#N/A</v>
      </c>
      <c r="Y333" s="461"/>
    </row>
    <row r="334" spans="1:25">
      <c r="A334" s="464">
        <v>40850</v>
      </c>
      <c r="B334" s="460">
        <v>100.8</v>
      </c>
      <c r="C334" s="460" t="e">
        <v>#N/A</v>
      </c>
      <c r="D334" s="460" t="e">
        <v>#N/A</v>
      </c>
      <c r="E334" s="460" t="e">
        <v>#N/A</v>
      </c>
      <c r="F334" s="460">
        <v>29.469999999999978</v>
      </c>
      <c r="G334" s="460" t="e">
        <v>#N/A</v>
      </c>
      <c r="H334" s="460" t="e">
        <v>#N/A</v>
      </c>
      <c r="I334" s="460" t="e">
        <v>#N/A</v>
      </c>
      <c r="J334" s="460" t="e">
        <v>#N/A</v>
      </c>
      <c r="K334" s="465" t="e">
        <v>#N/A</v>
      </c>
      <c r="M334" s="139" t="e">
        <v>#N/A</v>
      </c>
      <c r="N334" s="63">
        <v>29.469999999999978</v>
      </c>
      <c r="O334" s="564" t="e">
        <v>#N/A</v>
      </c>
      <c r="Y334" s="461"/>
    </row>
    <row r="335" spans="1:25">
      <c r="A335" s="464">
        <v>40855</v>
      </c>
      <c r="B335" s="460">
        <v>59.8</v>
      </c>
      <c r="C335" s="460" t="e">
        <v>#N/A</v>
      </c>
      <c r="D335" s="460" t="e">
        <v>#N/A</v>
      </c>
      <c r="E335" s="460" t="e">
        <v>#N/A</v>
      </c>
      <c r="F335" s="460">
        <v>30.679999999999978</v>
      </c>
      <c r="G335" s="460" t="e">
        <v>#N/A</v>
      </c>
      <c r="H335" s="460" t="e">
        <v>#N/A</v>
      </c>
      <c r="I335" s="460" t="e">
        <v>#N/A</v>
      </c>
      <c r="J335" s="460" t="e">
        <v>#N/A</v>
      </c>
      <c r="K335" s="465" t="e">
        <v>#N/A</v>
      </c>
      <c r="M335" s="139" t="e">
        <v>#N/A</v>
      </c>
      <c r="N335" s="63">
        <v>30.679999999999978</v>
      </c>
      <c r="O335" s="564" t="e">
        <v>#N/A</v>
      </c>
      <c r="Y335" s="461"/>
    </row>
    <row r="336" spans="1:25">
      <c r="A336" s="464">
        <v>40863</v>
      </c>
      <c r="B336" s="460">
        <v>39.9</v>
      </c>
      <c r="C336" s="460" t="e">
        <v>#N/A</v>
      </c>
      <c r="D336" s="460">
        <v>55.321451418495101</v>
      </c>
      <c r="E336" s="460" t="e">
        <v>#N/A</v>
      </c>
      <c r="F336" s="460" t="e">
        <v>#N/A</v>
      </c>
      <c r="G336" s="460" t="e">
        <v>#N/A</v>
      </c>
      <c r="H336" s="460" t="e">
        <v>#N/A</v>
      </c>
      <c r="I336" s="460" t="e">
        <v>#N/A</v>
      </c>
      <c r="J336" s="460" t="e">
        <v>#N/A</v>
      </c>
      <c r="K336" s="465" t="e">
        <v>#N/A</v>
      </c>
      <c r="M336" s="139">
        <v>55.321451418495101</v>
      </c>
      <c r="N336" s="63" t="e">
        <v>#N/A</v>
      </c>
      <c r="O336" s="564" t="e">
        <v>#N/A</v>
      </c>
      <c r="Y336" s="461"/>
    </row>
    <row r="337" spans="1:25">
      <c r="A337" s="464">
        <v>40863</v>
      </c>
      <c r="B337" s="460">
        <v>49.5</v>
      </c>
      <c r="C337" s="460">
        <v>74.434338628867735</v>
      </c>
      <c r="D337" s="460" t="e">
        <v>#N/A</v>
      </c>
      <c r="E337" s="460" t="e">
        <v>#N/A</v>
      </c>
      <c r="F337" s="460" t="e">
        <v>#N/A</v>
      </c>
      <c r="G337" s="460" t="e">
        <v>#N/A</v>
      </c>
      <c r="H337" s="460" t="e">
        <v>#N/A</v>
      </c>
      <c r="I337" s="460" t="e">
        <v>#N/A</v>
      </c>
      <c r="J337" s="460" t="e">
        <v>#N/A</v>
      </c>
      <c r="K337" s="465" t="e">
        <v>#N/A</v>
      </c>
      <c r="M337" s="139">
        <v>74.434338628867735</v>
      </c>
      <c r="N337" s="63" t="e">
        <v>#N/A</v>
      </c>
      <c r="O337" s="564" t="e">
        <v>#N/A</v>
      </c>
      <c r="Y337" s="461"/>
    </row>
    <row r="338" spans="1:25">
      <c r="A338" s="464">
        <v>40875</v>
      </c>
      <c r="B338" s="460">
        <v>20.65</v>
      </c>
      <c r="C338" s="460" t="e">
        <v>#N/A</v>
      </c>
      <c r="D338" s="460" t="e">
        <v>#N/A</v>
      </c>
      <c r="E338" s="460">
        <v>78.50712191043857</v>
      </c>
      <c r="F338" s="460" t="e">
        <v>#N/A</v>
      </c>
      <c r="G338" s="460" t="e">
        <v>#N/A</v>
      </c>
      <c r="H338" s="460" t="e">
        <v>#N/A</v>
      </c>
      <c r="I338" s="460" t="e">
        <v>#N/A</v>
      </c>
      <c r="J338" s="460" t="e">
        <v>#N/A</v>
      </c>
      <c r="K338" s="465" t="e">
        <v>#N/A</v>
      </c>
      <c r="M338" s="139" t="e">
        <v>#N/A</v>
      </c>
      <c r="N338" s="63">
        <v>78.50712191043857</v>
      </c>
      <c r="O338" s="564" t="e">
        <v>#N/A</v>
      </c>
      <c r="Y338" s="461"/>
    </row>
    <row r="339" spans="1:25">
      <c r="A339" s="464">
        <v>40886</v>
      </c>
      <c r="B339" s="460">
        <v>75</v>
      </c>
      <c r="C339" s="460" t="e">
        <v>#N/A</v>
      </c>
      <c r="D339" s="460" t="e">
        <v>#N/A</v>
      </c>
      <c r="E339" s="460" t="e">
        <v>#N/A</v>
      </c>
      <c r="F339" s="460">
        <v>41.32387506280287</v>
      </c>
      <c r="G339" s="460" t="e">
        <v>#N/A</v>
      </c>
      <c r="H339" s="460" t="e">
        <v>#N/A</v>
      </c>
      <c r="I339" s="460" t="e">
        <v>#N/A</v>
      </c>
      <c r="J339" s="460" t="e">
        <v>#N/A</v>
      </c>
      <c r="K339" s="465" t="e">
        <v>#N/A</v>
      </c>
      <c r="M339" s="139" t="e">
        <v>#N/A</v>
      </c>
      <c r="N339" s="63">
        <v>41.32387506280287</v>
      </c>
      <c r="O339" s="564" t="e">
        <v>#N/A</v>
      </c>
      <c r="Y339" s="461"/>
    </row>
    <row r="340" spans="1:25">
      <c r="A340" s="464">
        <v>40890</v>
      </c>
      <c r="B340" s="460">
        <v>79.599999999999994</v>
      </c>
      <c r="C340" s="460" t="e">
        <v>#N/A</v>
      </c>
      <c r="D340" s="460" t="e">
        <v>#N/A</v>
      </c>
      <c r="E340" s="460" t="e">
        <v>#N/A</v>
      </c>
      <c r="F340" s="460">
        <v>31.5</v>
      </c>
      <c r="G340" s="460" t="e">
        <v>#N/A</v>
      </c>
      <c r="H340" s="460" t="e">
        <v>#N/A</v>
      </c>
      <c r="I340" s="460" t="e">
        <v>#N/A</v>
      </c>
      <c r="J340" s="460" t="e">
        <v>#N/A</v>
      </c>
      <c r="K340" s="465" t="e">
        <v>#N/A</v>
      </c>
      <c r="M340" s="139" t="e">
        <v>#N/A</v>
      </c>
      <c r="N340" s="63">
        <v>31.5</v>
      </c>
      <c r="O340" s="564" t="e">
        <v>#N/A</v>
      </c>
      <c r="Y340" s="461"/>
    </row>
    <row r="341" spans="1:25">
      <c r="A341" s="464">
        <v>40890</v>
      </c>
      <c r="B341" s="460">
        <v>201.25</v>
      </c>
      <c r="C341" s="460" t="e">
        <v>#N/A</v>
      </c>
      <c r="D341" s="460" t="e">
        <v>#N/A</v>
      </c>
      <c r="E341" s="460" t="e">
        <v>#N/A</v>
      </c>
      <c r="F341" s="460">
        <v>30.67086956521737</v>
      </c>
      <c r="G341" s="460" t="e">
        <v>#N/A</v>
      </c>
      <c r="H341" s="460" t="e">
        <v>#N/A</v>
      </c>
      <c r="I341" s="460" t="e">
        <v>#N/A</v>
      </c>
      <c r="J341" s="460" t="e">
        <v>#N/A</v>
      </c>
      <c r="K341" s="465" t="e">
        <v>#N/A</v>
      </c>
      <c r="M341" s="139" t="e">
        <v>#N/A</v>
      </c>
      <c r="N341" s="63">
        <v>30.67086956521737</v>
      </c>
      <c r="O341" s="564" t="e">
        <v>#N/A</v>
      </c>
      <c r="Y341" s="461"/>
    </row>
    <row r="342" spans="1:25">
      <c r="A342" s="464">
        <v>40892</v>
      </c>
      <c r="B342" s="460">
        <v>49.2</v>
      </c>
      <c r="C342" s="460" t="e">
        <v>#N/A</v>
      </c>
      <c r="D342" s="460" t="e">
        <v>#N/A</v>
      </c>
      <c r="E342" s="460" t="e">
        <v>#N/A</v>
      </c>
      <c r="F342" s="460">
        <v>32.559999999999995</v>
      </c>
      <c r="G342" s="460" t="e">
        <v>#N/A</v>
      </c>
      <c r="H342" s="460" t="e">
        <v>#N/A</v>
      </c>
      <c r="I342" s="460" t="e">
        <v>#N/A</v>
      </c>
      <c r="J342" s="460" t="e">
        <v>#N/A</v>
      </c>
      <c r="K342" s="465" t="e">
        <v>#N/A</v>
      </c>
      <c r="M342" s="139" t="e">
        <v>#N/A</v>
      </c>
      <c r="N342" s="63">
        <v>32.559999999999995</v>
      </c>
      <c r="O342" s="564" t="e">
        <v>#N/A</v>
      </c>
      <c r="Y342" s="461"/>
    </row>
    <row r="343" spans="1:25">
      <c r="A343" s="464">
        <v>40897</v>
      </c>
      <c r="B343" s="460">
        <v>110.4</v>
      </c>
      <c r="C343" s="460" t="e">
        <v>#N/A</v>
      </c>
      <c r="D343" s="460" t="e">
        <v>#N/A</v>
      </c>
      <c r="E343" s="460" t="e">
        <v>#N/A</v>
      </c>
      <c r="F343" s="460" t="e">
        <v>#N/A</v>
      </c>
      <c r="G343" s="460" t="e">
        <v>#N/A</v>
      </c>
      <c r="H343" s="460">
        <v>65.339999999999989</v>
      </c>
      <c r="I343" s="460" t="e">
        <v>#N/A</v>
      </c>
      <c r="J343" s="460" t="e">
        <v>#N/A</v>
      </c>
      <c r="K343" s="465" t="e">
        <v>#N/A</v>
      </c>
      <c r="M343" s="139" t="e">
        <v>#N/A</v>
      </c>
      <c r="N343" s="63" t="e">
        <v>#N/A</v>
      </c>
      <c r="O343" s="564">
        <v>65.339999999999989</v>
      </c>
      <c r="Y343" s="461"/>
    </row>
    <row r="344" spans="1:25">
      <c r="A344" s="464">
        <v>40897</v>
      </c>
      <c r="B344" s="460">
        <v>30.4</v>
      </c>
      <c r="C344" s="460" t="e">
        <v>#N/A</v>
      </c>
      <c r="D344" s="460" t="e">
        <v>#N/A</v>
      </c>
      <c r="E344" s="460" t="e">
        <v>#N/A</v>
      </c>
      <c r="F344" s="460" t="e">
        <v>#N/A</v>
      </c>
      <c r="G344" s="460" t="e">
        <v>#N/A</v>
      </c>
      <c r="H344" s="460">
        <v>67.789721371781809</v>
      </c>
      <c r="I344" s="460" t="e">
        <v>#N/A</v>
      </c>
      <c r="J344" s="460" t="e">
        <v>#N/A</v>
      </c>
      <c r="K344" s="465" t="e">
        <v>#N/A</v>
      </c>
      <c r="M344" s="139" t="e">
        <v>#N/A</v>
      </c>
      <c r="N344" s="63" t="e">
        <v>#N/A</v>
      </c>
      <c r="O344" s="564">
        <v>67.789721371781809</v>
      </c>
      <c r="Y344" s="461"/>
    </row>
    <row r="345" spans="1:25">
      <c r="A345" s="464">
        <v>40897</v>
      </c>
      <c r="B345" s="460">
        <v>78.400000000000006</v>
      </c>
      <c r="C345" s="460" t="e">
        <v>#N/A</v>
      </c>
      <c r="D345" s="460" t="e">
        <v>#N/A</v>
      </c>
      <c r="E345" s="460" t="e">
        <v>#N/A</v>
      </c>
      <c r="F345" s="460">
        <v>31.999999999999982</v>
      </c>
      <c r="G345" s="460" t="e">
        <v>#N/A</v>
      </c>
      <c r="H345" s="460" t="e">
        <v>#N/A</v>
      </c>
      <c r="I345" s="460" t="e">
        <v>#N/A</v>
      </c>
      <c r="J345" s="460" t="e">
        <v>#N/A</v>
      </c>
      <c r="K345" s="465" t="e">
        <v>#N/A</v>
      </c>
      <c r="M345" s="139" t="e">
        <v>#N/A</v>
      </c>
      <c r="N345" s="63">
        <v>31.999999999999982</v>
      </c>
      <c r="O345" s="564" t="e">
        <v>#N/A</v>
      </c>
      <c r="Y345" s="461"/>
    </row>
    <row r="346" spans="1:25">
      <c r="A346" s="464">
        <v>40899</v>
      </c>
      <c r="B346" s="460">
        <v>14.4</v>
      </c>
      <c r="C346" s="460" t="e">
        <v>#N/A</v>
      </c>
      <c r="D346" s="460">
        <v>48.770849059970672</v>
      </c>
      <c r="E346" s="460" t="e">
        <v>#N/A</v>
      </c>
      <c r="F346" s="460" t="e">
        <v>#N/A</v>
      </c>
      <c r="G346" s="460" t="e">
        <v>#N/A</v>
      </c>
      <c r="H346" s="460" t="e">
        <v>#N/A</v>
      </c>
      <c r="I346" s="460" t="e">
        <v>#N/A</v>
      </c>
      <c r="J346" s="460" t="e">
        <v>#N/A</v>
      </c>
      <c r="K346" s="465" t="e">
        <v>#N/A</v>
      </c>
      <c r="M346" s="139">
        <v>48.770849059970672</v>
      </c>
      <c r="N346" s="63" t="e">
        <v>#N/A</v>
      </c>
      <c r="O346" s="564" t="e">
        <v>#N/A</v>
      </c>
      <c r="Y346" s="461"/>
    </row>
    <row r="347" spans="1:25">
      <c r="A347" s="464">
        <v>40927</v>
      </c>
      <c r="B347" s="460">
        <v>310.39999999999998</v>
      </c>
      <c r="C347" s="460" t="e">
        <v>#N/A</v>
      </c>
      <c r="D347" s="460" t="e">
        <v>#N/A</v>
      </c>
      <c r="E347" s="460" t="e">
        <v>#N/A</v>
      </c>
      <c r="F347" s="460">
        <v>35.939999999999976</v>
      </c>
      <c r="G347" s="460" t="e">
        <v>#N/A</v>
      </c>
      <c r="H347" s="460" t="e">
        <v>#N/A</v>
      </c>
      <c r="I347" s="460" t="e">
        <v>#N/A</v>
      </c>
      <c r="J347" s="460" t="e">
        <v>#N/A</v>
      </c>
      <c r="K347" s="465" t="e">
        <v>#N/A</v>
      </c>
      <c r="M347" s="139" t="e">
        <v>#N/A</v>
      </c>
      <c r="N347" s="63">
        <v>35.939999999999976</v>
      </c>
      <c r="O347" s="564" t="e">
        <v>#N/A</v>
      </c>
      <c r="Y347" s="461"/>
    </row>
    <row r="348" spans="1:25">
      <c r="A348" s="464">
        <v>40946</v>
      </c>
      <c r="B348" s="460">
        <v>21</v>
      </c>
      <c r="C348" s="460" t="e">
        <v>#N/A</v>
      </c>
      <c r="D348" s="460" t="e">
        <v>#N/A</v>
      </c>
      <c r="E348" s="460">
        <v>44.650351234525957</v>
      </c>
      <c r="F348" s="460" t="e">
        <v>#N/A</v>
      </c>
      <c r="G348" s="460" t="e">
        <v>#N/A</v>
      </c>
      <c r="H348" s="460" t="e">
        <v>#N/A</v>
      </c>
      <c r="I348" s="460" t="e">
        <v>#N/A</v>
      </c>
      <c r="J348" s="460" t="e">
        <v>#N/A</v>
      </c>
      <c r="K348" s="465" t="e">
        <v>#N/A</v>
      </c>
      <c r="M348" s="139" t="e">
        <v>#N/A</v>
      </c>
      <c r="N348" s="63">
        <v>44.650351234525957</v>
      </c>
      <c r="O348" s="564" t="e">
        <v>#N/A</v>
      </c>
      <c r="Y348" s="461"/>
    </row>
    <row r="349" spans="1:25">
      <c r="A349" s="464">
        <v>40954</v>
      </c>
      <c r="B349" s="460">
        <v>30.400000000000002</v>
      </c>
      <c r="C349" s="460" t="e">
        <v>#N/A</v>
      </c>
      <c r="D349" s="460" t="e">
        <v>#N/A</v>
      </c>
      <c r="E349" s="460" t="e">
        <v>#N/A</v>
      </c>
      <c r="F349" s="460">
        <v>29.499999999999964</v>
      </c>
      <c r="G349" s="460" t="e">
        <v>#N/A</v>
      </c>
      <c r="H349" s="460" t="e">
        <v>#N/A</v>
      </c>
      <c r="I349" s="460" t="e">
        <v>#N/A</v>
      </c>
      <c r="J349" s="460" t="e">
        <v>#N/A</v>
      </c>
      <c r="K349" s="465" t="e">
        <v>#N/A</v>
      </c>
      <c r="M349" s="139" t="e">
        <v>#N/A</v>
      </c>
      <c r="N349" s="63">
        <v>29.499999999999964</v>
      </c>
      <c r="O349" s="564" t="e">
        <v>#N/A</v>
      </c>
      <c r="Y349" s="461"/>
    </row>
    <row r="350" spans="1:25">
      <c r="A350" s="464">
        <v>40956</v>
      </c>
      <c r="B350" s="460">
        <v>50</v>
      </c>
      <c r="C350" s="460">
        <v>94.999999999999957</v>
      </c>
      <c r="D350" s="460" t="e">
        <v>#N/A</v>
      </c>
      <c r="E350" s="460" t="e">
        <v>#N/A</v>
      </c>
      <c r="F350" s="460" t="e">
        <v>#N/A</v>
      </c>
      <c r="G350" s="460" t="e">
        <v>#N/A</v>
      </c>
      <c r="H350" s="460" t="e">
        <v>#N/A</v>
      </c>
      <c r="I350" s="460" t="e">
        <v>#N/A</v>
      </c>
      <c r="J350" s="460" t="e">
        <v>#N/A</v>
      </c>
      <c r="K350" s="465" t="e">
        <v>#N/A</v>
      </c>
      <c r="M350" s="139">
        <v>94.999999999999957</v>
      </c>
      <c r="N350" s="63" t="e">
        <v>#N/A</v>
      </c>
      <c r="O350" s="564" t="e">
        <v>#N/A</v>
      </c>
      <c r="Y350" s="461"/>
    </row>
    <row r="351" spans="1:25">
      <c r="A351" s="464">
        <v>40967</v>
      </c>
      <c r="B351" s="460">
        <v>91</v>
      </c>
      <c r="C351" s="460" t="e">
        <v>#N/A</v>
      </c>
      <c r="D351" s="460">
        <v>31.508893608761518</v>
      </c>
      <c r="E351" s="460" t="e">
        <v>#N/A</v>
      </c>
      <c r="F351" s="460" t="e">
        <v>#N/A</v>
      </c>
      <c r="G351" s="460" t="e">
        <v>#N/A</v>
      </c>
      <c r="H351" s="460" t="e">
        <v>#N/A</v>
      </c>
      <c r="I351" s="460" t="e">
        <v>#N/A</v>
      </c>
      <c r="J351" s="460" t="e">
        <v>#N/A</v>
      </c>
      <c r="K351" s="465" t="e">
        <v>#N/A</v>
      </c>
      <c r="M351" s="139">
        <v>31.508893608761518</v>
      </c>
      <c r="N351" s="63" t="e">
        <v>#N/A</v>
      </c>
      <c r="O351" s="564" t="e">
        <v>#N/A</v>
      </c>
      <c r="Y351" s="461"/>
    </row>
    <row r="352" spans="1:25">
      <c r="A352" s="464">
        <v>40981</v>
      </c>
      <c r="B352" s="460">
        <v>51.2</v>
      </c>
      <c r="C352" s="460" t="e">
        <v>#N/A</v>
      </c>
      <c r="D352" s="460" t="e">
        <v>#N/A</v>
      </c>
      <c r="E352" s="460" t="e">
        <v>#N/A</v>
      </c>
      <c r="F352" s="460">
        <v>31.499999999999979</v>
      </c>
      <c r="G352" s="460" t="e">
        <v>#N/A</v>
      </c>
      <c r="H352" s="460" t="e">
        <v>#N/A</v>
      </c>
      <c r="I352" s="460" t="e">
        <v>#N/A</v>
      </c>
      <c r="J352" s="460" t="e">
        <v>#N/A</v>
      </c>
      <c r="K352" s="465" t="e">
        <v>#N/A</v>
      </c>
      <c r="M352" s="139" t="e">
        <v>#N/A</v>
      </c>
      <c r="N352" s="63">
        <v>31.499999999999979</v>
      </c>
      <c r="O352" s="564" t="e">
        <v>#N/A</v>
      </c>
      <c r="Y352" s="461"/>
    </row>
    <row r="353" spans="1:25">
      <c r="A353" s="464">
        <v>40985</v>
      </c>
      <c r="B353" s="460">
        <v>202</v>
      </c>
      <c r="C353" s="460" t="e">
        <v>#N/A</v>
      </c>
      <c r="D353" s="460" t="e">
        <v>#N/A</v>
      </c>
      <c r="E353" s="460" t="e">
        <v>#N/A</v>
      </c>
      <c r="F353" s="460">
        <v>36.805339454115604</v>
      </c>
      <c r="G353" s="460" t="e">
        <v>#N/A</v>
      </c>
      <c r="H353" s="460" t="e">
        <v>#N/A</v>
      </c>
      <c r="I353" s="460" t="e">
        <v>#N/A</v>
      </c>
      <c r="J353" s="460" t="e">
        <v>#N/A</v>
      </c>
      <c r="K353" s="465" t="e">
        <v>#N/A</v>
      </c>
      <c r="M353" s="139" t="e">
        <v>#N/A</v>
      </c>
      <c r="N353" s="63">
        <v>36.805339454115604</v>
      </c>
      <c r="O353" s="564" t="e">
        <v>#N/A</v>
      </c>
      <c r="Y353" s="461"/>
    </row>
    <row r="354" spans="1:25">
      <c r="A354" s="464">
        <v>40997</v>
      </c>
      <c r="B354" s="460">
        <v>48</v>
      </c>
      <c r="C354" s="460" t="e">
        <v>#N/A</v>
      </c>
      <c r="D354" s="460" t="e">
        <v>#N/A</v>
      </c>
      <c r="E354" s="460" t="e">
        <v>#N/A</v>
      </c>
      <c r="F354" s="460">
        <v>33.041294219804215</v>
      </c>
      <c r="G354" s="460" t="e">
        <v>#N/A</v>
      </c>
      <c r="H354" s="460" t="e">
        <v>#N/A</v>
      </c>
      <c r="I354" s="460" t="e">
        <v>#N/A</v>
      </c>
      <c r="J354" s="460" t="e">
        <v>#N/A</v>
      </c>
      <c r="K354" s="465" t="e">
        <v>#N/A</v>
      </c>
      <c r="M354" s="139" t="e">
        <v>#N/A</v>
      </c>
      <c r="N354" s="63">
        <v>33.041294219804215</v>
      </c>
      <c r="O354" s="564" t="e">
        <v>#N/A</v>
      </c>
      <c r="Y354" s="461"/>
    </row>
    <row r="355" spans="1:25">
      <c r="A355" s="464">
        <v>41010</v>
      </c>
      <c r="B355" s="460">
        <v>54</v>
      </c>
      <c r="C355" s="460" t="e">
        <v>#N/A</v>
      </c>
      <c r="D355" s="460" t="e">
        <v>#N/A</v>
      </c>
      <c r="E355" s="460" t="e">
        <v>#N/A</v>
      </c>
      <c r="F355" s="460" t="e">
        <v>#N/A</v>
      </c>
      <c r="G355" s="460" t="e">
        <v>#N/A</v>
      </c>
      <c r="H355" s="460">
        <v>42.759654915780864</v>
      </c>
      <c r="I355" s="460" t="e">
        <v>#N/A</v>
      </c>
      <c r="J355" s="460" t="e">
        <v>#N/A</v>
      </c>
      <c r="K355" s="465" t="e">
        <v>#N/A</v>
      </c>
      <c r="M355" s="139" t="e">
        <v>#N/A</v>
      </c>
      <c r="N355" s="63" t="e">
        <v>#N/A</v>
      </c>
      <c r="O355" s="564">
        <v>42.759654915780864</v>
      </c>
      <c r="Y355" s="461"/>
    </row>
    <row r="356" spans="1:25">
      <c r="A356" s="464">
        <v>41056</v>
      </c>
      <c r="B356" s="460">
        <v>69</v>
      </c>
      <c r="C356" s="460" t="e">
        <v>#N/A</v>
      </c>
      <c r="D356" s="460" t="e">
        <v>#N/A</v>
      </c>
      <c r="E356" s="460" t="e">
        <v>#N/A</v>
      </c>
      <c r="F356" s="460" t="e">
        <v>#N/A</v>
      </c>
      <c r="G356" s="460" t="e">
        <v>#N/A</v>
      </c>
      <c r="H356" s="460">
        <v>60.999999999999915</v>
      </c>
      <c r="I356" s="460" t="e">
        <v>#N/A</v>
      </c>
      <c r="J356" s="460" t="e">
        <v>#N/A</v>
      </c>
      <c r="K356" s="465" t="e">
        <v>#N/A</v>
      </c>
      <c r="M356" s="139" t="e">
        <v>#N/A</v>
      </c>
      <c r="N356" s="63" t="e">
        <v>#N/A</v>
      </c>
      <c r="O356" s="564">
        <v>60.999999999999915</v>
      </c>
      <c r="Y356" s="461"/>
    </row>
    <row r="357" spans="1:25">
      <c r="A357" s="464">
        <v>41152</v>
      </c>
      <c r="B357" s="460">
        <v>100.3</v>
      </c>
      <c r="C357" s="460" t="e">
        <v>#N/A</v>
      </c>
      <c r="D357" s="460" t="e">
        <v>#N/A</v>
      </c>
      <c r="E357" s="460">
        <v>49.249999999999964</v>
      </c>
      <c r="F357" s="460" t="e">
        <v>#N/A</v>
      </c>
      <c r="G357" s="460" t="e">
        <v>#N/A</v>
      </c>
      <c r="H357" s="460" t="e">
        <v>#N/A</v>
      </c>
      <c r="I357" s="460" t="e">
        <v>#N/A</v>
      </c>
      <c r="J357" s="460" t="e">
        <v>#N/A</v>
      </c>
      <c r="K357" s="465" t="e">
        <v>#N/A</v>
      </c>
      <c r="M357" s="139" t="e">
        <v>#N/A</v>
      </c>
      <c r="N357" s="63">
        <v>49.249999999999964</v>
      </c>
      <c r="O357" s="564" t="e">
        <v>#N/A</v>
      </c>
      <c r="Y357" s="461"/>
    </row>
    <row r="358" spans="1:25">
      <c r="A358" s="464">
        <v>41214</v>
      </c>
      <c r="B358" s="460">
        <v>50</v>
      </c>
      <c r="C358" s="460" t="e">
        <v>#N/A</v>
      </c>
      <c r="D358" s="460" t="e">
        <v>#N/A</v>
      </c>
      <c r="E358" s="460" t="e">
        <v>#N/A</v>
      </c>
      <c r="F358" s="460" t="e">
        <v>#N/A</v>
      </c>
      <c r="G358" s="460" t="e">
        <v>#N/A</v>
      </c>
      <c r="H358" s="460">
        <v>54.654463408994488</v>
      </c>
      <c r="I358" s="460" t="e">
        <v>#N/A</v>
      </c>
      <c r="J358" s="460" t="e">
        <v>#N/A</v>
      </c>
      <c r="K358" s="465" t="e">
        <v>#N/A</v>
      </c>
      <c r="M358" s="139" t="e">
        <v>#N/A</v>
      </c>
      <c r="N358" s="63" t="e">
        <v>#N/A</v>
      </c>
      <c r="O358" s="564">
        <v>54.654463408994488</v>
      </c>
      <c r="Y358" s="461"/>
    </row>
    <row r="359" spans="1:25">
      <c r="A359" s="464">
        <v>41247</v>
      </c>
      <c r="B359" s="460">
        <v>9.1</v>
      </c>
      <c r="C359" s="460" t="e">
        <v>#N/A</v>
      </c>
      <c r="D359" s="460" t="e">
        <v>#N/A</v>
      </c>
      <c r="E359" s="460" t="e">
        <v>#N/A</v>
      </c>
      <c r="F359" s="460" t="e">
        <v>#N/A</v>
      </c>
      <c r="G359" s="460" t="e">
        <v>#N/A</v>
      </c>
      <c r="H359" s="460" t="e">
        <v>#N/A</v>
      </c>
      <c r="I359" s="460" t="e">
        <v>#N/A</v>
      </c>
      <c r="J359" s="460">
        <v>92.999999999999957</v>
      </c>
      <c r="K359" s="465" t="e">
        <v>#N/A</v>
      </c>
      <c r="M359" s="139" t="e">
        <v>#N/A</v>
      </c>
      <c r="N359" s="63" t="e">
        <v>#N/A</v>
      </c>
      <c r="O359" s="564">
        <v>92.999999999999957</v>
      </c>
      <c r="Y359" s="461"/>
    </row>
    <row r="360" spans="1:25">
      <c r="A360" s="464">
        <v>41257</v>
      </c>
      <c r="B360" s="460">
        <v>15</v>
      </c>
      <c r="C360" s="460" t="e">
        <v>#N/A</v>
      </c>
      <c r="D360" s="460" t="e">
        <v>#N/A</v>
      </c>
      <c r="E360" s="460" t="e">
        <v>#N/A</v>
      </c>
      <c r="F360" s="460" t="e">
        <v>#N/A</v>
      </c>
      <c r="G360" s="460" t="e">
        <v>#N/A</v>
      </c>
      <c r="H360" s="460">
        <v>52.209194404598669</v>
      </c>
      <c r="I360" s="460" t="e">
        <v>#N/A</v>
      </c>
      <c r="J360" s="460" t="e">
        <v>#N/A</v>
      </c>
      <c r="K360" s="465" t="e">
        <v>#N/A</v>
      </c>
      <c r="M360" s="139" t="e">
        <v>#N/A</v>
      </c>
      <c r="N360" s="63" t="e">
        <v>#N/A</v>
      </c>
      <c r="O360" s="564">
        <v>52.209194404598669</v>
      </c>
      <c r="Y360" s="461"/>
    </row>
    <row r="361" spans="1:25">
      <c r="A361" s="464">
        <v>41290</v>
      </c>
      <c r="B361" s="460">
        <v>74.8</v>
      </c>
      <c r="C361" s="460" t="e">
        <v>#N/A</v>
      </c>
      <c r="D361" s="460" t="e">
        <v>#N/A</v>
      </c>
      <c r="E361" s="460" t="e">
        <v>#N/A</v>
      </c>
      <c r="F361" s="460">
        <v>31.307688578621146</v>
      </c>
      <c r="G361" s="460" t="e">
        <v>#N/A</v>
      </c>
      <c r="H361" s="460" t="e">
        <v>#N/A</v>
      </c>
      <c r="I361" s="460" t="e">
        <v>#N/A</v>
      </c>
      <c r="J361" s="460" t="e">
        <v>#N/A</v>
      </c>
      <c r="K361" s="465" t="e">
        <v>#N/A</v>
      </c>
      <c r="M361" s="139" t="e">
        <v>#N/A</v>
      </c>
      <c r="N361" s="63">
        <v>31.307688578621146</v>
      </c>
      <c r="O361" s="564" t="e">
        <v>#N/A</v>
      </c>
      <c r="Y361" s="461"/>
    </row>
    <row r="362" spans="1:25">
      <c r="A362" s="464">
        <v>41312</v>
      </c>
      <c r="B362" s="460">
        <v>200.6</v>
      </c>
      <c r="C362" s="460" t="e">
        <v>#N/A</v>
      </c>
      <c r="D362" s="460" t="e">
        <v>#N/A</v>
      </c>
      <c r="E362" s="460" t="e">
        <v>#N/A</v>
      </c>
      <c r="F362" s="460">
        <v>31.667071018228185</v>
      </c>
      <c r="G362" s="460" t="e">
        <v>#N/A</v>
      </c>
      <c r="H362" s="460" t="e">
        <v>#N/A</v>
      </c>
      <c r="I362" s="460" t="e">
        <v>#N/A</v>
      </c>
      <c r="J362" s="460" t="e">
        <v>#N/A</v>
      </c>
      <c r="K362" s="465" t="e">
        <v>#N/A</v>
      </c>
      <c r="M362" s="139" t="e">
        <v>#N/A</v>
      </c>
      <c r="N362" s="63">
        <v>31.667071018228185</v>
      </c>
      <c r="O362" s="564" t="e">
        <v>#N/A</v>
      </c>
      <c r="Y362" s="461"/>
    </row>
    <row r="363" spans="1:25">
      <c r="A363" s="464">
        <v>41380</v>
      </c>
      <c r="B363" s="460">
        <v>74.8</v>
      </c>
      <c r="C363" s="460" t="e">
        <v>#N/A</v>
      </c>
      <c r="D363" s="460" t="e">
        <v>#N/A</v>
      </c>
      <c r="E363" s="460">
        <v>49.249999999999957</v>
      </c>
      <c r="F363" s="460" t="e">
        <v>#N/A</v>
      </c>
      <c r="G363" s="460" t="e">
        <v>#N/A</v>
      </c>
      <c r="H363" s="460" t="e">
        <v>#N/A</v>
      </c>
      <c r="I363" s="460" t="e">
        <v>#N/A</v>
      </c>
      <c r="J363" s="460" t="e">
        <v>#N/A</v>
      </c>
      <c r="K363" s="465" t="e">
        <v>#N/A</v>
      </c>
      <c r="M363" s="139" t="e">
        <v>#N/A</v>
      </c>
      <c r="N363" s="63">
        <v>49.249999999999957</v>
      </c>
      <c r="O363" s="564" t="e">
        <v>#N/A</v>
      </c>
      <c r="Y363" s="461"/>
    </row>
    <row r="364" spans="1:25">
      <c r="A364" s="464">
        <v>41400</v>
      </c>
      <c r="B364" s="460">
        <v>62.4</v>
      </c>
      <c r="C364" s="460" t="e">
        <v>#N/A</v>
      </c>
      <c r="D364" s="460" t="e">
        <v>#N/A</v>
      </c>
      <c r="E364" s="460">
        <v>31.789828310522275</v>
      </c>
      <c r="F364" s="460" t="e">
        <v>#N/A</v>
      </c>
      <c r="G364" s="460" t="e">
        <v>#N/A</v>
      </c>
      <c r="H364" s="460" t="e">
        <v>#N/A</v>
      </c>
      <c r="I364" s="460" t="e">
        <v>#N/A</v>
      </c>
      <c r="J364" s="460" t="e">
        <v>#N/A</v>
      </c>
      <c r="K364" s="465" t="e">
        <v>#N/A</v>
      </c>
      <c r="M364" s="139" t="e">
        <v>#N/A</v>
      </c>
      <c r="N364" s="63">
        <v>31.789828310522275</v>
      </c>
      <c r="O364" s="564" t="e">
        <v>#N/A</v>
      </c>
      <c r="Y364" s="461"/>
    </row>
    <row r="365" spans="1:25">
      <c r="A365" s="464">
        <v>41418</v>
      </c>
      <c r="B365" s="460">
        <v>39</v>
      </c>
      <c r="C365" s="460">
        <v>82.499999999999957</v>
      </c>
      <c r="D365" s="460" t="e">
        <v>#N/A</v>
      </c>
      <c r="E365" s="460" t="e">
        <v>#N/A</v>
      </c>
      <c r="F365" s="460" t="e">
        <v>#N/A</v>
      </c>
      <c r="G365" s="460" t="e">
        <v>#N/A</v>
      </c>
      <c r="H365" s="460" t="e">
        <v>#N/A</v>
      </c>
      <c r="I365" s="460" t="e">
        <v>#N/A</v>
      </c>
      <c r="J365" s="460" t="e">
        <v>#N/A</v>
      </c>
      <c r="K365" s="465" t="e">
        <v>#N/A</v>
      </c>
      <c r="M365" s="139">
        <v>82.499999999999957</v>
      </c>
      <c r="N365" s="63" t="e">
        <v>#N/A</v>
      </c>
      <c r="O365" s="564" t="e">
        <v>#N/A</v>
      </c>
      <c r="Y365" s="461"/>
    </row>
    <row r="366" spans="1:25">
      <c r="A366" s="464">
        <v>41426</v>
      </c>
      <c r="B366" s="460">
        <v>200</v>
      </c>
      <c r="C366" s="460" t="e">
        <v>#N/A</v>
      </c>
      <c r="D366" s="460" t="e">
        <v>#N/A</v>
      </c>
      <c r="E366" s="460" t="e">
        <v>#N/A</v>
      </c>
      <c r="F366" s="460" t="e">
        <v>#N/A</v>
      </c>
      <c r="G366" s="460">
        <v>24.999999999999989</v>
      </c>
      <c r="H366" s="460" t="e">
        <v>#N/A</v>
      </c>
      <c r="I366" s="460" t="e">
        <v>#N/A</v>
      </c>
      <c r="J366" s="460" t="e">
        <v>#N/A</v>
      </c>
      <c r="K366" s="465" t="e">
        <v>#N/A</v>
      </c>
      <c r="M366" s="139" t="e">
        <v>#N/A</v>
      </c>
      <c r="N366" s="63">
        <v>24.999999999999989</v>
      </c>
      <c r="O366" s="564" t="e">
        <v>#N/A</v>
      </c>
      <c r="Y366" s="461"/>
    </row>
    <row r="367" spans="1:25">
      <c r="A367" s="464">
        <v>41426</v>
      </c>
      <c r="B367" s="460">
        <v>200</v>
      </c>
      <c r="C367" s="460" t="e">
        <v>#N/A</v>
      </c>
      <c r="D367" s="460" t="e">
        <v>#N/A</v>
      </c>
      <c r="E367" s="460" t="e">
        <v>#N/A</v>
      </c>
      <c r="F367" s="460" t="e">
        <v>#N/A</v>
      </c>
      <c r="G367" s="460">
        <v>24.999999999999989</v>
      </c>
      <c r="H367" s="460" t="e">
        <v>#N/A</v>
      </c>
      <c r="I367" s="460" t="e">
        <v>#N/A</v>
      </c>
      <c r="J367" s="460" t="e">
        <v>#N/A</v>
      </c>
      <c r="K367" s="465" t="e">
        <v>#N/A</v>
      </c>
      <c r="M367" s="139" t="e">
        <v>#N/A</v>
      </c>
      <c r="N367" s="63">
        <v>24.999999999999989</v>
      </c>
      <c r="O367" s="564" t="e">
        <v>#N/A</v>
      </c>
      <c r="Y367" s="461"/>
    </row>
    <row r="368" spans="1:25">
      <c r="A368" s="464">
        <v>41430</v>
      </c>
      <c r="B368" s="460">
        <v>200</v>
      </c>
      <c r="C368" s="460" t="e">
        <v>#N/A</v>
      </c>
      <c r="D368" s="460" t="e">
        <v>#N/A</v>
      </c>
      <c r="E368" s="460" t="e">
        <v>#N/A</v>
      </c>
      <c r="F368" s="460" t="e">
        <v>#N/A</v>
      </c>
      <c r="G368" s="460" t="e">
        <v>#N/A</v>
      </c>
      <c r="H368" s="460">
        <v>49.535011922718681</v>
      </c>
      <c r="I368" s="460" t="e">
        <v>#N/A</v>
      </c>
      <c r="J368" s="460" t="e">
        <v>#N/A</v>
      </c>
      <c r="K368" s="465" t="e">
        <v>#N/A</v>
      </c>
      <c r="M368" s="139" t="e">
        <v>#N/A</v>
      </c>
      <c r="N368" s="63" t="e">
        <v>#N/A</v>
      </c>
      <c r="O368" s="564">
        <v>49.535011922718681</v>
      </c>
      <c r="Y368" s="461"/>
    </row>
    <row r="369" spans="1:25">
      <c r="A369" s="464">
        <v>41440</v>
      </c>
      <c r="B369" s="460">
        <v>199</v>
      </c>
      <c r="C369" s="460" t="e">
        <v>#N/A</v>
      </c>
      <c r="D369" s="460" t="e">
        <v>#N/A</v>
      </c>
      <c r="E369" s="460" t="e">
        <v>#N/A</v>
      </c>
      <c r="F369" s="460">
        <v>22.869299422822891</v>
      </c>
      <c r="G369" s="460" t="e">
        <v>#N/A</v>
      </c>
      <c r="H369" s="460" t="e">
        <v>#N/A</v>
      </c>
      <c r="I369" s="460" t="e">
        <v>#N/A</v>
      </c>
      <c r="J369" s="460" t="e">
        <v>#N/A</v>
      </c>
      <c r="K369" s="465" t="e">
        <v>#N/A</v>
      </c>
      <c r="M369" s="139" t="e">
        <v>#N/A</v>
      </c>
      <c r="N369" s="63">
        <v>22.869299422822891</v>
      </c>
      <c r="O369" s="564" t="e">
        <v>#N/A</v>
      </c>
      <c r="Y369" s="461"/>
    </row>
    <row r="370" spans="1:25">
      <c r="A370" s="464">
        <v>41440</v>
      </c>
      <c r="B370" s="460">
        <v>250</v>
      </c>
      <c r="C370" s="460" t="e">
        <v>#N/A</v>
      </c>
      <c r="D370" s="460" t="e">
        <v>#N/A</v>
      </c>
      <c r="E370" s="460" t="e">
        <v>#N/A</v>
      </c>
      <c r="F370" s="460">
        <v>25.90583179983706</v>
      </c>
      <c r="G370" s="460" t="e">
        <v>#N/A</v>
      </c>
      <c r="H370" s="460" t="e">
        <v>#N/A</v>
      </c>
      <c r="I370" s="460" t="e">
        <v>#N/A</v>
      </c>
      <c r="J370" s="460" t="e">
        <v>#N/A</v>
      </c>
      <c r="K370" s="465" t="e">
        <v>#N/A</v>
      </c>
      <c r="M370" s="139" t="e">
        <v>#N/A</v>
      </c>
      <c r="N370" s="63">
        <v>25.90583179983706</v>
      </c>
      <c r="O370" s="564" t="e">
        <v>#N/A</v>
      </c>
      <c r="Y370" s="461"/>
    </row>
    <row r="371" spans="1:25">
      <c r="A371" s="464">
        <v>41446</v>
      </c>
      <c r="B371" s="460">
        <v>102.4</v>
      </c>
      <c r="C371" s="460" t="e">
        <v>#N/A</v>
      </c>
      <c r="D371" s="460">
        <v>32.656039037574182</v>
      </c>
      <c r="E371" s="460" t="e">
        <v>#N/A</v>
      </c>
      <c r="F371" s="460" t="e">
        <v>#N/A</v>
      </c>
      <c r="G371" s="460" t="e">
        <v>#N/A</v>
      </c>
      <c r="H371" s="460" t="e">
        <v>#N/A</v>
      </c>
      <c r="I371" s="460" t="e">
        <v>#N/A</v>
      </c>
      <c r="J371" s="460" t="e">
        <v>#N/A</v>
      </c>
      <c r="K371" s="465" t="e">
        <v>#N/A</v>
      </c>
      <c r="M371" s="139">
        <v>32.656039037574182</v>
      </c>
      <c r="N371" s="63" t="e">
        <v>#N/A</v>
      </c>
      <c r="O371" s="564" t="e">
        <v>#N/A</v>
      </c>
      <c r="Y371" s="461"/>
    </row>
    <row r="372" spans="1:25">
      <c r="A372" s="464">
        <v>41453</v>
      </c>
      <c r="B372" s="460">
        <v>80</v>
      </c>
      <c r="C372" s="460" t="e">
        <v>#N/A</v>
      </c>
      <c r="D372" s="460">
        <v>59.999999999999972</v>
      </c>
      <c r="E372" s="460" t="e">
        <v>#N/A</v>
      </c>
      <c r="F372" s="460" t="e">
        <v>#N/A</v>
      </c>
      <c r="G372" s="460" t="e">
        <v>#N/A</v>
      </c>
      <c r="H372" s="460" t="e">
        <v>#N/A</v>
      </c>
      <c r="I372" s="460" t="e">
        <v>#N/A</v>
      </c>
      <c r="J372" s="460" t="e">
        <v>#N/A</v>
      </c>
      <c r="K372" s="465" t="e">
        <v>#N/A</v>
      </c>
      <c r="M372" s="139">
        <v>59.999999999999972</v>
      </c>
      <c r="N372" s="63" t="e">
        <v>#N/A</v>
      </c>
      <c r="O372" s="564" t="e">
        <v>#N/A</v>
      </c>
      <c r="Y372" s="461"/>
    </row>
    <row r="373" spans="1:25">
      <c r="A373" s="464">
        <v>41457</v>
      </c>
      <c r="B373" s="460">
        <v>50.4</v>
      </c>
      <c r="C373" s="460" t="e">
        <v>#N/A</v>
      </c>
      <c r="D373" s="460" t="e">
        <v>#N/A</v>
      </c>
      <c r="E373" s="460">
        <v>54.056426572876141</v>
      </c>
      <c r="F373" s="460" t="e">
        <v>#N/A</v>
      </c>
      <c r="G373" s="460" t="e">
        <v>#N/A</v>
      </c>
      <c r="H373" s="460" t="e">
        <v>#N/A</v>
      </c>
      <c r="I373" s="460" t="e">
        <v>#N/A</v>
      </c>
      <c r="J373" s="460" t="e">
        <v>#N/A</v>
      </c>
      <c r="K373" s="465" t="e">
        <v>#N/A</v>
      </c>
      <c r="M373" s="139" t="e">
        <v>#N/A</v>
      </c>
      <c r="N373" s="63">
        <v>54.056426572876141</v>
      </c>
      <c r="O373" s="564" t="e">
        <v>#N/A</v>
      </c>
      <c r="Y373" s="461"/>
    </row>
    <row r="374" spans="1:25">
      <c r="A374" s="464">
        <v>41457</v>
      </c>
      <c r="B374" s="460">
        <v>200</v>
      </c>
      <c r="C374" s="460" t="e">
        <v>#N/A</v>
      </c>
      <c r="D374" s="460" t="e">
        <v>#N/A</v>
      </c>
      <c r="E374" s="460">
        <v>26.991768317662522</v>
      </c>
      <c r="F374" s="460" t="e">
        <v>#N/A</v>
      </c>
      <c r="G374" s="460" t="e">
        <v>#N/A</v>
      </c>
      <c r="H374" s="460" t="e">
        <v>#N/A</v>
      </c>
      <c r="I374" s="460" t="e">
        <v>#N/A</v>
      </c>
      <c r="J374" s="460" t="e">
        <v>#N/A</v>
      </c>
      <c r="K374" s="465" t="e">
        <v>#N/A</v>
      </c>
      <c r="M374" s="139" t="e">
        <v>#N/A</v>
      </c>
      <c r="N374" s="63">
        <v>26.991768317662522</v>
      </c>
      <c r="O374" s="564" t="e">
        <v>#N/A</v>
      </c>
      <c r="Y374" s="461"/>
    </row>
    <row r="375" spans="1:25">
      <c r="A375" s="464">
        <v>41462</v>
      </c>
      <c r="B375" s="460">
        <v>80</v>
      </c>
      <c r="C375" s="460" t="e">
        <v>#N/A</v>
      </c>
      <c r="D375" s="460">
        <v>59.999999999999972</v>
      </c>
      <c r="E375" s="460" t="e">
        <v>#N/A</v>
      </c>
      <c r="F375" s="460" t="e">
        <v>#N/A</v>
      </c>
      <c r="G375" s="460" t="e">
        <v>#N/A</v>
      </c>
      <c r="H375" s="460" t="e">
        <v>#N/A</v>
      </c>
      <c r="I375" s="460" t="e">
        <v>#N/A</v>
      </c>
      <c r="J375" s="460" t="e">
        <v>#N/A</v>
      </c>
      <c r="K375" s="465" t="e">
        <v>#N/A</v>
      </c>
      <c r="M375" s="139">
        <v>59.999999999999972</v>
      </c>
      <c r="N375" s="63" t="e">
        <v>#N/A</v>
      </c>
      <c r="O375" s="564" t="e">
        <v>#N/A</v>
      </c>
      <c r="Y375" s="461"/>
    </row>
    <row r="376" spans="1:25">
      <c r="A376" s="464">
        <v>41463</v>
      </c>
      <c r="B376" s="460">
        <v>100</v>
      </c>
      <c r="C376" s="460" t="e">
        <v>#N/A</v>
      </c>
      <c r="D376" s="460" t="e">
        <v>#N/A</v>
      </c>
      <c r="E376" s="460" t="e">
        <v>#N/A</v>
      </c>
      <c r="F376" s="460">
        <v>22.904699064870062</v>
      </c>
      <c r="G376" s="460" t="e">
        <v>#N/A</v>
      </c>
      <c r="H376" s="460" t="e">
        <v>#N/A</v>
      </c>
      <c r="I376" s="460" t="e">
        <v>#N/A</v>
      </c>
      <c r="J376" s="460" t="e">
        <v>#N/A</v>
      </c>
      <c r="K376" s="465" t="e">
        <v>#N/A</v>
      </c>
      <c r="M376" s="139" t="e">
        <v>#N/A</v>
      </c>
      <c r="N376" s="63">
        <v>22.904699064870062</v>
      </c>
      <c r="O376" s="564" t="e">
        <v>#N/A</v>
      </c>
      <c r="Y376" s="461"/>
    </row>
    <row r="377" spans="1:25">
      <c r="A377" s="464">
        <v>41465</v>
      </c>
      <c r="B377" s="460">
        <v>249.9</v>
      </c>
      <c r="C377" s="460" t="e">
        <v>#N/A</v>
      </c>
      <c r="D377" s="460" t="e">
        <v>#N/A</v>
      </c>
      <c r="E377" s="460" t="e">
        <v>#N/A</v>
      </c>
      <c r="F377" s="460">
        <v>24.360701884070593</v>
      </c>
      <c r="G377" s="460" t="e">
        <v>#N/A</v>
      </c>
      <c r="H377" s="460" t="e">
        <v>#N/A</v>
      </c>
      <c r="I377" s="460" t="e">
        <v>#N/A</v>
      </c>
      <c r="J377" s="460" t="e">
        <v>#N/A</v>
      </c>
      <c r="K377" s="465" t="e">
        <v>#N/A</v>
      </c>
      <c r="M377" s="139" t="e">
        <v>#N/A</v>
      </c>
      <c r="N377" s="63">
        <v>24.360701884070593</v>
      </c>
      <c r="O377" s="564" t="e">
        <v>#N/A</v>
      </c>
      <c r="Y377" s="461"/>
    </row>
    <row r="378" spans="1:25">
      <c r="A378" s="464">
        <v>41472</v>
      </c>
      <c r="B378" s="460">
        <v>150</v>
      </c>
      <c r="C378" s="460" t="e">
        <v>#N/A</v>
      </c>
      <c r="D378" s="460" t="e">
        <v>#N/A</v>
      </c>
      <c r="E378" s="460" t="e">
        <v>#N/A</v>
      </c>
      <c r="F378" s="460">
        <v>25.609999999999992</v>
      </c>
      <c r="G378" s="460" t="e">
        <v>#N/A</v>
      </c>
      <c r="H378" s="460" t="e">
        <v>#N/A</v>
      </c>
      <c r="I378" s="460" t="e">
        <v>#N/A</v>
      </c>
      <c r="J378" s="460" t="e">
        <v>#N/A</v>
      </c>
      <c r="K378" s="465" t="e">
        <v>#N/A</v>
      </c>
      <c r="M378" s="139" t="e">
        <v>#N/A</v>
      </c>
      <c r="N378" s="63">
        <v>25.609999999999992</v>
      </c>
      <c r="O378" s="564" t="e">
        <v>#N/A</v>
      </c>
      <c r="Y378" s="461"/>
    </row>
    <row r="379" spans="1:25">
      <c r="A379" s="464">
        <v>41479</v>
      </c>
      <c r="B379" s="460">
        <v>205.7</v>
      </c>
      <c r="C379" s="460" t="e">
        <v>#N/A</v>
      </c>
      <c r="D379" s="460">
        <v>29.062444939060981</v>
      </c>
      <c r="E379" s="460" t="e">
        <v>#N/A</v>
      </c>
      <c r="F379" s="460" t="e">
        <v>#N/A</v>
      </c>
      <c r="G379" s="460" t="e">
        <v>#N/A</v>
      </c>
      <c r="H379" s="460" t="e">
        <v>#N/A</v>
      </c>
      <c r="I379" s="460" t="e">
        <v>#N/A</v>
      </c>
      <c r="J379" s="460" t="e">
        <v>#N/A</v>
      </c>
      <c r="K379" s="465" t="e">
        <v>#N/A</v>
      </c>
      <c r="M379" s="139">
        <v>29.062444939060981</v>
      </c>
      <c r="N379" s="63" t="e">
        <v>#N/A</v>
      </c>
      <c r="O379" s="564" t="e">
        <v>#N/A</v>
      </c>
      <c r="Y379" s="461"/>
    </row>
    <row r="380" spans="1:25">
      <c r="A380" s="464">
        <v>41498</v>
      </c>
      <c r="B380" s="460">
        <v>20</v>
      </c>
      <c r="C380" s="460" t="e">
        <v>#N/A</v>
      </c>
      <c r="D380" s="460" t="e">
        <v>#N/A</v>
      </c>
      <c r="E380" s="460">
        <v>52.999999999999972</v>
      </c>
      <c r="F380" s="460" t="e">
        <v>#N/A</v>
      </c>
      <c r="G380" s="460" t="e">
        <v>#N/A</v>
      </c>
      <c r="H380" s="460" t="e">
        <v>#N/A</v>
      </c>
      <c r="I380" s="460" t="e">
        <v>#N/A</v>
      </c>
      <c r="J380" s="460" t="e">
        <v>#N/A</v>
      </c>
      <c r="K380" s="465" t="e">
        <v>#N/A</v>
      </c>
      <c r="M380" s="139" t="e">
        <v>#N/A</v>
      </c>
      <c r="N380" s="63">
        <v>52.999999999999972</v>
      </c>
      <c r="O380" s="564" t="e">
        <v>#N/A</v>
      </c>
      <c r="Y380" s="461"/>
    </row>
    <row r="381" spans="1:25">
      <c r="A381" s="464">
        <v>41506</v>
      </c>
      <c r="B381" s="460">
        <v>147.6</v>
      </c>
      <c r="C381" s="460" t="e">
        <v>#N/A</v>
      </c>
      <c r="D381" s="460" t="e">
        <v>#N/A</v>
      </c>
      <c r="E381" s="460" t="e">
        <v>#N/A</v>
      </c>
      <c r="F381" s="460" t="e">
        <v>#N/A</v>
      </c>
      <c r="G381" s="460" t="e">
        <v>#N/A</v>
      </c>
      <c r="H381" s="460" t="e">
        <v>#N/A</v>
      </c>
      <c r="I381" s="460" t="e">
        <v>#N/A</v>
      </c>
      <c r="J381" s="460">
        <v>59</v>
      </c>
      <c r="K381" s="465" t="e">
        <v>#N/A</v>
      </c>
      <c r="M381" s="139" t="e">
        <v>#N/A</v>
      </c>
      <c r="N381" s="63" t="e">
        <v>#N/A</v>
      </c>
      <c r="O381" s="564">
        <v>59</v>
      </c>
      <c r="Y381" s="461"/>
    </row>
    <row r="382" spans="1:25">
      <c r="A382" s="464">
        <v>41506</v>
      </c>
      <c r="B382" s="460">
        <v>184.8</v>
      </c>
      <c r="C382" s="460" t="e">
        <v>#N/A</v>
      </c>
      <c r="D382" s="460" t="e">
        <v>#N/A</v>
      </c>
      <c r="E382" s="460" t="e">
        <v>#N/A</v>
      </c>
      <c r="F382" s="460" t="e">
        <v>#N/A</v>
      </c>
      <c r="G382" s="460" t="e">
        <v>#N/A</v>
      </c>
      <c r="H382" s="460" t="e">
        <v>#N/A</v>
      </c>
      <c r="I382" s="460" t="e">
        <v>#N/A</v>
      </c>
      <c r="J382" s="460">
        <v>58.999999999999972</v>
      </c>
      <c r="K382" s="465" t="e">
        <v>#N/A</v>
      </c>
      <c r="M382" s="139" t="e">
        <v>#N/A</v>
      </c>
      <c r="N382" s="63" t="e">
        <v>#N/A</v>
      </c>
      <c r="O382" s="564">
        <v>58.999999999999972</v>
      </c>
      <c r="Y382" s="461"/>
    </row>
    <row r="383" spans="1:25">
      <c r="A383" s="464">
        <v>41528</v>
      </c>
      <c r="B383" s="460">
        <v>60</v>
      </c>
      <c r="C383" s="460" t="e">
        <v>#N/A</v>
      </c>
      <c r="D383" s="460">
        <v>33.881012039072004</v>
      </c>
      <c r="E383" s="460" t="e">
        <v>#N/A</v>
      </c>
      <c r="F383" s="460" t="e">
        <v>#N/A</v>
      </c>
      <c r="G383" s="460" t="e">
        <v>#N/A</v>
      </c>
      <c r="H383" s="460" t="e">
        <v>#N/A</v>
      </c>
      <c r="I383" s="460" t="e">
        <v>#N/A</v>
      </c>
      <c r="J383" s="460" t="e">
        <v>#N/A</v>
      </c>
      <c r="K383" s="465" t="e">
        <v>#N/A</v>
      </c>
      <c r="M383" s="139">
        <v>33.881012039072004</v>
      </c>
      <c r="N383" s="63" t="e">
        <v>#N/A</v>
      </c>
      <c r="O383" s="564" t="e">
        <v>#N/A</v>
      </c>
      <c r="Y383" s="461"/>
    </row>
    <row r="384" spans="1:25">
      <c r="A384" s="464">
        <v>41556</v>
      </c>
      <c r="B384" s="460">
        <v>198.9</v>
      </c>
      <c r="C384" s="460" t="e">
        <v>#N/A</v>
      </c>
      <c r="D384" s="460" t="e">
        <v>#N/A</v>
      </c>
      <c r="E384" s="460" t="e">
        <v>#N/A</v>
      </c>
      <c r="F384" s="460">
        <v>22.91855669688438</v>
      </c>
      <c r="G384" s="460" t="e">
        <v>#N/A</v>
      </c>
      <c r="H384" s="460" t="e">
        <v>#N/A</v>
      </c>
      <c r="I384" s="460" t="e">
        <v>#N/A</v>
      </c>
      <c r="J384" s="460" t="e">
        <v>#N/A</v>
      </c>
      <c r="K384" s="465" t="e">
        <v>#N/A</v>
      </c>
      <c r="M384" s="139" t="e">
        <v>#N/A</v>
      </c>
      <c r="N384" s="63">
        <v>22.91855669688438</v>
      </c>
      <c r="O384" s="564" t="e">
        <v>#N/A</v>
      </c>
      <c r="Y384" s="461"/>
    </row>
    <row r="385" spans="1:25">
      <c r="A385" s="464">
        <v>41557</v>
      </c>
      <c r="B385" s="460">
        <v>200</v>
      </c>
      <c r="C385" s="460" t="e">
        <v>#N/A</v>
      </c>
      <c r="D385" s="460" t="e">
        <v>#N/A</v>
      </c>
      <c r="E385" s="460" t="e">
        <v>#N/A</v>
      </c>
      <c r="F385" s="460">
        <v>21.474025593952646</v>
      </c>
      <c r="G385" s="460" t="e">
        <v>#N/A</v>
      </c>
      <c r="H385" s="460" t="e">
        <v>#N/A</v>
      </c>
      <c r="I385" s="460" t="e">
        <v>#N/A</v>
      </c>
      <c r="J385" s="460" t="e">
        <v>#N/A</v>
      </c>
      <c r="K385" s="465" t="e">
        <v>#N/A</v>
      </c>
      <c r="M385" s="139" t="e">
        <v>#N/A</v>
      </c>
      <c r="N385" s="63">
        <v>21.474025593952646</v>
      </c>
      <c r="O385" s="564" t="e">
        <v>#N/A</v>
      </c>
      <c r="Y385" s="461"/>
    </row>
    <row r="386" spans="1:25">
      <c r="A386" s="464">
        <v>41557</v>
      </c>
      <c r="B386" s="460">
        <v>199.8</v>
      </c>
      <c r="C386" s="460" t="e">
        <v>#N/A</v>
      </c>
      <c r="D386" s="460" t="e">
        <v>#N/A</v>
      </c>
      <c r="E386" s="460" t="e">
        <v>#N/A</v>
      </c>
      <c r="F386" s="460">
        <v>21.47402559395265</v>
      </c>
      <c r="G386" s="460" t="e">
        <v>#N/A</v>
      </c>
      <c r="H386" s="460" t="e">
        <v>#N/A</v>
      </c>
      <c r="I386" s="460" t="e">
        <v>#N/A</v>
      </c>
      <c r="J386" s="460" t="e">
        <v>#N/A</v>
      </c>
      <c r="K386" s="465" t="e">
        <v>#N/A</v>
      </c>
      <c r="M386" s="139" t="e">
        <v>#N/A</v>
      </c>
      <c r="N386" s="63">
        <v>21.47402559395265</v>
      </c>
      <c r="O386" s="564" t="e">
        <v>#N/A</v>
      </c>
      <c r="Y386" s="461"/>
    </row>
    <row r="387" spans="1:25">
      <c r="A387" s="464">
        <v>41557</v>
      </c>
      <c r="B387" s="460">
        <v>200</v>
      </c>
      <c r="C387" s="460" t="e">
        <v>#N/A</v>
      </c>
      <c r="D387" s="460" t="e">
        <v>#N/A</v>
      </c>
      <c r="E387" s="460" t="e">
        <v>#N/A</v>
      </c>
      <c r="F387" s="460">
        <v>22.849999999999987</v>
      </c>
      <c r="G387" s="460" t="e">
        <v>#N/A</v>
      </c>
      <c r="H387" s="460" t="e">
        <v>#N/A</v>
      </c>
      <c r="I387" s="460" t="e">
        <v>#N/A</v>
      </c>
      <c r="J387" s="460" t="e">
        <v>#N/A</v>
      </c>
      <c r="K387" s="465" t="e">
        <v>#N/A</v>
      </c>
      <c r="M387" s="139" t="e">
        <v>#N/A</v>
      </c>
      <c r="N387" s="63">
        <v>22.849999999999987</v>
      </c>
      <c r="O387" s="564" t="e">
        <v>#N/A</v>
      </c>
      <c r="Y387" s="461"/>
    </row>
    <row r="388" spans="1:25">
      <c r="A388" s="464">
        <v>41564</v>
      </c>
      <c r="B388" s="460">
        <v>400</v>
      </c>
      <c r="C388" s="460" t="e">
        <v>#N/A</v>
      </c>
      <c r="D388" s="460" t="e">
        <v>#N/A</v>
      </c>
      <c r="E388" s="460" t="e">
        <v>#N/A</v>
      </c>
      <c r="F388" s="460">
        <v>24.365425710040913</v>
      </c>
      <c r="G388" s="460" t="e">
        <v>#N/A</v>
      </c>
      <c r="H388" s="460" t="e">
        <v>#N/A</v>
      </c>
      <c r="I388" s="460" t="e">
        <v>#N/A</v>
      </c>
      <c r="J388" s="460" t="e">
        <v>#N/A</v>
      </c>
      <c r="K388" s="465" t="e">
        <v>#N/A</v>
      </c>
      <c r="M388" s="139" t="e">
        <v>#N/A</v>
      </c>
      <c r="N388" s="63">
        <v>24.365425710040913</v>
      </c>
      <c r="O388" s="564" t="e">
        <v>#N/A</v>
      </c>
      <c r="Y388" s="461"/>
    </row>
    <row r="389" spans="1:25">
      <c r="A389" s="464">
        <v>41572</v>
      </c>
      <c r="B389" s="460">
        <v>19.8</v>
      </c>
      <c r="C389" s="460">
        <v>59.720329500947948</v>
      </c>
      <c r="D389" s="460" t="e">
        <v>#N/A</v>
      </c>
      <c r="E389" s="460" t="e">
        <v>#N/A</v>
      </c>
      <c r="F389" s="460" t="e">
        <v>#N/A</v>
      </c>
      <c r="G389" s="460" t="e">
        <v>#N/A</v>
      </c>
      <c r="H389" s="460" t="e">
        <v>#N/A</v>
      </c>
      <c r="I389" s="460" t="e">
        <v>#N/A</v>
      </c>
      <c r="J389" s="460" t="e">
        <v>#N/A</v>
      </c>
      <c r="K389" s="465" t="e">
        <v>#N/A</v>
      </c>
      <c r="M389" s="139">
        <v>59.720329500947948</v>
      </c>
      <c r="N389" s="63" t="e">
        <v>#N/A</v>
      </c>
      <c r="O389" s="564" t="e">
        <v>#N/A</v>
      </c>
      <c r="Y389" s="461"/>
    </row>
    <row r="390" spans="1:25">
      <c r="A390" s="464">
        <v>41579</v>
      </c>
      <c r="B390" s="460">
        <v>249.2</v>
      </c>
      <c r="C390" s="460" t="e">
        <v>#N/A</v>
      </c>
      <c r="D390" s="460">
        <v>34.439196117634168</v>
      </c>
      <c r="E390" s="460" t="e">
        <v>#N/A</v>
      </c>
      <c r="F390" s="460" t="e">
        <v>#N/A</v>
      </c>
      <c r="G390" s="460" t="e">
        <v>#N/A</v>
      </c>
      <c r="H390" s="460" t="e">
        <v>#N/A</v>
      </c>
      <c r="I390" s="460" t="e">
        <v>#N/A</v>
      </c>
      <c r="J390" s="460" t="e">
        <v>#N/A</v>
      </c>
      <c r="K390" s="465" t="e">
        <v>#N/A</v>
      </c>
      <c r="M390" s="139">
        <v>34.439196117634168</v>
      </c>
      <c r="N390" s="63" t="e">
        <v>#N/A</v>
      </c>
      <c r="O390" s="564" t="e">
        <v>#N/A</v>
      </c>
      <c r="Y390" s="461"/>
    </row>
    <row r="391" spans="1:25">
      <c r="A391" s="464">
        <v>41584</v>
      </c>
      <c r="B391" s="460">
        <v>106</v>
      </c>
      <c r="C391" s="460" t="e">
        <v>#N/A</v>
      </c>
      <c r="D391" s="460">
        <v>26.911635227084208</v>
      </c>
      <c r="E391" s="460" t="e">
        <v>#N/A</v>
      </c>
      <c r="F391" s="460" t="e">
        <v>#N/A</v>
      </c>
      <c r="G391" s="460" t="e">
        <v>#N/A</v>
      </c>
      <c r="H391" s="460" t="e">
        <v>#N/A</v>
      </c>
      <c r="I391" s="460" t="e">
        <v>#N/A</v>
      </c>
      <c r="J391" s="460" t="e">
        <v>#N/A</v>
      </c>
      <c r="K391" s="465" t="e">
        <v>#N/A</v>
      </c>
      <c r="M391" s="139">
        <v>26.911635227084208</v>
      </c>
      <c r="N391" s="63" t="e">
        <v>#N/A</v>
      </c>
      <c r="O391" s="564" t="e">
        <v>#N/A</v>
      </c>
      <c r="Y391" s="461"/>
    </row>
    <row r="392" spans="1:25">
      <c r="A392" s="464">
        <v>41584</v>
      </c>
      <c r="B392" s="460">
        <v>172</v>
      </c>
      <c r="C392" s="460" t="e">
        <v>#N/A</v>
      </c>
      <c r="D392" s="460" t="e">
        <v>#N/A</v>
      </c>
      <c r="E392" s="460" t="e">
        <v>#N/A</v>
      </c>
      <c r="F392" s="460">
        <v>26.911635227084208</v>
      </c>
      <c r="G392" s="460" t="e">
        <v>#N/A</v>
      </c>
      <c r="H392" s="460" t="e">
        <v>#N/A</v>
      </c>
      <c r="I392" s="460" t="e">
        <v>#N/A</v>
      </c>
      <c r="J392" s="460" t="e">
        <v>#N/A</v>
      </c>
      <c r="K392" s="465" t="e">
        <v>#N/A</v>
      </c>
      <c r="M392" s="139" t="e">
        <v>#N/A</v>
      </c>
      <c r="N392" s="63">
        <v>26.911635227084208</v>
      </c>
      <c r="O392" s="564" t="e">
        <v>#N/A</v>
      </c>
      <c r="Y392" s="461"/>
    </row>
    <row r="393" spans="1:25">
      <c r="A393" s="464">
        <v>41596</v>
      </c>
      <c r="B393" s="460">
        <v>34.200000000000003</v>
      </c>
      <c r="C393" s="460" t="e">
        <v>#N/A</v>
      </c>
      <c r="D393" s="460" t="e">
        <v>#N/A</v>
      </c>
      <c r="E393" s="460" t="e">
        <v>#N/A</v>
      </c>
      <c r="F393" s="460" t="e">
        <v>#N/A</v>
      </c>
      <c r="G393" s="460" t="e">
        <v>#N/A</v>
      </c>
      <c r="H393" s="460" t="e">
        <v>#N/A</v>
      </c>
      <c r="I393" s="460" t="e">
        <v>#N/A</v>
      </c>
      <c r="J393" s="460">
        <v>94.999999999999929</v>
      </c>
      <c r="K393" s="465" t="e">
        <v>#N/A</v>
      </c>
      <c r="M393" s="139" t="e">
        <v>#N/A</v>
      </c>
      <c r="N393" s="63" t="e">
        <v>#N/A</v>
      </c>
      <c r="O393" s="564">
        <v>94.999999999999929</v>
      </c>
      <c r="Y393" s="461"/>
    </row>
    <row r="394" spans="1:25">
      <c r="A394" s="464">
        <v>41596</v>
      </c>
      <c r="B394" s="460">
        <v>201.6</v>
      </c>
      <c r="C394" s="460" t="e">
        <v>#N/A</v>
      </c>
      <c r="D394" s="460" t="e">
        <v>#N/A</v>
      </c>
      <c r="E394" s="460" t="e">
        <v>#N/A</v>
      </c>
      <c r="F394" s="460">
        <v>26.249999999999979</v>
      </c>
      <c r="G394" s="460" t="e">
        <v>#N/A</v>
      </c>
      <c r="H394" s="460" t="e">
        <v>#N/A</v>
      </c>
      <c r="I394" s="460" t="e">
        <v>#N/A</v>
      </c>
      <c r="J394" s="460" t="e">
        <v>#N/A</v>
      </c>
      <c r="K394" s="465" t="e">
        <v>#N/A</v>
      </c>
      <c r="M394" s="139" t="e">
        <v>#N/A</v>
      </c>
      <c r="N394" s="63">
        <v>26.249999999999979</v>
      </c>
      <c r="O394" s="564" t="e">
        <v>#N/A</v>
      </c>
      <c r="Y394" s="461"/>
    </row>
    <row r="395" spans="1:25">
      <c r="A395" s="464">
        <v>41619</v>
      </c>
      <c r="B395" s="460">
        <v>51</v>
      </c>
      <c r="C395" s="460" t="e">
        <v>#N/A</v>
      </c>
      <c r="D395" s="460" t="e">
        <v>#N/A</v>
      </c>
      <c r="E395" s="460" t="e">
        <v>#N/A</v>
      </c>
      <c r="F395" s="460" t="e">
        <v>#N/A</v>
      </c>
      <c r="G395" s="460" t="e">
        <v>#N/A</v>
      </c>
      <c r="H395" s="460" t="e">
        <v>#N/A</v>
      </c>
      <c r="I395" s="460" t="e">
        <v>#N/A</v>
      </c>
      <c r="J395" s="460">
        <v>56.999999999999972</v>
      </c>
      <c r="K395" s="465" t="e">
        <v>#N/A</v>
      </c>
      <c r="M395" s="139" t="e">
        <v>#N/A</v>
      </c>
      <c r="N395" s="63" t="e">
        <v>#N/A</v>
      </c>
      <c r="O395" s="564">
        <v>56.999999999999972</v>
      </c>
      <c r="Y395" s="461"/>
    </row>
    <row r="396" spans="1:25">
      <c r="A396" s="464">
        <v>41628</v>
      </c>
      <c r="B396" s="460">
        <v>98</v>
      </c>
      <c r="C396" s="460" t="e">
        <v>#N/A</v>
      </c>
      <c r="D396" s="460" t="e">
        <v>#N/A</v>
      </c>
      <c r="E396" s="460" t="e">
        <v>#N/A</v>
      </c>
      <c r="F396" s="460">
        <v>23.699999999999985</v>
      </c>
      <c r="G396" s="460" t="e">
        <v>#N/A</v>
      </c>
      <c r="H396" s="460" t="e">
        <v>#N/A</v>
      </c>
      <c r="I396" s="460" t="e">
        <v>#N/A</v>
      </c>
      <c r="J396" s="460" t="e">
        <v>#N/A</v>
      </c>
      <c r="K396" s="465" t="e">
        <v>#N/A</v>
      </c>
      <c r="M396" s="139" t="e">
        <v>#N/A</v>
      </c>
      <c r="N396" s="63">
        <v>23.699999999999985</v>
      </c>
      <c r="O396" s="564" t="e">
        <v>#N/A</v>
      </c>
      <c r="Y396" s="461"/>
    </row>
    <row r="397" spans="1:25">
      <c r="A397" s="464">
        <v>41635</v>
      </c>
      <c r="B397" s="460">
        <v>149.6</v>
      </c>
      <c r="C397" s="460" t="e">
        <v>#N/A</v>
      </c>
      <c r="D397" s="460">
        <v>33.18029267719384</v>
      </c>
      <c r="E397" s="460" t="e">
        <v>#N/A</v>
      </c>
      <c r="F397" s="460" t="e">
        <v>#N/A</v>
      </c>
      <c r="G397" s="460" t="e">
        <v>#N/A</v>
      </c>
      <c r="H397" s="460" t="e">
        <v>#N/A</v>
      </c>
      <c r="I397" s="460" t="e">
        <v>#N/A</v>
      </c>
      <c r="J397" s="460" t="e">
        <v>#N/A</v>
      </c>
      <c r="K397" s="465" t="e">
        <v>#N/A</v>
      </c>
      <c r="M397" s="139">
        <v>33.18029267719384</v>
      </c>
      <c r="N397" s="63" t="e">
        <v>#N/A</v>
      </c>
      <c r="O397" s="564" t="e">
        <v>#N/A</v>
      </c>
      <c r="Y397" s="461"/>
    </row>
    <row r="398" spans="1:25">
      <c r="A398" s="464">
        <v>41660</v>
      </c>
      <c r="B398" s="460">
        <v>100.3</v>
      </c>
      <c r="C398" s="460" t="e">
        <v>#N/A</v>
      </c>
      <c r="D398" s="460" t="e">
        <v>#N/A</v>
      </c>
      <c r="E398" s="460" t="e">
        <v>#N/A</v>
      </c>
      <c r="F398" s="460">
        <v>21.861835493077248</v>
      </c>
      <c r="G398" s="460" t="e">
        <v>#N/A</v>
      </c>
      <c r="H398" s="460" t="e">
        <v>#N/A</v>
      </c>
      <c r="I398" s="460" t="e">
        <v>#N/A</v>
      </c>
      <c r="J398" s="460" t="e">
        <v>#N/A</v>
      </c>
      <c r="K398" s="465" t="e">
        <v>#N/A</v>
      </c>
      <c r="M398" s="139" t="e">
        <v>#N/A</v>
      </c>
      <c r="N398" s="63">
        <v>21.861835493077248</v>
      </c>
      <c r="O398" s="564" t="e">
        <v>#N/A</v>
      </c>
      <c r="Y398" s="461"/>
    </row>
    <row r="399" spans="1:25">
      <c r="A399" s="464">
        <v>41662</v>
      </c>
      <c r="B399" s="460">
        <v>78.2</v>
      </c>
      <c r="C399" s="460" t="e">
        <v>#N/A</v>
      </c>
      <c r="D399" s="460" t="e">
        <v>#N/A</v>
      </c>
      <c r="E399" s="460" t="e">
        <v>#N/A</v>
      </c>
      <c r="F399" s="460" t="e">
        <v>#N/A</v>
      </c>
      <c r="G399" s="460">
        <v>36.249999999999972</v>
      </c>
      <c r="H399" s="460" t="e">
        <v>#N/A</v>
      </c>
      <c r="I399" s="460" t="e">
        <v>#N/A</v>
      </c>
      <c r="J399" s="460" t="e">
        <v>#N/A</v>
      </c>
      <c r="K399" s="465" t="e">
        <v>#N/A</v>
      </c>
      <c r="M399" s="139" t="e">
        <v>#N/A</v>
      </c>
      <c r="N399" s="63">
        <v>36.249999999999972</v>
      </c>
      <c r="O399" s="564" t="e">
        <v>#N/A</v>
      </c>
      <c r="Y399" s="461"/>
    </row>
    <row r="400" spans="1:25">
      <c r="A400" s="464">
        <v>41663</v>
      </c>
      <c r="B400" s="460">
        <v>99</v>
      </c>
      <c r="C400" s="460" t="e">
        <v>#N/A</v>
      </c>
      <c r="D400" s="460" t="e">
        <v>#N/A</v>
      </c>
      <c r="E400" s="460" t="e">
        <v>#N/A</v>
      </c>
      <c r="F400" s="460">
        <v>23.663435930058441</v>
      </c>
      <c r="G400" s="460" t="e">
        <v>#N/A</v>
      </c>
      <c r="H400" s="460" t="e">
        <v>#N/A</v>
      </c>
      <c r="I400" s="460" t="e">
        <v>#N/A</v>
      </c>
      <c r="J400" s="460" t="e">
        <v>#N/A</v>
      </c>
      <c r="K400" s="465" t="e">
        <v>#N/A</v>
      </c>
      <c r="M400" s="139" t="e">
        <v>#N/A</v>
      </c>
      <c r="N400" s="63">
        <v>23.663435930058441</v>
      </c>
      <c r="O400" s="564" t="e">
        <v>#N/A</v>
      </c>
      <c r="Y400" s="461"/>
    </row>
    <row r="401" spans="1:25">
      <c r="A401" s="464">
        <v>41697</v>
      </c>
      <c r="B401" s="460">
        <v>299.7</v>
      </c>
      <c r="C401" s="460" t="e">
        <v>#N/A</v>
      </c>
      <c r="D401" s="460" t="e">
        <v>#N/A</v>
      </c>
      <c r="E401" s="460" t="e">
        <v>#N/A</v>
      </c>
      <c r="F401" s="460" t="e">
        <v>#N/A</v>
      </c>
      <c r="G401" s="460">
        <v>27.999999999999986</v>
      </c>
      <c r="H401" s="460" t="e">
        <v>#N/A</v>
      </c>
      <c r="I401" s="460" t="e">
        <v>#N/A</v>
      </c>
      <c r="J401" s="460" t="e">
        <v>#N/A</v>
      </c>
      <c r="K401" s="465" t="e">
        <v>#N/A</v>
      </c>
      <c r="M401" s="139" t="e">
        <v>#N/A</v>
      </c>
      <c r="N401" s="63">
        <v>27.999999999999986</v>
      </c>
      <c r="O401" s="564" t="e">
        <v>#N/A</v>
      </c>
      <c r="Y401" s="461"/>
    </row>
    <row r="402" spans="1:25">
      <c r="A402" s="464">
        <v>41801</v>
      </c>
      <c r="B402" s="460">
        <v>150</v>
      </c>
      <c r="C402" s="460" t="e">
        <v>#N/A</v>
      </c>
      <c r="D402" s="460" t="e">
        <v>#N/A</v>
      </c>
      <c r="E402" s="460" t="e">
        <v>#N/A</v>
      </c>
      <c r="F402" s="460">
        <v>24.899999999999984</v>
      </c>
      <c r="G402" s="460" t="e">
        <v>#N/A</v>
      </c>
      <c r="H402" s="460" t="e">
        <v>#N/A</v>
      </c>
      <c r="I402" s="460" t="e">
        <v>#N/A</v>
      </c>
      <c r="J402" s="460" t="e">
        <v>#N/A</v>
      </c>
      <c r="K402" s="465" t="e">
        <v>#N/A</v>
      </c>
      <c r="M402" s="139" t="e">
        <v>#N/A</v>
      </c>
      <c r="N402" s="63">
        <v>24.899999999999984</v>
      </c>
      <c r="O402" s="564" t="e">
        <v>#N/A</v>
      </c>
      <c r="Y402" s="461"/>
    </row>
    <row r="403" spans="1:25">
      <c r="A403" s="464">
        <v>41821</v>
      </c>
      <c r="B403" s="460">
        <v>175</v>
      </c>
      <c r="C403" s="460" t="e">
        <v>#N/A</v>
      </c>
      <c r="D403" s="460" t="e">
        <v>#N/A</v>
      </c>
      <c r="E403" s="460" t="e">
        <v>#N/A</v>
      </c>
      <c r="F403" s="460" t="e">
        <v>#N/A</v>
      </c>
      <c r="G403" s="460" t="e">
        <v>#N/A</v>
      </c>
      <c r="H403" s="460">
        <v>40.936309823435096</v>
      </c>
      <c r="I403" s="460" t="e">
        <v>#N/A</v>
      </c>
      <c r="J403" s="460" t="e">
        <v>#N/A</v>
      </c>
      <c r="K403" s="465" t="e">
        <v>#N/A</v>
      </c>
      <c r="M403" s="139" t="e">
        <v>#N/A</v>
      </c>
      <c r="N403" s="63" t="e">
        <v>#N/A</v>
      </c>
      <c r="O403" s="564">
        <v>40.936309823435096</v>
      </c>
      <c r="Y403" s="461"/>
    </row>
    <row r="404" spans="1:25">
      <c r="A404" s="464">
        <v>41852</v>
      </c>
      <c r="B404" s="460">
        <v>100</v>
      </c>
      <c r="C404" s="460" t="e">
        <v>#N/A</v>
      </c>
      <c r="D404" s="460" t="e">
        <v>#N/A</v>
      </c>
      <c r="E404" s="460" t="e">
        <v>#N/A</v>
      </c>
      <c r="F404" s="460">
        <v>24.999999999999989</v>
      </c>
      <c r="G404" s="460" t="e">
        <v>#N/A</v>
      </c>
      <c r="H404" s="460" t="e">
        <v>#N/A</v>
      </c>
      <c r="I404" s="460" t="e">
        <v>#N/A</v>
      </c>
      <c r="J404" s="460" t="e">
        <v>#N/A</v>
      </c>
      <c r="K404" s="465" t="e">
        <v>#N/A</v>
      </c>
      <c r="M404" s="139" t="e">
        <v>#N/A</v>
      </c>
      <c r="N404" s="63">
        <v>24.999999999999989</v>
      </c>
      <c r="O404" s="564" t="e">
        <v>#N/A</v>
      </c>
      <c r="Y404" s="461"/>
    </row>
    <row r="405" spans="1:25">
      <c r="A405" s="464">
        <v>41852</v>
      </c>
      <c r="B405" s="460">
        <v>115.99999999999999</v>
      </c>
      <c r="C405" s="460" t="e">
        <v>#N/A</v>
      </c>
      <c r="D405" s="460" t="e">
        <v>#N/A</v>
      </c>
      <c r="E405" s="460" t="e">
        <v>#N/A</v>
      </c>
      <c r="F405" s="460" t="e">
        <v>#N/A</v>
      </c>
      <c r="G405" s="460">
        <v>34.999999999999979</v>
      </c>
      <c r="H405" s="460" t="e">
        <v>#N/A</v>
      </c>
      <c r="I405" s="460" t="e">
        <v>#N/A</v>
      </c>
      <c r="J405" s="460" t="e">
        <v>#N/A</v>
      </c>
      <c r="K405" s="465" t="e">
        <v>#N/A</v>
      </c>
      <c r="M405" s="139" t="e">
        <v>#N/A</v>
      </c>
      <c r="N405" s="63">
        <v>34.999999999999979</v>
      </c>
      <c r="O405" s="564" t="e">
        <v>#N/A</v>
      </c>
      <c r="Y405" s="461"/>
    </row>
    <row r="406" spans="1:25">
      <c r="A406" s="464">
        <v>41865</v>
      </c>
      <c r="B406" s="460">
        <v>30</v>
      </c>
      <c r="C406" s="460" t="e">
        <v>#N/A</v>
      </c>
      <c r="D406" s="460">
        <v>68.299999999999955</v>
      </c>
      <c r="E406" s="460" t="e">
        <v>#N/A</v>
      </c>
      <c r="F406" s="460" t="e">
        <v>#N/A</v>
      </c>
      <c r="G406" s="460" t="e">
        <v>#N/A</v>
      </c>
      <c r="H406" s="460" t="e">
        <v>#N/A</v>
      </c>
      <c r="I406" s="460" t="e">
        <v>#N/A</v>
      </c>
      <c r="J406" s="460" t="e">
        <v>#N/A</v>
      </c>
      <c r="K406" s="465" t="e">
        <v>#N/A</v>
      </c>
      <c r="M406" s="139">
        <v>68.299999999999955</v>
      </c>
      <c r="N406" s="63" t="e">
        <v>#N/A</v>
      </c>
      <c r="O406" s="564" t="e">
        <v>#N/A</v>
      </c>
      <c r="Y406" s="461"/>
    </row>
    <row r="407" spans="1:25">
      <c r="A407" s="464">
        <v>41893</v>
      </c>
      <c r="B407" s="460">
        <v>42.95</v>
      </c>
      <c r="C407" s="460">
        <v>71.609999999999985</v>
      </c>
      <c r="D407" s="460" t="e">
        <v>#N/A</v>
      </c>
      <c r="E407" s="460" t="e">
        <v>#N/A</v>
      </c>
      <c r="F407" s="460" t="e">
        <v>#N/A</v>
      </c>
      <c r="G407" s="460" t="e">
        <v>#N/A</v>
      </c>
      <c r="H407" s="460" t="e">
        <v>#N/A</v>
      </c>
      <c r="I407" s="460" t="e">
        <v>#N/A</v>
      </c>
      <c r="J407" s="460" t="e">
        <v>#N/A</v>
      </c>
      <c r="K407" s="465" t="e">
        <v>#N/A</v>
      </c>
      <c r="M407" s="139">
        <v>71.609999999999985</v>
      </c>
      <c r="N407" s="63" t="e">
        <v>#N/A</v>
      </c>
      <c r="O407" s="564" t="e">
        <v>#N/A</v>
      </c>
      <c r="Y407" s="461"/>
    </row>
    <row r="408" spans="1:25">
      <c r="A408" s="464">
        <v>41906</v>
      </c>
      <c r="B408" s="460">
        <v>140</v>
      </c>
      <c r="C408" s="460" t="e">
        <v>#N/A</v>
      </c>
      <c r="D408" s="460" t="e">
        <v>#N/A</v>
      </c>
      <c r="E408" s="460" t="e">
        <v>#N/A</v>
      </c>
      <c r="F408" s="460" t="e">
        <v>#N/A</v>
      </c>
      <c r="G408" s="460" t="e">
        <v>#N/A</v>
      </c>
      <c r="H408" s="460">
        <v>43.396186828463911</v>
      </c>
      <c r="I408" s="460" t="e">
        <v>#N/A</v>
      </c>
      <c r="J408" s="460" t="e">
        <v>#N/A</v>
      </c>
      <c r="K408" s="465" t="e">
        <v>#N/A</v>
      </c>
      <c r="M408" s="139" t="e">
        <v>#N/A</v>
      </c>
      <c r="N408" s="63" t="e">
        <v>#N/A</v>
      </c>
      <c r="O408" s="564">
        <v>43.396186828463911</v>
      </c>
      <c r="Y408" s="461"/>
    </row>
    <row r="409" spans="1:25">
      <c r="A409" s="464">
        <v>41942</v>
      </c>
      <c r="B409" s="460">
        <v>100</v>
      </c>
      <c r="C409" s="460" t="e">
        <v>#N/A</v>
      </c>
      <c r="D409" s="460" t="e">
        <v>#N/A</v>
      </c>
      <c r="E409" s="460" t="e">
        <v>#N/A</v>
      </c>
      <c r="F409" s="460">
        <v>27.499999999999989</v>
      </c>
      <c r="G409" s="460" t="e">
        <v>#N/A</v>
      </c>
      <c r="H409" s="460" t="e">
        <v>#N/A</v>
      </c>
      <c r="I409" s="460" t="e">
        <v>#N/A</v>
      </c>
      <c r="J409" s="460" t="e">
        <v>#N/A</v>
      </c>
      <c r="K409" s="465" t="e">
        <v>#N/A</v>
      </c>
      <c r="M409" s="139" t="e">
        <v>#N/A</v>
      </c>
      <c r="N409" s="63">
        <v>27.499999999999989</v>
      </c>
      <c r="O409" s="564" t="e">
        <v>#N/A</v>
      </c>
      <c r="Y409" s="461"/>
    </row>
    <row r="410" spans="1:25">
      <c r="A410" s="464">
        <v>41974</v>
      </c>
      <c r="B410" s="460">
        <v>200</v>
      </c>
      <c r="C410" s="460" t="e">
        <v>#N/A</v>
      </c>
      <c r="D410" s="460" t="e">
        <v>#N/A</v>
      </c>
      <c r="E410" s="460" t="e">
        <v>#N/A</v>
      </c>
      <c r="F410" s="460">
        <v>22.400262543932332</v>
      </c>
      <c r="G410" s="460" t="e">
        <v>#N/A</v>
      </c>
      <c r="H410" s="460" t="e">
        <v>#N/A</v>
      </c>
      <c r="I410" s="460" t="e">
        <v>#N/A</v>
      </c>
      <c r="J410" s="460" t="e">
        <v>#N/A</v>
      </c>
      <c r="K410" s="465" t="e">
        <v>#N/A</v>
      </c>
      <c r="M410" s="139" t="e">
        <v>#N/A</v>
      </c>
      <c r="N410" s="63">
        <v>22.400262543932332</v>
      </c>
      <c r="O410" s="564" t="e">
        <v>#N/A</v>
      </c>
      <c r="Y410" s="461"/>
    </row>
    <row r="411" spans="1:25">
      <c r="A411" s="464">
        <v>41974</v>
      </c>
      <c r="B411" s="460">
        <v>150</v>
      </c>
      <c r="C411" s="460" t="e">
        <v>#N/A</v>
      </c>
      <c r="D411" s="460" t="e">
        <v>#N/A</v>
      </c>
      <c r="E411" s="460" t="e">
        <v>#N/A</v>
      </c>
      <c r="F411" s="460">
        <v>26.274017324539958</v>
      </c>
      <c r="G411" s="460" t="e">
        <v>#N/A</v>
      </c>
      <c r="H411" s="460" t="e">
        <v>#N/A</v>
      </c>
      <c r="I411" s="460" t="e">
        <v>#N/A</v>
      </c>
      <c r="J411" s="460" t="e">
        <v>#N/A</v>
      </c>
      <c r="K411" s="465" t="e">
        <v>#N/A</v>
      </c>
      <c r="M411" s="139" t="e">
        <v>#N/A</v>
      </c>
      <c r="N411" s="63">
        <v>26.274017324539958</v>
      </c>
      <c r="O411" s="564" t="e">
        <v>#N/A</v>
      </c>
      <c r="Y411" s="461"/>
    </row>
    <row r="412" spans="1:25">
      <c r="A412" s="464">
        <v>41974</v>
      </c>
      <c r="B412" s="460">
        <v>150</v>
      </c>
      <c r="C412" s="460" t="e">
        <v>#N/A</v>
      </c>
      <c r="D412" s="460" t="e">
        <v>#N/A</v>
      </c>
      <c r="E412" s="460" t="e">
        <v>#N/A</v>
      </c>
      <c r="F412" s="460">
        <v>26.274017324539958</v>
      </c>
      <c r="G412" s="460" t="e">
        <v>#N/A</v>
      </c>
      <c r="H412" s="460" t="e">
        <v>#N/A</v>
      </c>
      <c r="I412" s="460" t="e">
        <v>#N/A</v>
      </c>
      <c r="J412" s="460" t="e">
        <v>#N/A</v>
      </c>
      <c r="K412" s="465" t="e">
        <v>#N/A</v>
      </c>
      <c r="M412" s="139" t="e">
        <v>#N/A</v>
      </c>
      <c r="N412" s="63">
        <v>26.274017324539958</v>
      </c>
      <c r="O412" s="564" t="e">
        <v>#N/A</v>
      </c>
      <c r="Y412" s="461"/>
    </row>
    <row r="413" spans="1:25">
      <c r="A413" s="464">
        <v>41990</v>
      </c>
      <c r="B413" s="460">
        <v>100</v>
      </c>
      <c r="C413" s="460" t="e">
        <v>#N/A</v>
      </c>
      <c r="D413" s="460" t="e">
        <v>#N/A</v>
      </c>
      <c r="E413" s="460" t="e">
        <v>#N/A</v>
      </c>
      <c r="F413" s="460">
        <v>24.349999999999987</v>
      </c>
      <c r="G413" s="460" t="e">
        <v>#N/A</v>
      </c>
      <c r="H413" s="460" t="e">
        <v>#N/A</v>
      </c>
      <c r="I413" s="460" t="e">
        <v>#N/A</v>
      </c>
      <c r="J413" s="460" t="e">
        <v>#N/A</v>
      </c>
      <c r="K413" s="465" t="e">
        <v>#N/A</v>
      </c>
      <c r="M413" s="139" t="e">
        <v>#N/A</v>
      </c>
      <c r="N413" s="63">
        <v>24.349999999999987</v>
      </c>
      <c r="O413" s="564" t="e">
        <v>#N/A</v>
      </c>
      <c r="Y413" s="461"/>
    </row>
    <row r="414" spans="1:25">
      <c r="A414" s="464">
        <v>41990</v>
      </c>
      <c r="B414" s="460">
        <v>73.5</v>
      </c>
      <c r="C414" s="460" t="e">
        <v>#N/A</v>
      </c>
      <c r="D414" s="460" t="e">
        <v>#N/A</v>
      </c>
      <c r="E414" s="460" t="e">
        <v>#N/A</v>
      </c>
      <c r="F414" s="460">
        <v>24.289999999999981</v>
      </c>
      <c r="G414" s="460" t="e">
        <v>#N/A</v>
      </c>
      <c r="H414" s="460" t="e">
        <v>#N/A</v>
      </c>
      <c r="I414" s="460" t="e">
        <v>#N/A</v>
      </c>
      <c r="J414" s="460" t="e">
        <v>#N/A</v>
      </c>
      <c r="K414" s="465" t="e">
        <v>#N/A</v>
      </c>
      <c r="M414" s="139" t="e">
        <v>#N/A</v>
      </c>
      <c r="N414" s="63">
        <v>24.289999999999981</v>
      </c>
      <c r="O414" s="564" t="e">
        <v>#N/A</v>
      </c>
      <c r="Y414" s="461"/>
    </row>
    <row r="415" spans="1:25">
      <c r="A415" s="464">
        <v>42004</v>
      </c>
      <c r="B415" s="460">
        <v>50</v>
      </c>
      <c r="C415" s="460" t="e">
        <v>#N/A</v>
      </c>
      <c r="D415" s="460" t="e">
        <v>#N/A</v>
      </c>
      <c r="E415" s="460" t="e">
        <v>#N/A</v>
      </c>
      <c r="F415" s="460">
        <v>23.999999999999996</v>
      </c>
      <c r="G415" s="460" t="e">
        <v>#N/A</v>
      </c>
      <c r="H415" s="460" t="e">
        <v>#N/A</v>
      </c>
      <c r="I415" s="460" t="e">
        <v>#N/A</v>
      </c>
      <c r="J415" s="460" t="e">
        <v>#N/A</v>
      </c>
      <c r="K415" s="465" t="e">
        <v>#N/A</v>
      </c>
      <c r="M415" s="139" t="e">
        <v>#N/A</v>
      </c>
      <c r="N415" s="63">
        <v>23.999999999999996</v>
      </c>
      <c r="O415" s="564" t="e">
        <v>#N/A</v>
      </c>
      <c r="Y415" s="461"/>
    </row>
    <row r="416" spans="1:25">
      <c r="A416" s="464">
        <v>42087</v>
      </c>
      <c r="B416" s="460">
        <v>78</v>
      </c>
      <c r="C416" s="460" t="e">
        <v>#N/A</v>
      </c>
      <c r="D416" s="460" t="e">
        <v>#N/A</v>
      </c>
      <c r="E416" s="460">
        <v>35.749999999999986</v>
      </c>
      <c r="F416" s="460" t="e">
        <v>#N/A</v>
      </c>
      <c r="G416" s="460" t="e">
        <v>#N/A</v>
      </c>
      <c r="H416" s="460" t="e">
        <v>#N/A</v>
      </c>
      <c r="I416" s="460" t="e">
        <v>#N/A</v>
      </c>
      <c r="J416" s="460" t="e">
        <v>#N/A</v>
      </c>
      <c r="K416" s="465" t="e">
        <v>#N/A</v>
      </c>
      <c r="M416" s="139" t="e">
        <v>#N/A</v>
      </c>
      <c r="N416" s="63">
        <v>35.749999999999986</v>
      </c>
      <c r="O416" s="564" t="e">
        <v>#N/A</v>
      </c>
      <c r="Y416" s="461"/>
    </row>
    <row r="417" spans="1:25">
      <c r="A417" s="464">
        <v>42101</v>
      </c>
      <c r="B417" s="460">
        <v>300</v>
      </c>
      <c r="C417" s="460" t="e">
        <v>#N/A</v>
      </c>
      <c r="D417" s="460" t="e">
        <v>#N/A</v>
      </c>
      <c r="E417" s="460" t="e">
        <v>#N/A</v>
      </c>
      <c r="F417" s="460">
        <v>29.949999999999978</v>
      </c>
      <c r="G417" s="460" t="e">
        <v>#N/A</v>
      </c>
      <c r="H417" s="460" t="e">
        <v>#N/A</v>
      </c>
      <c r="I417" s="460" t="e">
        <v>#N/A</v>
      </c>
      <c r="J417" s="460" t="e">
        <v>#N/A</v>
      </c>
      <c r="K417" s="465" t="e">
        <v>#N/A</v>
      </c>
      <c r="M417" s="139" t="e">
        <v>#N/A</v>
      </c>
      <c r="N417" s="63">
        <v>29.949999999999978</v>
      </c>
      <c r="O417" s="564" t="e">
        <v>#N/A</v>
      </c>
      <c r="Y417" s="461"/>
    </row>
    <row r="418" spans="1:25">
      <c r="A418" s="464">
        <v>42118</v>
      </c>
      <c r="B418" s="460">
        <v>208.27</v>
      </c>
      <c r="C418" s="460" t="e">
        <v>#N/A</v>
      </c>
      <c r="D418" s="460" t="e">
        <v>#N/A</v>
      </c>
      <c r="E418" s="460" t="e">
        <v>#N/A</v>
      </c>
      <c r="F418" s="460">
        <v>22.400262543932332</v>
      </c>
      <c r="G418" s="460" t="e">
        <v>#N/A</v>
      </c>
      <c r="H418" s="460" t="e">
        <v>#N/A</v>
      </c>
      <c r="I418" s="460" t="e">
        <v>#N/A</v>
      </c>
      <c r="J418" s="460" t="e">
        <v>#N/A</v>
      </c>
      <c r="K418" s="465" t="e">
        <v>#N/A</v>
      </c>
      <c r="M418" s="139" t="e">
        <v>#N/A</v>
      </c>
      <c r="N418" s="63">
        <v>22.400262543932332</v>
      </c>
      <c r="O418" s="564" t="e">
        <v>#N/A</v>
      </c>
      <c r="Y418" s="461"/>
    </row>
    <row r="419" spans="1:25">
      <c r="A419" s="464">
        <v>42125</v>
      </c>
      <c r="B419" s="460">
        <v>20</v>
      </c>
      <c r="C419" s="460" t="e">
        <v>#N/A</v>
      </c>
      <c r="D419" s="460" t="e">
        <v>#N/A</v>
      </c>
      <c r="E419" s="460" t="e">
        <v>#N/A</v>
      </c>
      <c r="F419" s="460">
        <v>24.999999999999986</v>
      </c>
      <c r="G419" s="460" t="e">
        <v>#N/A</v>
      </c>
      <c r="H419" s="460" t="e">
        <v>#N/A</v>
      </c>
      <c r="I419" s="460" t="e">
        <v>#N/A</v>
      </c>
      <c r="J419" s="460" t="e">
        <v>#N/A</v>
      </c>
      <c r="K419" s="465" t="e">
        <v>#N/A</v>
      </c>
      <c r="M419" s="139" t="e">
        <v>#N/A</v>
      </c>
      <c r="N419" s="63">
        <v>24.999999999999986</v>
      </c>
      <c r="O419" s="564" t="e">
        <v>#N/A</v>
      </c>
      <c r="Y419" s="461"/>
    </row>
    <row r="420" spans="1:25">
      <c r="A420" s="464">
        <v>42125</v>
      </c>
      <c r="B420" s="460">
        <v>149</v>
      </c>
      <c r="C420" s="460" t="e">
        <v>#N/A</v>
      </c>
      <c r="D420" s="460" t="e">
        <v>#N/A</v>
      </c>
      <c r="E420" s="460">
        <v>45.749999999999979</v>
      </c>
      <c r="F420" s="460" t="e">
        <v>#N/A</v>
      </c>
      <c r="G420" s="460" t="e">
        <v>#N/A</v>
      </c>
      <c r="H420" s="460" t="e">
        <v>#N/A</v>
      </c>
      <c r="I420" s="460" t="e">
        <v>#N/A</v>
      </c>
      <c r="J420" s="460" t="e">
        <v>#N/A</v>
      </c>
      <c r="K420" s="465" t="e">
        <v>#N/A</v>
      </c>
      <c r="M420" s="139" t="e">
        <v>#N/A</v>
      </c>
      <c r="N420" s="63">
        <v>45.749999999999979</v>
      </c>
      <c r="O420" s="564" t="e">
        <v>#N/A</v>
      </c>
      <c r="Y420" s="461"/>
    </row>
    <row r="421" spans="1:25">
      <c r="A421" s="464">
        <v>42128</v>
      </c>
      <c r="B421" s="460">
        <v>20</v>
      </c>
      <c r="C421" s="460" t="e">
        <v>#N/A</v>
      </c>
      <c r="D421" s="460" t="e">
        <v>#N/A</v>
      </c>
      <c r="E421" s="460" t="e">
        <v>#N/A</v>
      </c>
      <c r="F421" s="460">
        <v>33.799999999999976</v>
      </c>
      <c r="G421" s="460" t="e">
        <v>#N/A</v>
      </c>
      <c r="H421" s="460" t="e">
        <v>#N/A</v>
      </c>
      <c r="I421" s="460" t="e">
        <v>#N/A</v>
      </c>
      <c r="J421" s="460" t="e">
        <v>#N/A</v>
      </c>
      <c r="K421" s="465" t="e">
        <v>#N/A</v>
      </c>
      <c r="M421" s="139" t="e">
        <v>#N/A</v>
      </c>
      <c r="N421" s="63">
        <v>33.799999999999976</v>
      </c>
      <c r="O421" s="564" t="e">
        <v>#N/A</v>
      </c>
      <c r="Y421" s="461"/>
    </row>
    <row r="422" spans="1:25">
      <c r="A422" s="464">
        <v>42146</v>
      </c>
      <c r="B422" s="460">
        <v>200.91</v>
      </c>
      <c r="C422" s="460" t="e">
        <v>#N/A</v>
      </c>
      <c r="D422" s="460" t="e">
        <v>#N/A</v>
      </c>
      <c r="E422" s="460" t="e">
        <v>#N/A</v>
      </c>
      <c r="F422" s="460">
        <v>31.499999999999993</v>
      </c>
      <c r="G422" s="460" t="e">
        <v>#N/A</v>
      </c>
      <c r="H422" s="460" t="e">
        <v>#N/A</v>
      </c>
      <c r="I422" s="460" t="e">
        <v>#N/A</v>
      </c>
      <c r="J422" s="460" t="e">
        <v>#N/A</v>
      </c>
      <c r="K422" s="465" t="e">
        <v>#N/A</v>
      </c>
      <c r="M422" s="139" t="e">
        <v>#N/A</v>
      </c>
      <c r="N422" s="63">
        <v>31.499999999999993</v>
      </c>
      <c r="O422" s="564" t="e">
        <v>#N/A</v>
      </c>
      <c r="Y422" s="461"/>
    </row>
    <row r="423" spans="1:25">
      <c r="A423" s="464">
        <v>42164</v>
      </c>
      <c r="B423" s="460">
        <v>36</v>
      </c>
      <c r="C423" s="460" t="e">
        <v>#N/A</v>
      </c>
      <c r="D423" s="460" t="e">
        <v>#N/A</v>
      </c>
      <c r="E423" s="460" t="e">
        <v>#N/A</v>
      </c>
      <c r="F423" s="460">
        <v>31.678187811827417</v>
      </c>
      <c r="G423" s="460" t="e">
        <v>#N/A</v>
      </c>
      <c r="H423" s="460" t="e">
        <v>#N/A</v>
      </c>
      <c r="I423" s="460" t="e">
        <v>#N/A</v>
      </c>
      <c r="J423" s="460" t="e">
        <v>#N/A</v>
      </c>
      <c r="K423" s="465" t="e">
        <v>#N/A</v>
      </c>
      <c r="M423" s="139" t="e">
        <v>#N/A</v>
      </c>
      <c r="N423" s="63">
        <v>31.678187811827417</v>
      </c>
      <c r="O423" s="564" t="e">
        <v>#N/A</v>
      </c>
      <c r="Y423" s="461"/>
    </row>
    <row r="424" spans="1:25">
      <c r="A424" s="464">
        <v>42193</v>
      </c>
      <c r="B424" s="460">
        <v>208</v>
      </c>
      <c r="C424" s="460" t="e">
        <v>#N/A</v>
      </c>
      <c r="D424" s="460" t="e">
        <v>#N/A</v>
      </c>
      <c r="E424" s="460" t="e">
        <v>#N/A</v>
      </c>
      <c r="F424" s="460" t="e">
        <v>#N/A</v>
      </c>
      <c r="G424" s="460" t="e">
        <v>#N/A</v>
      </c>
      <c r="H424" s="460">
        <v>44.569446561656065</v>
      </c>
      <c r="I424" s="460" t="e">
        <v>#N/A</v>
      </c>
      <c r="J424" s="460" t="e">
        <v>#N/A</v>
      </c>
      <c r="K424" s="465" t="e">
        <v>#N/A</v>
      </c>
      <c r="M424" s="139" t="e">
        <v>#N/A</v>
      </c>
      <c r="N424" s="63" t="e">
        <v>#N/A</v>
      </c>
      <c r="O424" s="564">
        <v>44.569446561656065</v>
      </c>
      <c r="Y424" s="461"/>
    </row>
    <row r="425" spans="1:25">
      <c r="A425" s="464">
        <v>42209</v>
      </c>
      <c r="B425" s="460">
        <v>80</v>
      </c>
      <c r="C425" s="460" t="e">
        <v>#N/A</v>
      </c>
      <c r="D425" s="460" t="e">
        <v>#N/A</v>
      </c>
      <c r="E425" s="460" t="e">
        <v>#N/A</v>
      </c>
      <c r="F425" s="460" t="e">
        <v>#N/A</v>
      </c>
      <c r="G425" s="460" t="e">
        <v>#N/A</v>
      </c>
      <c r="H425" s="460" t="e">
        <v>#N/A</v>
      </c>
      <c r="I425" s="460">
        <v>90.660532629784953</v>
      </c>
      <c r="J425" s="460" t="e">
        <v>#N/A</v>
      </c>
      <c r="K425" s="465" t="e">
        <v>#N/A</v>
      </c>
      <c r="M425" s="139" t="e">
        <v>#N/A</v>
      </c>
      <c r="N425" s="63" t="e">
        <v>#N/A</v>
      </c>
      <c r="O425" s="564">
        <v>90.660532629784953</v>
      </c>
      <c r="Y425" s="461"/>
    </row>
    <row r="426" spans="1:25">
      <c r="A426" s="464">
        <v>42223</v>
      </c>
      <c r="B426" s="460">
        <v>324</v>
      </c>
      <c r="C426" s="460" t="e">
        <v>#N/A</v>
      </c>
      <c r="D426" s="460">
        <v>49.829376268136983</v>
      </c>
      <c r="E426" s="460" t="e">
        <v>#N/A</v>
      </c>
      <c r="F426" s="460" t="e">
        <v>#N/A</v>
      </c>
      <c r="G426" s="460" t="e">
        <v>#N/A</v>
      </c>
      <c r="H426" s="460" t="e">
        <v>#N/A</v>
      </c>
      <c r="I426" s="460" t="e">
        <v>#N/A</v>
      </c>
      <c r="J426" s="460" t="e">
        <v>#N/A</v>
      </c>
      <c r="K426" s="465" t="e">
        <v>#N/A</v>
      </c>
      <c r="M426" s="139">
        <v>49.829376268136983</v>
      </c>
      <c r="N426" s="63" t="e">
        <v>#N/A</v>
      </c>
      <c r="O426" s="564" t="e">
        <v>#N/A</v>
      </c>
      <c r="Y426" s="461"/>
    </row>
    <row r="427" spans="1:25">
      <c r="A427" s="464">
        <v>42262</v>
      </c>
      <c r="B427" s="460">
        <v>25</v>
      </c>
      <c r="C427" s="460" t="e">
        <v>#N/A</v>
      </c>
      <c r="D427" s="460" t="e">
        <v>#N/A</v>
      </c>
      <c r="E427" s="460" t="e">
        <v>#N/A</v>
      </c>
      <c r="F427" s="460">
        <v>33.799999999999983</v>
      </c>
      <c r="G427" s="460" t="e">
        <v>#N/A</v>
      </c>
      <c r="H427" s="460" t="e">
        <v>#N/A</v>
      </c>
      <c r="I427" s="460" t="e">
        <v>#N/A</v>
      </c>
      <c r="J427" s="460" t="e">
        <v>#N/A</v>
      </c>
      <c r="K427" s="465" t="e">
        <v>#N/A</v>
      </c>
      <c r="M427" s="139" t="e">
        <v>#N/A</v>
      </c>
      <c r="N427" s="63">
        <v>33.799999999999983</v>
      </c>
      <c r="O427" s="564" t="e">
        <v>#N/A</v>
      </c>
      <c r="Y427" s="461"/>
    </row>
    <row r="428" spans="1:25">
      <c r="A428" s="464">
        <v>42262</v>
      </c>
      <c r="B428" s="460">
        <v>100.05</v>
      </c>
      <c r="C428" s="460" t="e">
        <v>#N/A</v>
      </c>
      <c r="D428" s="460" t="e">
        <v>#N/A</v>
      </c>
      <c r="E428" s="460">
        <v>42.999999999999986</v>
      </c>
      <c r="F428" s="460" t="e">
        <v>#N/A</v>
      </c>
      <c r="G428" s="460" t="e">
        <v>#N/A</v>
      </c>
      <c r="H428" s="460" t="e">
        <v>#N/A</v>
      </c>
      <c r="I428" s="460" t="e">
        <v>#N/A</v>
      </c>
      <c r="J428" s="460" t="e">
        <v>#N/A</v>
      </c>
      <c r="K428" s="465" t="e">
        <v>#N/A</v>
      </c>
      <c r="M428" s="139" t="e">
        <v>#N/A</v>
      </c>
      <c r="N428" s="63">
        <v>42.999999999999986</v>
      </c>
      <c r="O428" s="564" t="e">
        <v>#N/A</v>
      </c>
      <c r="Y428" s="461"/>
    </row>
    <row r="429" spans="1:25">
      <c r="A429" s="464">
        <v>42264</v>
      </c>
      <c r="B429" s="460">
        <v>98</v>
      </c>
      <c r="C429" s="460" t="e">
        <v>#N/A</v>
      </c>
      <c r="D429" s="460" t="e">
        <v>#N/A</v>
      </c>
      <c r="E429" s="460">
        <v>35.999999999999972</v>
      </c>
      <c r="F429" s="460" t="e">
        <v>#N/A</v>
      </c>
      <c r="G429" s="460" t="e">
        <v>#N/A</v>
      </c>
      <c r="H429" s="460" t="e">
        <v>#N/A</v>
      </c>
      <c r="I429" s="460" t="e">
        <v>#N/A</v>
      </c>
      <c r="J429" s="460" t="e">
        <v>#N/A</v>
      </c>
      <c r="K429" s="465" t="e">
        <v>#N/A</v>
      </c>
      <c r="M429" s="139" t="e">
        <v>#N/A</v>
      </c>
      <c r="N429" s="63">
        <v>35.999999999999972</v>
      </c>
      <c r="O429" s="564" t="e">
        <v>#N/A</v>
      </c>
      <c r="Y429" s="461"/>
    </row>
    <row r="430" spans="1:25">
      <c r="A430" s="464">
        <v>42278</v>
      </c>
      <c r="B430" s="460">
        <v>200</v>
      </c>
      <c r="C430" s="460" t="e">
        <v>#N/A</v>
      </c>
      <c r="D430" s="460">
        <v>54.46889750836889</v>
      </c>
      <c r="E430" s="460" t="e">
        <v>#N/A</v>
      </c>
      <c r="F430" s="460" t="e">
        <v>#N/A</v>
      </c>
      <c r="G430" s="460" t="e">
        <v>#N/A</v>
      </c>
      <c r="H430" s="460" t="e">
        <v>#N/A</v>
      </c>
      <c r="I430" s="460" t="e">
        <v>#N/A</v>
      </c>
      <c r="J430" s="460" t="e">
        <v>#N/A</v>
      </c>
      <c r="K430" s="465" t="e">
        <v>#N/A</v>
      </c>
      <c r="M430" s="139">
        <v>54.46889750836889</v>
      </c>
      <c r="N430" s="63" t="e">
        <v>#N/A</v>
      </c>
      <c r="O430" s="564" t="e">
        <v>#N/A</v>
      </c>
      <c r="Y430" s="461"/>
    </row>
    <row r="431" spans="1:25">
      <c r="A431" s="464">
        <v>42286</v>
      </c>
      <c r="B431" s="460">
        <v>30</v>
      </c>
      <c r="C431" s="460" t="e">
        <v>#N/A</v>
      </c>
      <c r="D431" s="460" t="e">
        <v>#N/A</v>
      </c>
      <c r="E431" s="460" t="e">
        <v>#N/A</v>
      </c>
      <c r="F431" s="460" t="e">
        <v>#N/A</v>
      </c>
      <c r="G431" s="460" t="e">
        <v>#N/A</v>
      </c>
      <c r="H431" s="460" t="e">
        <v>#N/A</v>
      </c>
      <c r="I431" s="460" t="e">
        <v>#N/A</v>
      </c>
      <c r="J431" s="460">
        <v>87.999999999999986</v>
      </c>
      <c r="K431" s="465" t="e">
        <v>#N/A</v>
      </c>
      <c r="M431" s="139" t="e">
        <v>#N/A</v>
      </c>
      <c r="N431" s="63" t="e">
        <v>#N/A</v>
      </c>
      <c r="O431" s="564">
        <v>87.999999999999986</v>
      </c>
      <c r="Y431" s="461"/>
    </row>
    <row r="432" spans="1:25">
      <c r="A432" s="464">
        <v>42293</v>
      </c>
      <c r="B432" s="460">
        <v>198</v>
      </c>
      <c r="C432" s="460" t="e">
        <v>#N/A</v>
      </c>
      <c r="D432" s="460" t="e">
        <v>#N/A</v>
      </c>
      <c r="E432" s="460" t="e">
        <v>#N/A</v>
      </c>
      <c r="F432" s="460">
        <v>32.329999999999984</v>
      </c>
      <c r="G432" s="460" t="e">
        <v>#N/A</v>
      </c>
      <c r="H432" s="460" t="e">
        <v>#N/A</v>
      </c>
      <c r="I432" s="460" t="e">
        <v>#N/A</v>
      </c>
      <c r="J432" s="460" t="e">
        <v>#N/A</v>
      </c>
      <c r="K432" s="465" t="e">
        <v>#N/A</v>
      </c>
      <c r="M432" s="139" t="e">
        <v>#N/A</v>
      </c>
      <c r="N432" s="63">
        <v>32.329999999999984</v>
      </c>
      <c r="O432" s="564" t="e">
        <v>#N/A</v>
      </c>
      <c r="Y432" s="461"/>
    </row>
    <row r="433" spans="1:25">
      <c r="A433" s="464">
        <v>42304</v>
      </c>
      <c r="B433" s="460">
        <v>149.03</v>
      </c>
      <c r="C433" s="460" t="e">
        <v>#N/A</v>
      </c>
      <c r="D433" s="460" t="e">
        <v>#N/A</v>
      </c>
      <c r="E433" s="460" t="e">
        <v>#N/A</v>
      </c>
      <c r="F433" s="460">
        <v>24.164272542911316</v>
      </c>
      <c r="G433" s="460" t="e">
        <v>#N/A</v>
      </c>
      <c r="H433" s="460" t="e">
        <v>#N/A</v>
      </c>
      <c r="I433" s="460" t="e">
        <v>#N/A</v>
      </c>
      <c r="J433" s="460" t="e">
        <v>#N/A</v>
      </c>
      <c r="K433" s="465" t="e">
        <v>#N/A</v>
      </c>
      <c r="M433" s="139" t="e">
        <v>#N/A</v>
      </c>
      <c r="N433" s="63">
        <v>24.164272542911316</v>
      </c>
      <c r="O433" s="564" t="e">
        <v>#N/A</v>
      </c>
      <c r="Y433" s="461"/>
    </row>
    <row r="434" spans="1:25">
      <c r="A434" s="464">
        <v>42317</v>
      </c>
      <c r="B434" s="460">
        <v>64.8</v>
      </c>
      <c r="C434" s="460" t="e">
        <v>#N/A</v>
      </c>
      <c r="D434" s="460" t="e">
        <v>#N/A</v>
      </c>
      <c r="E434" s="460" t="e">
        <v>#N/A</v>
      </c>
      <c r="F434" s="460">
        <v>22.999999999999989</v>
      </c>
      <c r="G434" s="460" t="e">
        <v>#N/A</v>
      </c>
      <c r="H434" s="460" t="e">
        <v>#N/A</v>
      </c>
      <c r="I434" s="460" t="e">
        <v>#N/A</v>
      </c>
      <c r="J434" s="460" t="e">
        <v>#N/A</v>
      </c>
      <c r="K434" s="465" t="e">
        <v>#N/A</v>
      </c>
      <c r="M434" s="139" t="e">
        <v>#N/A</v>
      </c>
      <c r="N434" s="63">
        <v>22.999999999999989</v>
      </c>
      <c r="O434" s="564" t="e">
        <v>#N/A</v>
      </c>
      <c r="Y434" s="461"/>
    </row>
    <row r="435" spans="1:25">
      <c r="A435" s="464">
        <v>42327</v>
      </c>
      <c r="B435" s="460">
        <v>100.8</v>
      </c>
      <c r="C435" s="460" t="e">
        <v>#N/A</v>
      </c>
      <c r="D435" s="460" t="e">
        <v>#N/A</v>
      </c>
      <c r="E435" s="460" t="e">
        <v>#N/A</v>
      </c>
      <c r="F435" s="460" t="e">
        <v>#N/A</v>
      </c>
      <c r="G435" s="460" t="e">
        <v>#N/A</v>
      </c>
      <c r="H435" s="460">
        <v>48.399984598989704</v>
      </c>
      <c r="I435" s="460" t="e">
        <v>#N/A</v>
      </c>
      <c r="J435" s="460" t="e">
        <v>#N/A</v>
      </c>
      <c r="K435" s="465" t="e">
        <v>#N/A</v>
      </c>
      <c r="M435" s="139" t="e">
        <v>#N/A</v>
      </c>
      <c r="N435" s="63" t="e">
        <v>#N/A</v>
      </c>
      <c r="O435" s="564">
        <v>48.399984598989704</v>
      </c>
      <c r="Y435" s="461"/>
    </row>
    <row r="436" spans="1:25">
      <c r="A436" s="464">
        <v>42327</v>
      </c>
      <c r="B436" s="460">
        <v>131.1</v>
      </c>
      <c r="C436" s="460">
        <v>50.826912476566989</v>
      </c>
      <c r="D436" s="460" t="e">
        <v>#N/A</v>
      </c>
      <c r="E436" s="460" t="e">
        <v>#N/A</v>
      </c>
      <c r="F436" s="460" t="e">
        <v>#N/A</v>
      </c>
      <c r="G436" s="460" t="e">
        <v>#N/A</v>
      </c>
      <c r="H436" s="460" t="e">
        <v>#N/A</v>
      </c>
      <c r="I436" s="460" t="e">
        <v>#N/A</v>
      </c>
      <c r="J436" s="460" t="e">
        <v>#N/A</v>
      </c>
      <c r="K436" s="465" t="e">
        <v>#N/A</v>
      </c>
      <c r="M436" s="139">
        <v>50.826912476566989</v>
      </c>
      <c r="N436" s="63" t="e">
        <v>#N/A</v>
      </c>
      <c r="O436" s="564" t="e">
        <v>#N/A</v>
      </c>
      <c r="Y436" s="461"/>
    </row>
    <row r="437" spans="1:25">
      <c r="A437" s="464">
        <v>42328</v>
      </c>
      <c r="B437" s="460">
        <v>199.8</v>
      </c>
      <c r="C437" s="460" t="e">
        <v>#N/A</v>
      </c>
      <c r="D437" s="460" t="e">
        <v>#N/A</v>
      </c>
      <c r="E437" s="460" t="e">
        <v>#N/A</v>
      </c>
      <c r="F437" s="460">
        <v>21.192875551529205</v>
      </c>
      <c r="G437" s="460" t="e">
        <v>#N/A</v>
      </c>
      <c r="H437" s="460" t="e">
        <v>#N/A</v>
      </c>
      <c r="I437" s="460" t="e">
        <v>#N/A</v>
      </c>
      <c r="J437" s="460" t="e">
        <v>#N/A</v>
      </c>
      <c r="K437" s="465" t="e">
        <v>#N/A</v>
      </c>
      <c r="M437" s="139" t="e">
        <v>#N/A</v>
      </c>
      <c r="N437" s="63">
        <v>21.192875551529205</v>
      </c>
      <c r="O437" s="564" t="e">
        <v>#N/A</v>
      </c>
      <c r="Y437" s="461"/>
    </row>
    <row r="438" spans="1:25">
      <c r="A438" s="464">
        <v>42342</v>
      </c>
      <c r="B438" s="460">
        <v>99.1</v>
      </c>
      <c r="C438" s="460" t="e">
        <v>#N/A</v>
      </c>
      <c r="D438" s="460" t="e">
        <v>#N/A</v>
      </c>
      <c r="E438" s="460" t="e">
        <v>#N/A</v>
      </c>
      <c r="F438" s="460">
        <v>22.999999999999989</v>
      </c>
      <c r="G438" s="460" t="e">
        <v>#N/A</v>
      </c>
      <c r="H438" s="460" t="e">
        <v>#N/A</v>
      </c>
      <c r="I438" s="460" t="e">
        <v>#N/A</v>
      </c>
      <c r="J438" s="460" t="e">
        <v>#N/A</v>
      </c>
      <c r="K438" s="465" t="e">
        <v>#N/A</v>
      </c>
      <c r="M438" s="139" t="e">
        <v>#N/A</v>
      </c>
      <c r="N438" s="63">
        <v>22.999999999999989</v>
      </c>
      <c r="O438" s="564" t="e">
        <v>#N/A</v>
      </c>
      <c r="Y438" s="461"/>
    </row>
    <row r="439" spans="1:25">
      <c r="A439" s="464">
        <v>42354</v>
      </c>
      <c r="B439" s="460">
        <v>149.5</v>
      </c>
      <c r="C439" s="460" t="e">
        <v>#N/A</v>
      </c>
      <c r="D439" s="460" t="e">
        <v>#N/A</v>
      </c>
      <c r="E439" s="460" t="e">
        <v>#N/A</v>
      </c>
      <c r="F439" s="460" t="e">
        <v>#N/A</v>
      </c>
      <c r="G439" s="460" t="e">
        <v>#N/A</v>
      </c>
      <c r="H439" s="460">
        <v>33.359999999999971</v>
      </c>
      <c r="I439" s="460" t="e">
        <v>#N/A</v>
      </c>
      <c r="J439" s="460" t="e">
        <v>#N/A</v>
      </c>
      <c r="K439" s="465" t="e">
        <v>#N/A</v>
      </c>
      <c r="M439" s="139" t="e">
        <v>#N/A</v>
      </c>
      <c r="N439" s="63" t="e">
        <v>#N/A</v>
      </c>
      <c r="O439" s="564">
        <v>33.359999999999971</v>
      </c>
      <c r="Y439" s="461"/>
    </row>
    <row r="440" spans="1:25">
      <c r="A440" s="464">
        <v>42356</v>
      </c>
      <c r="B440" s="460">
        <v>29.9</v>
      </c>
      <c r="C440" s="460" t="e">
        <v>#N/A</v>
      </c>
      <c r="D440" s="460" t="e">
        <v>#N/A</v>
      </c>
      <c r="E440" s="460" t="e">
        <v>#N/A</v>
      </c>
      <c r="F440" s="460">
        <v>29.499999999999993</v>
      </c>
      <c r="G440" s="460" t="e">
        <v>#N/A</v>
      </c>
      <c r="H440" s="460" t="e">
        <v>#N/A</v>
      </c>
      <c r="I440" s="460" t="e">
        <v>#N/A</v>
      </c>
      <c r="J440" s="460" t="e">
        <v>#N/A</v>
      </c>
      <c r="K440" s="465" t="e">
        <v>#N/A</v>
      </c>
      <c r="M440" s="139" t="e">
        <v>#N/A</v>
      </c>
      <c r="N440" s="63">
        <v>29.499999999999993</v>
      </c>
      <c r="O440" s="564" t="e">
        <v>#N/A</v>
      </c>
      <c r="Y440" s="461"/>
    </row>
    <row r="441" spans="1:25">
      <c r="A441" s="464">
        <v>42361</v>
      </c>
      <c r="B441" s="460">
        <v>206.55</v>
      </c>
      <c r="C441" s="460" t="e">
        <v>#N/A</v>
      </c>
      <c r="D441" s="460" t="e">
        <v>#N/A</v>
      </c>
      <c r="E441" s="460" t="e">
        <v>#N/A</v>
      </c>
      <c r="F441" s="460">
        <v>20.704147065462731</v>
      </c>
      <c r="G441" s="460" t="e">
        <v>#N/A</v>
      </c>
      <c r="H441" s="460" t="e">
        <v>#N/A</v>
      </c>
      <c r="I441" s="460" t="e">
        <v>#N/A</v>
      </c>
      <c r="J441" s="460" t="e">
        <v>#N/A</v>
      </c>
      <c r="K441" s="465" t="e">
        <v>#N/A</v>
      </c>
      <c r="M441" s="139" t="e">
        <v>#N/A</v>
      </c>
      <c r="N441" s="63">
        <v>20.704147065462731</v>
      </c>
      <c r="O441" s="564" t="e">
        <v>#N/A</v>
      </c>
      <c r="Y441" s="461"/>
    </row>
    <row r="442" spans="1:25">
      <c r="A442" s="464">
        <v>42377</v>
      </c>
      <c r="B442" s="460">
        <v>200</v>
      </c>
      <c r="C442" s="460" t="e">
        <v>#N/A</v>
      </c>
      <c r="D442" s="460" t="e">
        <v>#N/A</v>
      </c>
      <c r="E442" s="460" t="e">
        <v>#N/A</v>
      </c>
      <c r="F442" s="460">
        <v>25.099999999999991</v>
      </c>
      <c r="G442" s="460" t="e">
        <v>#N/A</v>
      </c>
      <c r="H442" s="460" t="e">
        <v>#N/A</v>
      </c>
      <c r="I442" s="460" t="e">
        <v>#N/A</v>
      </c>
      <c r="J442" s="460" t="e">
        <v>#N/A</v>
      </c>
      <c r="K442" s="465" t="e">
        <v>#N/A</v>
      </c>
      <c r="M442" s="139" t="e">
        <v>#N/A</v>
      </c>
      <c r="N442" s="63">
        <v>25.099999999999991</v>
      </c>
      <c r="O442" s="564" t="e">
        <v>#N/A</v>
      </c>
      <c r="Y442" s="461"/>
    </row>
    <row r="443" spans="1:25">
      <c r="A443" s="464">
        <v>42388</v>
      </c>
      <c r="B443" s="460">
        <v>200</v>
      </c>
      <c r="C443" s="460" t="e">
        <v>#N/A</v>
      </c>
      <c r="D443" s="460" t="e">
        <v>#N/A</v>
      </c>
      <c r="E443" s="460" t="e">
        <v>#N/A</v>
      </c>
      <c r="F443" s="460">
        <v>20.499999999999989</v>
      </c>
      <c r="G443" s="460" t="e">
        <v>#N/A</v>
      </c>
      <c r="H443" s="460" t="e">
        <v>#N/A</v>
      </c>
      <c r="I443" s="460" t="e">
        <v>#N/A</v>
      </c>
      <c r="J443" s="460" t="e">
        <v>#N/A</v>
      </c>
      <c r="K443" s="465" t="e">
        <v>#N/A</v>
      </c>
      <c r="M443" s="139" t="e">
        <v>#N/A</v>
      </c>
      <c r="N443" s="63">
        <v>20.499999999999989</v>
      </c>
      <c r="O443" s="564" t="e">
        <v>#N/A</v>
      </c>
      <c r="Y443" s="461"/>
    </row>
    <row r="444" spans="1:25">
      <c r="A444" s="464">
        <v>42401</v>
      </c>
      <c r="B444" s="460">
        <v>75</v>
      </c>
      <c r="C444" s="460" t="e">
        <v>#N/A</v>
      </c>
      <c r="D444" s="460" t="e">
        <v>#N/A</v>
      </c>
      <c r="E444" s="460" t="e">
        <v>#N/A</v>
      </c>
      <c r="F444" s="460" t="e">
        <v>#N/A</v>
      </c>
      <c r="G444" s="460" t="e">
        <v>#N/A</v>
      </c>
      <c r="H444" s="460">
        <v>38.499999999999986</v>
      </c>
      <c r="I444" s="460" t="e">
        <v>#N/A</v>
      </c>
      <c r="J444" s="460" t="e">
        <v>#N/A</v>
      </c>
      <c r="K444" s="465" t="e">
        <v>#N/A</v>
      </c>
      <c r="M444" s="139" t="e">
        <v>#N/A</v>
      </c>
      <c r="N444" s="63" t="e">
        <v>#N/A</v>
      </c>
      <c r="O444" s="564">
        <v>38.499999999999986</v>
      </c>
      <c r="Y444" s="461"/>
    </row>
    <row r="445" spans="1:25">
      <c r="A445" s="464">
        <v>42401</v>
      </c>
      <c r="B445" s="460">
        <v>25</v>
      </c>
      <c r="C445" s="460" t="e">
        <v>#N/A</v>
      </c>
      <c r="D445" s="460" t="e">
        <v>#N/A</v>
      </c>
      <c r="E445" s="460" t="e">
        <v>#N/A</v>
      </c>
      <c r="F445" s="460" t="e">
        <v>#N/A</v>
      </c>
      <c r="G445" s="460" t="e">
        <v>#N/A</v>
      </c>
      <c r="H445" s="460">
        <v>39.539865490395371</v>
      </c>
      <c r="I445" s="460" t="e">
        <v>#N/A</v>
      </c>
      <c r="J445" s="460" t="e">
        <v>#N/A</v>
      </c>
      <c r="K445" s="465" t="e">
        <v>#N/A</v>
      </c>
      <c r="M445" s="139" t="e">
        <v>#N/A</v>
      </c>
      <c r="N445" s="63" t="e">
        <v>#N/A</v>
      </c>
      <c r="O445" s="564">
        <v>39.539865490395371</v>
      </c>
      <c r="Y445" s="461"/>
    </row>
    <row r="446" spans="1:25">
      <c r="A446" s="464">
        <v>42402</v>
      </c>
      <c r="B446" s="460">
        <v>7</v>
      </c>
      <c r="C446" s="460" t="e">
        <v>#N/A</v>
      </c>
      <c r="D446" s="460" t="e">
        <v>#N/A</v>
      </c>
      <c r="E446" s="460" t="e">
        <v>#N/A</v>
      </c>
      <c r="F446" s="460">
        <v>33.799999999999983</v>
      </c>
      <c r="G446" s="460" t="e">
        <v>#N/A</v>
      </c>
      <c r="H446" s="460" t="e">
        <v>#N/A</v>
      </c>
      <c r="I446" s="460" t="e">
        <v>#N/A</v>
      </c>
      <c r="J446" s="460" t="e">
        <v>#N/A</v>
      </c>
      <c r="K446" s="465" t="e">
        <v>#N/A</v>
      </c>
      <c r="M446" s="139" t="e">
        <v>#N/A</v>
      </c>
      <c r="N446" s="63">
        <v>33.799999999999983</v>
      </c>
      <c r="O446" s="564" t="e">
        <v>#N/A</v>
      </c>
      <c r="Y446" s="461"/>
    </row>
    <row r="447" spans="1:25">
      <c r="A447" s="464">
        <v>42432</v>
      </c>
      <c r="B447" s="460">
        <v>99.25</v>
      </c>
      <c r="C447" s="460" t="e">
        <v>#N/A</v>
      </c>
      <c r="D447" s="460" t="e">
        <v>#N/A</v>
      </c>
      <c r="E447" s="460">
        <v>25.325214644236112</v>
      </c>
      <c r="F447" s="460" t="e">
        <v>#N/A</v>
      </c>
      <c r="G447" s="460" t="e">
        <v>#N/A</v>
      </c>
      <c r="H447" s="460" t="e">
        <v>#N/A</v>
      </c>
      <c r="I447" s="460" t="e">
        <v>#N/A</v>
      </c>
      <c r="J447" s="460" t="e">
        <v>#N/A</v>
      </c>
      <c r="K447" s="465" t="e">
        <v>#N/A</v>
      </c>
      <c r="M447" s="139" t="e">
        <v>#N/A</v>
      </c>
      <c r="N447" s="63">
        <v>25.325214644236112</v>
      </c>
      <c r="O447" s="564" t="e">
        <v>#N/A</v>
      </c>
      <c r="Y447" s="461"/>
    </row>
    <row r="448" spans="1:25">
      <c r="A448" s="464">
        <v>42433</v>
      </c>
      <c r="B448" s="460">
        <v>149.72999999999999</v>
      </c>
      <c r="C448" s="460" t="e">
        <v>#N/A</v>
      </c>
      <c r="D448" s="460" t="e">
        <v>#N/A</v>
      </c>
      <c r="E448" s="460" t="e">
        <v>#N/A</v>
      </c>
      <c r="F448" s="460">
        <v>26.89490505201206</v>
      </c>
      <c r="G448" s="460" t="e">
        <v>#N/A</v>
      </c>
      <c r="H448" s="460" t="e">
        <v>#N/A</v>
      </c>
      <c r="I448" s="460" t="e">
        <v>#N/A</v>
      </c>
      <c r="J448" s="460" t="e">
        <v>#N/A</v>
      </c>
      <c r="K448" s="465" t="e">
        <v>#N/A</v>
      </c>
      <c r="M448" s="139" t="e">
        <v>#N/A</v>
      </c>
      <c r="N448" s="63">
        <v>26.89490505201206</v>
      </c>
      <c r="O448" s="564" t="e">
        <v>#N/A</v>
      </c>
      <c r="Y448" s="461"/>
    </row>
    <row r="449" spans="1:25">
      <c r="A449" s="464">
        <v>42502</v>
      </c>
      <c r="B449" s="460">
        <v>7.2</v>
      </c>
      <c r="C449" s="460" t="e">
        <v>#N/A</v>
      </c>
      <c r="D449" s="460" t="e">
        <v>#N/A</v>
      </c>
      <c r="E449" s="460" t="e">
        <v>#N/A</v>
      </c>
      <c r="F449" s="460" t="e">
        <v>#N/A</v>
      </c>
      <c r="G449" s="460" t="e">
        <v>#N/A</v>
      </c>
      <c r="H449" s="460" t="e">
        <v>#N/A</v>
      </c>
      <c r="I449" s="460" t="e">
        <v>#N/A</v>
      </c>
      <c r="J449" s="460">
        <v>49.999999999999979</v>
      </c>
      <c r="K449" s="465" t="e">
        <v>#N/A</v>
      </c>
      <c r="M449" s="139" t="e">
        <v>#N/A</v>
      </c>
      <c r="N449" s="63" t="e">
        <v>#N/A</v>
      </c>
      <c r="O449" s="564">
        <v>49.999999999999979</v>
      </c>
      <c r="Y449" s="461"/>
    </row>
    <row r="450" spans="1:25">
      <c r="A450" s="464">
        <v>42521</v>
      </c>
      <c r="B450" s="460">
        <v>119.7</v>
      </c>
      <c r="C450" s="460" t="e">
        <v>#N/A</v>
      </c>
      <c r="D450" s="460" t="e">
        <v>#N/A</v>
      </c>
      <c r="E450" s="460" t="e">
        <v>#N/A</v>
      </c>
      <c r="F450" s="460" t="e">
        <v>#N/A</v>
      </c>
      <c r="G450" s="460" t="e">
        <v>#N/A</v>
      </c>
      <c r="H450" s="460">
        <v>42.640945196391144</v>
      </c>
      <c r="I450" s="460" t="e">
        <v>#N/A</v>
      </c>
      <c r="J450" s="460" t="e">
        <v>#N/A</v>
      </c>
      <c r="K450" s="465" t="e">
        <v>#N/A</v>
      </c>
      <c r="M450" s="139" t="e">
        <v>#N/A</v>
      </c>
      <c r="N450" s="63" t="e">
        <v>#N/A</v>
      </c>
      <c r="O450" s="564">
        <v>42.640945196391144</v>
      </c>
      <c r="Y450" s="461"/>
    </row>
    <row r="451" spans="1:25">
      <c r="A451" s="464">
        <v>42521</v>
      </c>
      <c r="B451" s="460">
        <v>140</v>
      </c>
      <c r="C451" s="460" t="e">
        <v>#N/A</v>
      </c>
      <c r="D451" s="460" t="e">
        <v>#N/A</v>
      </c>
      <c r="E451" s="460" t="e">
        <v>#N/A</v>
      </c>
      <c r="F451" s="460">
        <v>21.529999999999998</v>
      </c>
      <c r="G451" s="460" t="e">
        <v>#N/A</v>
      </c>
      <c r="H451" s="460" t="e">
        <v>#N/A</v>
      </c>
      <c r="I451" s="460" t="e">
        <v>#N/A</v>
      </c>
      <c r="J451" s="460" t="e">
        <v>#N/A</v>
      </c>
      <c r="K451" s="465" t="e">
        <v>#N/A</v>
      </c>
      <c r="M451" s="139" t="e">
        <v>#N/A</v>
      </c>
      <c r="N451" s="63">
        <v>21.529999999999998</v>
      </c>
      <c r="O451" s="564" t="e">
        <v>#N/A</v>
      </c>
      <c r="Y451" s="461"/>
    </row>
    <row r="452" spans="1:25">
      <c r="A452" s="464">
        <v>42569</v>
      </c>
      <c r="B452" s="460">
        <v>46</v>
      </c>
      <c r="C452" s="460">
        <v>58.499999999999972</v>
      </c>
      <c r="D452" s="460" t="e">
        <v>#N/A</v>
      </c>
      <c r="E452" s="460" t="e">
        <v>#N/A</v>
      </c>
      <c r="F452" s="460" t="e">
        <v>#N/A</v>
      </c>
      <c r="G452" s="460" t="e">
        <v>#N/A</v>
      </c>
      <c r="H452" s="460" t="e">
        <v>#N/A</v>
      </c>
      <c r="I452" s="460" t="e">
        <v>#N/A</v>
      </c>
      <c r="J452" s="460" t="e">
        <v>#N/A</v>
      </c>
      <c r="K452" s="465" t="e">
        <v>#N/A</v>
      </c>
      <c r="M452" s="139">
        <v>58.499999999999972</v>
      </c>
      <c r="N452" s="63" t="e">
        <v>#N/A</v>
      </c>
      <c r="O452" s="564" t="e">
        <v>#N/A</v>
      </c>
      <c r="Y452" s="461"/>
    </row>
    <row r="453" spans="1:25">
      <c r="A453" s="464">
        <v>42577</v>
      </c>
      <c r="B453" s="460">
        <v>199.2</v>
      </c>
      <c r="C453" s="460" t="e">
        <v>#N/A</v>
      </c>
      <c r="D453" s="460" t="e">
        <v>#N/A</v>
      </c>
      <c r="E453" s="460">
        <v>28.094919912215154</v>
      </c>
      <c r="F453" s="460" t="e">
        <v>#N/A</v>
      </c>
      <c r="G453" s="460" t="e">
        <v>#N/A</v>
      </c>
      <c r="H453" s="460" t="e">
        <v>#N/A</v>
      </c>
      <c r="I453" s="460" t="e">
        <v>#N/A</v>
      </c>
      <c r="J453" s="460" t="e">
        <v>#N/A</v>
      </c>
      <c r="K453" s="465" t="e">
        <v>#N/A</v>
      </c>
      <c r="M453" s="139" t="e">
        <v>#N/A</v>
      </c>
      <c r="N453" s="63">
        <v>28.094919912215154</v>
      </c>
      <c r="O453" s="564" t="e">
        <v>#N/A</v>
      </c>
      <c r="Y453" s="461"/>
    </row>
    <row r="454" spans="1:25">
      <c r="A454" s="464">
        <v>42593</v>
      </c>
      <c r="B454" s="460">
        <v>75.400000000000006</v>
      </c>
      <c r="C454" s="460" t="e">
        <v>#N/A</v>
      </c>
      <c r="D454" s="460" t="e">
        <v>#N/A</v>
      </c>
      <c r="E454" s="460">
        <v>39.642762409714614</v>
      </c>
      <c r="F454" s="460" t="e">
        <v>#N/A</v>
      </c>
      <c r="G454" s="460" t="e">
        <v>#N/A</v>
      </c>
      <c r="H454" s="460" t="e">
        <v>#N/A</v>
      </c>
      <c r="I454" s="460" t="e">
        <v>#N/A</v>
      </c>
      <c r="J454" s="460" t="e">
        <v>#N/A</v>
      </c>
      <c r="K454" s="465" t="e">
        <v>#N/A</v>
      </c>
      <c r="M454" s="139" t="e">
        <v>#N/A</v>
      </c>
      <c r="N454" s="63">
        <v>39.642762409714614</v>
      </c>
      <c r="O454" s="564" t="e">
        <v>#N/A</v>
      </c>
      <c r="Y454" s="461"/>
    </row>
    <row r="455" spans="1:25">
      <c r="A455" s="464">
        <v>42671</v>
      </c>
      <c r="B455" s="460">
        <v>216.44</v>
      </c>
      <c r="C455" s="460" t="e">
        <v>#N/A</v>
      </c>
      <c r="D455" s="460" t="e">
        <v>#N/A</v>
      </c>
      <c r="E455" s="460">
        <v>21.000000000000007</v>
      </c>
      <c r="F455" s="460" t="e">
        <v>#N/A</v>
      </c>
      <c r="G455" s="460" t="e">
        <v>#N/A</v>
      </c>
      <c r="H455" s="460" t="e">
        <v>#N/A</v>
      </c>
      <c r="I455" s="460" t="e">
        <v>#N/A</v>
      </c>
      <c r="J455" s="460" t="e">
        <v>#N/A</v>
      </c>
      <c r="K455" s="465" t="e">
        <v>#N/A</v>
      </c>
      <c r="M455" s="139" t="e">
        <v>#N/A</v>
      </c>
      <c r="N455" s="63">
        <v>21.000000000000007</v>
      </c>
      <c r="O455" s="564" t="e">
        <v>#N/A</v>
      </c>
      <c r="Y455" s="461"/>
    </row>
    <row r="456" spans="1:25">
      <c r="A456" s="464">
        <v>42671</v>
      </c>
      <c r="B456" s="460">
        <v>199.52</v>
      </c>
      <c r="C456" s="460" t="e">
        <v>#N/A</v>
      </c>
      <c r="D456" s="460" t="e">
        <v>#N/A</v>
      </c>
      <c r="E456" s="460" t="e">
        <v>#N/A</v>
      </c>
      <c r="F456" s="460">
        <v>21.739562171228037</v>
      </c>
      <c r="G456" s="460" t="e">
        <v>#N/A</v>
      </c>
      <c r="H456" s="460" t="e">
        <v>#N/A</v>
      </c>
      <c r="I456" s="460" t="e">
        <v>#N/A</v>
      </c>
      <c r="J456" s="460" t="e">
        <v>#N/A</v>
      </c>
      <c r="K456" s="465" t="e">
        <v>#N/A</v>
      </c>
      <c r="M456" s="139" t="e">
        <v>#N/A</v>
      </c>
      <c r="N456" s="63">
        <v>21.739562171228037</v>
      </c>
      <c r="O456" s="564" t="e">
        <v>#N/A</v>
      </c>
      <c r="Y456" s="461"/>
    </row>
    <row r="457" spans="1:25">
      <c r="A457" s="464">
        <v>42675</v>
      </c>
      <c r="B457" s="460">
        <v>49.5</v>
      </c>
      <c r="C457" s="460">
        <v>51.88</v>
      </c>
      <c r="D457" s="460" t="e">
        <v>#N/A</v>
      </c>
      <c r="E457" s="460" t="e">
        <v>#N/A</v>
      </c>
      <c r="F457" s="460" t="e">
        <v>#N/A</v>
      </c>
      <c r="G457" s="460" t="e">
        <v>#N/A</v>
      </c>
      <c r="H457" s="460" t="e">
        <v>#N/A</v>
      </c>
      <c r="I457" s="460" t="e">
        <v>#N/A</v>
      </c>
      <c r="J457" s="460" t="e">
        <v>#N/A</v>
      </c>
      <c r="K457" s="465" t="e">
        <v>#N/A</v>
      </c>
      <c r="M457" s="139">
        <v>51.88</v>
      </c>
      <c r="N457" s="63" t="e">
        <v>#N/A</v>
      </c>
      <c r="O457" s="564" t="e">
        <v>#N/A</v>
      </c>
      <c r="Y457" s="461"/>
    </row>
    <row r="458" spans="1:25">
      <c r="A458" s="464">
        <v>42685</v>
      </c>
      <c r="B458" s="460">
        <v>298.2</v>
      </c>
      <c r="C458" s="460" t="e">
        <v>#N/A</v>
      </c>
      <c r="D458" s="460">
        <v>50.299999999999962</v>
      </c>
      <c r="E458" s="460" t="e">
        <v>#N/A</v>
      </c>
      <c r="F458" s="460" t="e">
        <v>#N/A</v>
      </c>
      <c r="G458" s="460" t="e">
        <v>#N/A</v>
      </c>
      <c r="H458" s="460" t="e">
        <v>#N/A</v>
      </c>
      <c r="I458" s="460" t="e">
        <v>#N/A</v>
      </c>
      <c r="J458" s="460" t="e">
        <v>#N/A</v>
      </c>
      <c r="K458" s="465" t="e">
        <v>#N/A</v>
      </c>
      <c r="M458" s="139">
        <v>50.299999999999962</v>
      </c>
      <c r="N458" s="63" t="e">
        <v>#N/A</v>
      </c>
      <c r="O458" s="564" t="e">
        <v>#N/A</v>
      </c>
      <c r="Y458" s="461"/>
    </row>
    <row r="459" spans="1:25">
      <c r="A459" s="464">
        <v>42705</v>
      </c>
      <c r="B459" s="460">
        <v>79.75</v>
      </c>
      <c r="C459" s="460" t="e">
        <v>#N/A</v>
      </c>
      <c r="D459" s="460">
        <v>37.629999999999981</v>
      </c>
      <c r="E459" s="460" t="e">
        <v>#N/A</v>
      </c>
      <c r="F459" s="460" t="e">
        <v>#N/A</v>
      </c>
      <c r="G459" s="460" t="e">
        <v>#N/A</v>
      </c>
      <c r="H459" s="460" t="e">
        <v>#N/A</v>
      </c>
      <c r="I459" s="460" t="e">
        <v>#N/A</v>
      </c>
      <c r="J459" s="460" t="e">
        <v>#N/A</v>
      </c>
      <c r="K459" s="465" t="e">
        <v>#N/A</v>
      </c>
      <c r="M459" s="139">
        <v>37.629999999999981</v>
      </c>
      <c r="N459" s="63" t="e">
        <v>#N/A</v>
      </c>
      <c r="O459" s="564" t="e">
        <v>#N/A</v>
      </c>
      <c r="Y459" s="461"/>
    </row>
    <row r="460" spans="1:25">
      <c r="A460" s="464">
        <v>42709</v>
      </c>
      <c r="B460" s="460">
        <v>40.590000000000003</v>
      </c>
      <c r="C460" s="460" t="e">
        <v>#N/A</v>
      </c>
      <c r="D460" s="460" t="e">
        <v>#N/A</v>
      </c>
      <c r="E460" s="460" t="e">
        <v>#N/A</v>
      </c>
      <c r="F460" s="460">
        <v>21.261896107004858</v>
      </c>
      <c r="G460" s="460" t="e">
        <v>#N/A</v>
      </c>
      <c r="H460" s="460" t="e">
        <v>#N/A</v>
      </c>
      <c r="I460" s="460" t="e">
        <v>#N/A</v>
      </c>
      <c r="J460" s="460" t="e">
        <v>#N/A</v>
      </c>
      <c r="K460" s="465" t="e">
        <v>#N/A</v>
      </c>
      <c r="M460" s="139" t="e">
        <v>#N/A</v>
      </c>
      <c r="N460" s="63">
        <v>21.261896107004858</v>
      </c>
      <c r="O460" s="564" t="e">
        <v>#N/A</v>
      </c>
      <c r="Y460" s="461"/>
    </row>
    <row r="461" spans="1:25">
      <c r="A461" s="464">
        <v>42709</v>
      </c>
      <c r="B461" s="460">
        <v>43.2</v>
      </c>
      <c r="C461" s="460">
        <v>43.849999999999959</v>
      </c>
      <c r="D461" s="460" t="e">
        <v>#N/A</v>
      </c>
      <c r="E461" s="460" t="e">
        <v>#N/A</v>
      </c>
      <c r="F461" s="460" t="e">
        <v>#N/A</v>
      </c>
      <c r="G461" s="460" t="e">
        <v>#N/A</v>
      </c>
      <c r="H461" s="460" t="e">
        <v>#N/A</v>
      </c>
      <c r="I461" s="460" t="e">
        <v>#N/A</v>
      </c>
      <c r="J461" s="460" t="e">
        <v>#N/A</v>
      </c>
      <c r="K461" s="465" t="e">
        <v>#N/A</v>
      </c>
      <c r="M461" s="139">
        <v>43.849999999999959</v>
      </c>
      <c r="N461" s="63" t="e">
        <v>#N/A</v>
      </c>
      <c r="O461" s="564" t="e">
        <v>#N/A</v>
      </c>
      <c r="Y461" s="461"/>
    </row>
    <row r="462" spans="1:25">
      <c r="A462" s="464">
        <v>42710</v>
      </c>
      <c r="B462" s="460">
        <v>27</v>
      </c>
      <c r="C462" s="460" t="e">
        <v>#N/A</v>
      </c>
      <c r="D462" s="460" t="e">
        <v>#N/A</v>
      </c>
      <c r="E462" s="460">
        <v>22.227957869641941</v>
      </c>
      <c r="F462" s="460" t="e">
        <v>#N/A</v>
      </c>
      <c r="G462" s="460" t="e">
        <v>#N/A</v>
      </c>
      <c r="H462" s="460" t="e">
        <v>#N/A</v>
      </c>
      <c r="I462" s="460" t="e">
        <v>#N/A</v>
      </c>
      <c r="J462" s="460" t="e">
        <v>#N/A</v>
      </c>
      <c r="K462" s="465" t="e">
        <v>#N/A</v>
      </c>
      <c r="M462" s="139" t="e">
        <v>#N/A</v>
      </c>
      <c r="N462" s="63">
        <v>22.227957869641941</v>
      </c>
      <c r="O462" s="564" t="e">
        <v>#N/A</v>
      </c>
      <c r="Y462" s="461"/>
    </row>
    <row r="463" spans="1:25">
      <c r="A463" s="464">
        <v>42719</v>
      </c>
      <c r="B463" s="460">
        <v>200</v>
      </c>
      <c r="C463" s="460" t="e">
        <v>#N/A</v>
      </c>
      <c r="D463" s="460" t="e">
        <v>#N/A</v>
      </c>
      <c r="E463" s="460" t="e">
        <v>#N/A</v>
      </c>
      <c r="F463" s="460">
        <v>23.394867663136907</v>
      </c>
      <c r="G463" s="460" t="e">
        <v>#N/A</v>
      </c>
      <c r="H463" s="460" t="e">
        <v>#N/A</v>
      </c>
      <c r="I463" s="460" t="e">
        <v>#N/A</v>
      </c>
      <c r="J463" s="460" t="e">
        <v>#N/A</v>
      </c>
      <c r="K463" s="465" t="e">
        <v>#N/A</v>
      </c>
      <c r="M463" s="139" t="e">
        <v>#N/A</v>
      </c>
      <c r="N463" s="63">
        <v>23.394867663136907</v>
      </c>
      <c r="O463" s="564" t="e">
        <v>#N/A</v>
      </c>
      <c r="Y463" s="461"/>
    </row>
    <row r="464" spans="1:25">
      <c r="A464" s="464">
        <v>42736</v>
      </c>
      <c r="B464" s="460">
        <v>66</v>
      </c>
      <c r="C464" s="460" t="e">
        <v>#N/A</v>
      </c>
      <c r="D464" s="460" t="e">
        <v>#N/A</v>
      </c>
      <c r="E464" s="460" t="e">
        <v>#N/A</v>
      </c>
      <c r="F464" s="460" t="e">
        <v>#N/A</v>
      </c>
      <c r="G464" s="460" t="e">
        <v>#N/A</v>
      </c>
      <c r="H464" s="460">
        <v>45.199999999999989</v>
      </c>
      <c r="I464" s="460" t="e">
        <v>#N/A</v>
      </c>
      <c r="J464" s="460" t="e">
        <v>#N/A</v>
      </c>
      <c r="K464" s="465" t="e">
        <v>#N/A</v>
      </c>
      <c r="M464" s="139" t="e">
        <v>#N/A</v>
      </c>
      <c r="N464" s="63" t="e">
        <v>#N/A</v>
      </c>
      <c r="O464" s="564">
        <v>45.199999999999989</v>
      </c>
      <c r="Y464" s="461"/>
    </row>
    <row r="465" spans="1:25">
      <c r="A465" s="464">
        <v>42754</v>
      </c>
      <c r="B465" s="460">
        <v>100</v>
      </c>
      <c r="C465" s="460" t="e">
        <v>#N/A</v>
      </c>
      <c r="D465" s="460">
        <v>44.51760184099362</v>
      </c>
      <c r="E465" s="460" t="e">
        <v>#N/A</v>
      </c>
      <c r="F465" s="460" t="e">
        <v>#N/A</v>
      </c>
      <c r="G465" s="460" t="e">
        <v>#N/A</v>
      </c>
      <c r="H465" s="460" t="e">
        <v>#N/A</v>
      </c>
      <c r="I465" s="460" t="e">
        <v>#N/A</v>
      </c>
      <c r="J465" s="460" t="e">
        <v>#N/A</v>
      </c>
      <c r="K465" s="465" t="e">
        <v>#N/A</v>
      </c>
      <c r="M465" s="139">
        <v>44.51760184099362</v>
      </c>
      <c r="N465" s="63" t="e">
        <v>#N/A</v>
      </c>
      <c r="O465" s="564" t="e">
        <v>#N/A</v>
      </c>
      <c r="Y465" s="461"/>
    </row>
    <row r="466" spans="1:25">
      <c r="A466" s="464">
        <v>42762</v>
      </c>
      <c r="B466" s="460">
        <v>100.05</v>
      </c>
      <c r="C466" s="460" t="e">
        <v>#N/A</v>
      </c>
      <c r="D466" s="460" t="e">
        <v>#N/A</v>
      </c>
      <c r="E466" s="460" t="e">
        <v>#N/A</v>
      </c>
      <c r="F466" s="460">
        <v>19.499999999999989</v>
      </c>
      <c r="G466" s="460" t="e">
        <v>#N/A</v>
      </c>
      <c r="H466" s="460" t="e">
        <v>#N/A</v>
      </c>
      <c r="I466" s="460" t="e">
        <v>#N/A</v>
      </c>
      <c r="J466" s="460" t="e">
        <v>#N/A</v>
      </c>
      <c r="K466" s="465" t="e">
        <v>#N/A</v>
      </c>
      <c r="M466" s="139" t="e">
        <v>#N/A</v>
      </c>
      <c r="N466" s="63">
        <v>19.499999999999989</v>
      </c>
      <c r="O466" s="564" t="e">
        <v>#N/A</v>
      </c>
      <c r="Y466" s="461"/>
    </row>
    <row r="467" spans="1:25">
      <c r="A467" s="464">
        <v>42775</v>
      </c>
      <c r="B467" s="460">
        <v>128.69999999999999</v>
      </c>
      <c r="C467" s="460">
        <v>41.433515894248913</v>
      </c>
      <c r="D467" s="460" t="e">
        <v>#N/A</v>
      </c>
      <c r="E467" s="460" t="e">
        <v>#N/A</v>
      </c>
      <c r="F467" s="460" t="e">
        <v>#N/A</v>
      </c>
      <c r="G467" s="460" t="e">
        <v>#N/A</v>
      </c>
      <c r="H467" s="460" t="e">
        <v>#N/A</v>
      </c>
      <c r="I467" s="460" t="e">
        <v>#N/A</v>
      </c>
      <c r="J467" s="460" t="e">
        <v>#N/A</v>
      </c>
      <c r="K467" s="465" t="e">
        <v>#N/A</v>
      </c>
      <c r="M467" s="139">
        <v>41.433515894248913</v>
      </c>
      <c r="N467" s="63" t="e">
        <v>#N/A</v>
      </c>
      <c r="O467" s="564" t="e">
        <v>#N/A</v>
      </c>
      <c r="Y467" s="461"/>
    </row>
    <row r="468" spans="1:25">
      <c r="A468" s="464">
        <v>42783</v>
      </c>
      <c r="B468" s="460">
        <v>200.8</v>
      </c>
      <c r="C468" s="460" t="e">
        <v>#N/A</v>
      </c>
      <c r="D468" s="460">
        <v>42.421067459374576</v>
      </c>
      <c r="E468" s="460" t="e">
        <v>#N/A</v>
      </c>
      <c r="F468" s="460" t="e">
        <v>#N/A</v>
      </c>
      <c r="G468" s="460" t="e">
        <v>#N/A</v>
      </c>
      <c r="H468" s="460" t="e">
        <v>#N/A</v>
      </c>
      <c r="I468" s="460" t="e">
        <v>#N/A</v>
      </c>
      <c r="J468" s="460" t="e">
        <v>#N/A</v>
      </c>
      <c r="K468" s="465" t="e">
        <v>#N/A</v>
      </c>
      <c r="M468" s="139">
        <v>42.421067459374576</v>
      </c>
      <c r="N468" s="63" t="e">
        <v>#N/A</v>
      </c>
      <c r="O468" s="564" t="e">
        <v>#N/A</v>
      </c>
      <c r="Y468" s="461"/>
    </row>
    <row r="469" spans="1:25">
      <c r="A469" s="464">
        <v>42801</v>
      </c>
      <c r="B469" s="460">
        <v>231.05</v>
      </c>
      <c r="C469" s="460" t="e">
        <v>#N/A</v>
      </c>
      <c r="D469" s="460" t="e">
        <v>#N/A</v>
      </c>
      <c r="E469" s="460" t="e">
        <v>#N/A</v>
      </c>
      <c r="F469" s="460">
        <v>22.505172277125627</v>
      </c>
      <c r="G469" s="460" t="e">
        <v>#N/A</v>
      </c>
      <c r="H469" s="460" t="e">
        <v>#N/A</v>
      </c>
      <c r="I469" s="460" t="e">
        <v>#N/A</v>
      </c>
      <c r="J469" s="460" t="e">
        <v>#N/A</v>
      </c>
      <c r="K469" s="465" t="e">
        <v>#N/A</v>
      </c>
      <c r="M469" s="139" t="e">
        <v>#N/A</v>
      </c>
      <c r="N469" s="63">
        <v>22.505172277125627</v>
      </c>
      <c r="O469" s="564" t="e">
        <v>#N/A</v>
      </c>
      <c r="Y469" s="461"/>
    </row>
    <row r="470" spans="1:25">
      <c r="A470" s="464">
        <v>42801</v>
      </c>
      <c r="B470" s="460">
        <v>216.2</v>
      </c>
      <c r="C470" s="460" t="e">
        <v>#N/A</v>
      </c>
      <c r="D470" s="460" t="e">
        <v>#N/A</v>
      </c>
      <c r="E470" s="460">
        <v>16.732345615769574</v>
      </c>
      <c r="F470" s="460" t="e">
        <v>#N/A</v>
      </c>
      <c r="G470" s="460" t="e">
        <v>#N/A</v>
      </c>
      <c r="H470" s="460" t="e">
        <v>#N/A</v>
      </c>
      <c r="I470" s="460" t="e">
        <v>#N/A</v>
      </c>
      <c r="J470" s="460" t="e">
        <v>#N/A</v>
      </c>
      <c r="K470" s="465" t="e">
        <v>#N/A</v>
      </c>
      <c r="M470" s="139" t="e">
        <v>#N/A</v>
      </c>
      <c r="N470" s="63">
        <v>16.732345615769574</v>
      </c>
      <c r="O470" s="564" t="e">
        <v>#N/A</v>
      </c>
      <c r="Y470" s="461"/>
    </row>
    <row r="471" spans="1:25">
      <c r="A471" s="464">
        <v>42807</v>
      </c>
      <c r="B471" s="460">
        <v>106.7</v>
      </c>
      <c r="C471" s="460" t="e">
        <v>#N/A</v>
      </c>
      <c r="D471" s="460" t="e">
        <v>#N/A</v>
      </c>
      <c r="E471" s="460">
        <v>18.983025137781574</v>
      </c>
      <c r="F471" s="460" t="e">
        <v>#N/A</v>
      </c>
      <c r="G471" s="460" t="e">
        <v>#N/A</v>
      </c>
      <c r="H471" s="460" t="e">
        <v>#N/A</v>
      </c>
      <c r="I471" s="460" t="e">
        <v>#N/A</v>
      </c>
      <c r="J471" s="460" t="e">
        <v>#N/A</v>
      </c>
      <c r="K471" s="465" t="e">
        <v>#N/A</v>
      </c>
      <c r="M471" s="139" t="e">
        <v>#N/A</v>
      </c>
      <c r="N471" s="63">
        <v>18.983025137781574</v>
      </c>
      <c r="O471" s="564" t="e">
        <v>#N/A</v>
      </c>
      <c r="Y471" s="461"/>
    </row>
    <row r="472" spans="1:25">
      <c r="A472" s="464">
        <v>42808</v>
      </c>
      <c r="B472" s="460">
        <v>15</v>
      </c>
      <c r="C472" s="460" t="e">
        <v>#N/A</v>
      </c>
      <c r="D472" s="460" t="e">
        <v>#N/A</v>
      </c>
      <c r="E472" s="460" t="e">
        <v>#N/A</v>
      </c>
      <c r="F472" s="460">
        <v>15.599999999999996</v>
      </c>
      <c r="G472" s="460" t="e">
        <v>#N/A</v>
      </c>
      <c r="H472" s="460" t="e">
        <v>#N/A</v>
      </c>
      <c r="I472" s="460" t="e">
        <v>#N/A</v>
      </c>
      <c r="J472" s="460" t="e">
        <v>#N/A</v>
      </c>
      <c r="K472" s="465" t="e">
        <v>#N/A</v>
      </c>
      <c r="M472" s="139" t="e">
        <v>#N/A</v>
      </c>
      <c r="N472" s="63">
        <v>15.599999999999996</v>
      </c>
      <c r="O472" s="564" t="e">
        <v>#N/A</v>
      </c>
      <c r="Y472" s="461"/>
    </row>
    <row r="473" spans="1:25">
      <c r="A473" s="464">
        <v>42860</v>
      </c>
      <c r="B473" s="460">
        <v>2.38</v>
      </c>
      <c r="C473" s="460" t="e">
        <v>#N/A</v>
      </c>
      <c r="D473" s="460" t="e">
        <v>#N/A</v>
      </c>
      <c r="E473" s="460" t="e">
        <v>#N/A</v>
      </c>
      <c r="F473" s="460">
        <v>15.599999999999985</v>
      </c>
      <c r="G473" s="460" t="e">
        <v>#N/A</v>
      </c>
      <c r="H473" s="460" t="e">
        <v>#N/A</v>
      </c>
      <c r="I473" s="460" t="e">
        <v>#N/A</v>
      </c>
      <c r="J473" s="460" t="e">
        <v>#N/A</v>
      </c>
      <c r="K473" s="465" t="e">
        <v>#N/A</v>
      </c>
      <c r="M473" s="139" t="e">
        <v>#N/A</v>
      </c>
      <c r="N473" s="63">
        <v>15.599999999999985</v>
      </c>
      <c r="O473" s="564" t="e">
        <v>#N/A</v>
      </c>
      <c r="Y473" s="461"/>
    </row>
    <row r="474" spans="1:25">
      <c r="A474" s="464">
        <v>42872</v>
      </c>
      <c r="B474" s="460">
        <v>100</v>
      </c>
      <c r="C474" s="460" t="e">
        <v>#N/A</v>
      </c>
      <c r="D474" s="460" t="e">
        <v>#N/A</v>
      </c>
      <c r="E474" s="460">
        <v>22.499999999999989</v>
      </c>
      <c r="F474" s="460" t="e">
        <v>#N/A</v>
      </c>
      <c r="G474" s="460" t="e">
        <v>#N/A</v>
      </c>
      <c r="H474" s="460" t="e">
        <v>#N/A</v>
      </c>
      <c r="I474" s="460" t="e">
        <v>#N/A</v>
      </c>
      <c r="J474" s="460" t="e">
        <v>#N/A</v>
      </c>
      <c r="K474" s="465" t="e">
        <v>#N/A</v>
      </c>
      <c r="M474" s="139" t="e">
        <v>#N/A</v>
      </c>
      <c r="N474" s="63">
        <v>22.499999999999989</v>
      </c>
      <c r="O474" s="564" t="e">
        <v>#N/A</v>
      </c>
      <c r="Y474" s="461"/>
    </row>
    <row r="475" spans="1:25">
      <c r="A475" s="464">
        <v>42892</v>
      </c>
      <c r="B475" s="460">
        <v>15.59</v>
      </c>
      <c r="C475" s="460" t="e">
        <v>#N/A</v>
      </c>
      <c r="D475" s="460" t="e">
        <v>#N/A</v>
      </c>
      <c r="E475" s="460" t="e">
        <v>#N/A</v>
      </c>
      <c r="F475" s="460">
        <v>15.849999999999994</v>
      </c>
      <c r="G475" s="460" t="e">
        <v>#N/A</v>
      </c>
      <c r="H475" s="460" t="e">
        <v>#N/A</v>
      </c>
      <c r="I475" s="460" t="e">
        <v>#N/A</v>
      </c>
      <c r="J475" s="460" t="e">
        <v>#N/A</v>
      </c>
      <c r="K475" s="465" t="e">
        <v>#N/A</v>
      </c>
      <c r="M475" s="139" t="e">
        <v>#N/A</v>
      </c>
      <c r="N475" s="63">
        <v>15.849999999999994</v>
      </c>
      <c r="O475" s="564" t="e">
        <v>#N/A</v>
      </c>
      <c r="Y475" s="461"/>
    </row>
    <row r="476" spans="1:25">
      <c r="A476" s="464">
        <v>42895</v>
      </c>
      <c r="B476" s="460">
        <v>160</v>
      </c>
      <c r="C476" s="460" t="e">
        <v>#N/A</v>
      </c>
      <c r="D476" s="460" t="e">
        <v>#N/A</v>
      </c>
      <c r="E476" s="460" t="e">
        <v>#N/A</v>
      </c>
      <c r="F476" s="460">
        <v>13.249999999999993</v>
      </c>
      <c r="G476" s="460" t="e">
        <v>#N/A</v>
      </c>
      <c r="H476" s="460" t="e">
        <v>#N/A</v>
      </c>
      <c r="I476" s="460" t="e">
        <v>#N/A</v>
      </c>
      <c r="J476" s="460" t="e">
        <v>#N/A</v>
      </c>
      <c r="K476" s="465" t="e">
        <v>#N/A</v>
      </c>
      <c r="M476" s="139" t="e">
        <v>#N/A</v>
      </c>
      <c r="N476" s="63">
        <v>13.249999999999993</v>
      </c>
      <c r="O476" s="564" t="e">
        <v>#N/A</v>
      </c>
      <c r="Y476" s="461"/>
    </row>
    <row r="477" spans="1:25">
      <c r="A477" s="464">
        <v>42906</v>
      </c>
      <c r="B477" s="460">
        <v>75</v>
      </c>
      <c r="C477" s="460" t="e">
        <v>#N/A</v>
      </c>
      <c r="D477" s="460">
        <v>27.099999999999987</v>
      </c>
      <c r="E477" s="460" t="e">
        <v>#N/A</v>
      </c>
      <c r="F477" s="460" t="e">
        <v>#N/A</v>
      </c>
      <c r="G477" s="460" t="e">
        <v>#N/A</v>
      </c>
      <c r="H477" s="460" t="e">
        <v>#N/A</v>
      </c>
      <c r="I477" s="460" t="e">
        <v>#N/A</v>
      </c>
      <c r="J477" s="460" t="e">
        <v>#N/A</v>
      </c>
      <c r="K477" s="465" t="e">
        <v>#N/A</v>
      </c>
      <c r="M477" s="139">
        <v>27.099999999999987</v>
      </c>
      <c r="N477" s="63" t="e">
        <v>#N/A</v>
      </c>
      <c r="O477" s="564" t="e">
        <v>#N/A</v>
      </c>
      <c r="Y477" s="461"/>
    </row>
    <row r="478" spans="1:25">
      <c r="A478" s="464">
        <v>42923</v>
      </c>
      <c r="B478" s="460">
        <v>132</v>
      </c>
      <c r="C478" s="460" t="e">
        <v>#N/A</v>
      </c>
      <c r="D478" s="460" t="e">
        <v>#N/A</v>
      </c>
      <c r="E478" s="460">
        <v>26.499999999999972</v>
      </c>
      <c r="F478" s="460" t="e">
        <v>#N/A</v>
      </c>
      <c r="G478" s="460" t="e">
        <v>#N/A</v>
      </c>
      <c r="H478" s="460" t="e">
        <v>#N/A</v>
      </c>
      <c r="I478" s="460" t="e">
        <v>#N/A</v>
      </c>
      <c r="J478" s="460" t="e">
        <v>#N/A</v>
      </c>
      <c r="K478" s="465" t="e">
        <v>#N/A</v>
      </c>
      <c r="M478" s="139" t="e">
        <v>#N/A</v>
      </c>
      <c r="N478" s="63">
        <v>26.499999999999972</v>
      </c>
      <c r="O478" s="564" t="e">
        <v>#N/A</v>
      </c>
      <c r="Y478" s="461"/>
    </row>
    <row r="479" spans="1:25">
      <c r="A479" s="464">
        <v>42935</v>
      </c>
      <c r="B479" s="460">
        <v>16.100000000000001</v>
      </c>
      <c r="C479" s="460" t="e">
        <v>#N/A</v>
      </c>
      <c r="D479" s="460" t="e">
        <v>#N/A</v>
      </c>
      <c r="E479" s="460" t="e">
        <v>#N/A</v>
      </c>
      <c r="F479" s="460">
        <v>15.849999999999994</v>
      </c>
      <c r="G479" s="460" t="e">
        <v>#N/A</v>
      </c>
      <c r="H479" s="460" t="e">
        <v>#N/A</v>
      </c>
      <c r="I479" s="460" t="e">
        <v>#N/A</v>
      </c>
      <c r="J479" s="460" t="e">
        <v>#N/A</v>
      </c>
      <c r="K479" s="465" t="e">
        <v>#N/A</v>
      </c>
      <c r="M479" s="139" t="e">
        <v>#N/A</v>
      </c>
      <c r="N479" s="63">
        <v>15.849999999999994</v>
      </c>
      <c r="O479" s="564" t="e">
        <v>#N/A</v>
      </c>
      <c r="Y479" s="461"/>
    </row>
    <row r="480" spans="1:25">
      <c r="A480" s="464">
        <v>42937</v>
      </c>
      <c r="B480" s="460">
        <v>100</v>
      </c>
      <c r="C480" s="460" t="e">
        <v>#N/A</v>
      </c>
      <c r="D480" s="460" t="e">
        <v>#N/A</v>
      </c>
      <c r="E480" s="460">
        <v>33.129999999999981</v>
      </c>
      <c r="F480" s="460" t="e">
        <v>#N/A</v>
      </c>
      <c r="G480" s="460" t="e">
        <v>#N/A</v>
      </c>
      <c r="H480" s="460" t="e">
        <v>#N/A</v>
      </c>
      <c r="I480" s="460" t="e">
        <v>#N/A</v>
      </c>
      <c r="J480" s="460" t="e">
        <v>#N/A</v>
      </c>
      <c r="K480" s="465" t="e">
        <v>#N/A</v>
      </c>
      <c r="M480" s="139" t="e">
        <v>#N/A</v>
      </c>
      <c r="N480" s="63">
        <v>33.129999999999981</v>
      </c>
      <c r="O480" s="564" t="e">
        <v>#N/A</v>
      </c>
      <c r="Y480" s="461"/>
    </row>
    <row r="481" spans="1:25">
      <c r="A481" s="464">
        <v>42948</v>
      </c>
      <c r="B481" s="460">
        <v>200</v>
      </c>
      <c r="C481" s="460" t="e">
        <v>#N/A</v>
      </c>
      <c r="D481" s="460" t="e">
        <v>#N/A</v>
      </c>
      <c r="E481" s="460" t="e">
        <v>#N/A</v>
      </c>
      <c r="F481" s="460" t="e">
        <v>#N/A</v>
      </c>
      <c r="G481" s="460">
        <v>24.999999999999993</v>
      </c>
      <c r="H481" s="460" t="e">
        <v>#N/A</v>
      </c>
      <c r="I481" s="460" t="e">
        <v>#N/A</v>
      </c>
      <c r="J481" s="460" t="e">
        <v>#N/A</v>
      </c>
      <c r="K481" s="465" t="e">
        <v>#N/A</v>
      </c>
      <c r="M481" s="139" t="e">
        <v>#N/A</v>
      </c>
      <c r="N481" s="63">
        <v>24.999999999999993</v>
      </c>
      <c r="O481" s="564" t="e">
        <v>#N/A</v>
      </c>
      <c r="Y481" s="461"/>
    </row>
    <row r="482" spans="1:25">
      <c r="A482" s="464">
        <v>42958</v>
      </c>
      <c r="B482" s="460">
        <v>48.8</v>
      </c>
      <c r="C482" s="460" t="e">
        <v>#N/A</v>
      </c>
      <c r="D482" s="460" t="e">
        <v>#N/A</v>
      </c>
      <c r="E482" s="460">
        <v>46.043028708536646</v>
      </c>
      <c r="F482" s="460" t="e">
        <v>#N/A</v>
      </c>
      <c r="G482" s="460" t="e">
        <v>#N/A</v>
      </c>
      <c r="H482" s="460" t="e">
        <v>#N/A</v>
      </c>
      <c r="I482" s="460" t="e">
        <v>#N/A</v>
      </c>
      <c r="J482" s="460" t="e">
        <v>#N/A</v>
      </c>
      <c r="K482" s="465" t="e">
        <v>#N/A</v>
      </c>
      <c r="M482" s="139" t="e">
        <v>#N/A</v>
      </c>
      <c r="N482" s="63">
        <v>46.043028708536646</v>
      </c>
      <c r="O482" s="564" t="e">
        <v>#N/A</v>
      </c>
      <c r="Y482" s="461"/>
    </row>
    <row r="483" spans="1:25">
      <c r="A483" s="464">
        <v>42958</v>
      </c>
      <c r="B483" s="460">
        <v>102.5</v>
      </c>
      <c r="C483" s="460" t="e">
        <v>#N/A</v>
      </c>
      <c r="D483" s="460" t="e">
        <v>#N/A</v>
      </c>
      <c r="E483" s="460">
        <v>41.041842934614571</v>
      </c>
      <c r="F483" s="460" t="e">
        <v>#N/A</v>
      </c>
      <c r="G483" s="460" t="e">
        <v>#N/A</v>
      </c>
      <c r="H483" s="460" t="e">
        <v>#N/A</v>
      </c>
      <c r="I483" s="460" t="e">
        <v>#N/A</v>
      </c>
      <c r="J483" s="460" t="e">
        <v>#N/A</v>
      </c>
      <c r="K483" s="465" t="e">
        <v>#N/A</v>
      </c>
      <c r="M483" s="139" t="e">
        <v>#N/A</v>
      </c>
      <c r="N483" s="63">
        <v>41.041842934614571</v>
      </c>
      <c r="O483" s="564" t="e">
        <v>#N/A</v>
      </c>
      <c r="Y483" s="461"/>
    </row>
    <row r="484" spans="1:25">
      <c r="A484" s="464">
        <v>42979</v>
      </c>
      <c r="B484" s="460">
        <v>242</v>
      </c>
      <c r="C484" s="460" t="e">
        <v>#N/A</v>
      </c>
      <c r="D484" s="460" t="e">
        <v>#N/A</v>
      </c>
      <c r="E484" s="460" t="e">
        <v>#N/A</v>
      </c>
      <c r="F484" s="460" t="e">
        <v>#N/A</v>
      </c>
      <c r="G484" s="460" t="e">
        <v>#N/A</v>
      </c>
      <c r="H484" s="460" t="e">
        <v>#N/A</v>
      </c>
      <c r="I484" s="460" t="e">
        <v>#N/A</v>
      </c>
      <c r="J484" s="460" t="e">
        <v>#N/A</v>
      </c>
      <c r="K484" s="465">
        <v>21.949999999999985</v>
      </c>
      <c r="M484" s="139" t="e">
        <v>#N/A</v>
      </c>
      <c r="N484" s="63" t="e">
        <v>#N/A</v>
      </c>
      <c r="O484" s="564">
        <v>21.949999999999985</v>
      </c>
      <c r="Y484" s="461"/>
    </row>
    <row r="485" spans="1:25">
      <c r="A485" s="464">
        <v>42979</v>
      </c>
      <c r="B485" s="460">
        <v>100</v>
      </c>
      <c r="C485" s="460" t="e">
        <v>#N/A</v>
      </c>
      <c r="D485" s="460" t="e">
        <v>#N/A</v>
      </c>
      <c r="E485" s="460" t="e">
        <v>#N/A</v>
      </c>
      <c r="F485" s="460" t="e">
        <v>#N/A</v>
      </c>
      <c r="G485" s="460" t="e">
        <v>#N/A</v>
      </c>
      <c r="H485" s="460" t="e">
        <v>#N/A</v>
      </c>
      <c r="I485" s="460">
        <v>69.549999999999955</v>
      </c>
      <c r="J485" s="460" t="e">
        <v>#N/A</v>
      </c>
      <c r="K485" s="465" t="e">
        <v>#N/A</v>
      </c>
      <c r="M485" s="139" t="e">
        <v>#N/A</v>
      </c>
      <c r="N485" s="63" t="e">
        <v>#N/A</v>
      </c>
      <c r="O485" s="564">
        <v>69.549999999999955</v>
      </c>
      <c r="Y485" s="461"/>
    </row>
    <row r="486" spans="1:25">
      <c r="A486" s="464">
        <v>43004</v>
      </c>
      <c r="B486" s="460">
        <v>30</v>
      </c>
      <c r="C486" s="460" t="e">
        <v>#N/A</v>
      </c>
      <c r="D486" s="460">
        <v>27.067791176359819</v>
      </c>
      <c r="E486" s="460" t="e">
        <v>#N/A</v>
      </c>
      <c r="F486" s="460" t="e">
        <v>#N/A</v>
      </c>
      <c r="G486" s="460" t="e">
        <v>#N/A</v>
      </c>
      <c r="H486" s="460" t="e">
        <v>#N/A</v>
      </c>
      <c r="I486" s="460" t="e">
        <v>#N/A</v>
      </c>
      <c r="J486" s="460" t="e">
        <v>#N/A</v>
      </c>
      <c r="K486" s="465" t="e">
        <v>#N/A</v>
      </c>
      <c r="M486" s="139">
        <v>27.067791176359819</v>
      </c>
      <c r="N486" s="63" t="e">
        <v>#N/A</v>
      </c>
      <c r="O486" s="564" t="e">
        <v>#N/A</v>
      </c>
      <c r="Y486" s="461"/>
    </row>
    <row r="487" spans="1:25">
      <c r="A487" s="464">
        <v>43009</v>
      </c>
      <c r="B487" s="460">
        <v>98</v>
      </c>
      <c r="C487" s="460" t="e">
        <v>#N/A</v>
      </c>
      <c r="D487" s="460" t="e">
        <v>#N/A</v>
      </c>
      <c r="E487" s="460">
        <v>25.499999999999989</v>
      </c>
      <c r="F487" s="460" t="e">
        <v>#N/A</v>
      </c>
      <c r="G487" s="460" t="e">
        <v>#N/A</v>
      </c>
      <c r="H487" s="460" t="e">
        <v>#N/A</v>
      </c>
      <c r="I487" s="460" t="e">
        <v>#N/A</v>
      </c>
      <c r="J487" s="460" t="e">
        <v>#N/A</v>
      </c>
      <c r="K487" s="465" t="e">
        <v>#N/A</v>
      </c>
      <c r="M487" s="139" t="e">
        <v>#N/A</v>
      </c>
      <c r="N487" s="63">
        <v>25.499999999999989</v>
      </c>
      <c r="O487" s="564" t="e">
        <v>#N/A</v>
      </c>
      <c r="Y487" s="461"/>
    </row>
    <row r="488" spans="1:25">
      <c r="A488" s="464">
        <v>43010</v>
      </c>
      <c r="B488" s="460">
        <v>29.875</v>
      </c>
      <c r="C488" s="460" t="e">
        <v>#N/A</v>
      </c>
      <c r="D488" s="460" t="e">
        <v>#N/A</v>
      </c>
      <c r="E488" s="460" t="e">
        <v>#N/A</v>
      </c>
      <c r="F488" s="460">
        <v>20.595368207426421</v>
      </c>
      <c r="G488" s="460" t="e">
        <v>#N/A</v>
      </c>
      <c r="H488" s="460" t="e">
        <v>#N/A</v>
      </c>
      <c r="I488" s="460" t="e">
        <v>#N/A</v>
      </c>
      <c r="J488" s="460" t="e">
        <v>#N/A</v>
      </c>
      <c r="K488" s="465" t="e">
        <v>#N/A</v>
      </c>
      <c r="M488" s="139" t="e">
        <v>#N/A</v>
      </c>
      <c r="N488" s="63">
        <v>20.595368207426421</v>
      </c>
      <c r="O488" s="564" t="e">
        <v>#N/A</v>
      </c>
      <c r="Y488" s="461"/>
    </row>
    <row r="489" spans="1:25">
      <c r="A489" s="464">
        <v>43020</v>
      </c>
      <c r="B489" s="460">
        <v>243.8</v>
      </c>
      <c r="C489" s="460" t="e">
        <v>#N/A</v>
      </c>
      <c r="D489" s="460" t="e">
        <v>#N/A</v>
      </c>
      <c r="E489" s="460" t="e">
        <v>#N/A</v>
      </c>
      <c r="F489" s="460">
        <v>14.349999999999993</v>
      </c>
      <c r="G489" s="460" t="e">
        <v>#N/A</v>
      </c>
      <c r="H489" s="460" t="e">
        <v>#N/A</v>
      </c>
      <c r="I489" s="460" t="e">
        <v>#N/A</v>
      </c>
      <c r="J489" s="460" t="e">
        <v>#N/A</v>
      </c>
      <c r="K489" s="465" t="e">
        <v>#N/A</v>
      </c>
      <c r="M489" s="139" t="e">
        <v>#N/A</v>
      </c>
      <c r="N489" s="63">
        <v>14.349999999999993</v>
      </c>
      <c r="O489" s="564" t="e">
        <v>#N/A</v>
      </c>
      <c r="Y489" s="461"/>
    </row>
    <row r="490" spans="1:25">
      <c r="A490" s="464">
        <v>43024</v>
      </c>
      <c r="B490" s="460">
        <v>103.5</v>
      </c>
      <c r="C490" s="460" t="e">
        <v>#N/A</v>
      </c>
      <c r="D490" s="460" t="e">
        <v>#N/A</v>
      </c>
      <c r="E490" s="460">
        <v>25.285442833023865</v>
      </c>
      <c r="F490" s="460" t="e">
        <v>#N/A</v>
      </c>
      <c r="G490" s="460" t="e">
        <v>#N/A</v>
      </c>
      <c r="H490" s="460" t="e">
        <v>#N/A</v>
      </c>
      <c r="I490" s="460" t="e">
        <v>#N/A</v>
      </c>
      <c r="J490" s="460" t="e">
        <v>#N/A</v>
      </c>
      <c r="K490" s="465" t="e">
        <v>#N/A</v>
      </c>
      <c r="M490" s="139" t="e">
        <v>#N/A</v>
      </c>
      <c r="N490" s="63">
        <v>25.285442833023865</v>
      </c>
      <c r="O490" s="564" t="e">
        <v>#N/A</v>
      </c>
      <c r="Y490" s="461"/>
    </row>
    <row r="491" spans="1:25">
      <c r="A491" s="464">
        <v>43054</v>
      </c>
      <c r="B491" s="460">
        <v>211.66</v>
      </c>
      <c r="C491" s="460" t="e">
        <v>#N/A</v>
      </c>
      <c r="D491" s="460" t="e">
        <v>#N/A</v>
      </c>
      <c r="E491" s="460">
        <v>21.78</v>
      </c>
      <c r="F491" s="460" t="e">
        <v>#N/A</v>
      </c>
      <c r="G491" s="460" t="e">
        <v>#N/A</v>
      </c>
      <c r="H491" s="460" t="e">
        <v>#N/A</v>
      </c>
      <c r="I491" s="460" t="e">
        <v>#N/A</v>
      </c>
      <c r="J491" s="460" t="e">
        <v>#N/A</v>
      </c>
      <c r="K491" s="465" t="e">
        <v>#N/A</v>
      </c>
      <c r="M491" s="139" t="e">
        <v>#N/A</v>
      </c>
      <c r="N491" s="63">
        <v>21.78</v>
      </c>
      <c r="O491" s="564" t="e">
        <v>#N/A</v>
      </c>
      <c r="Y491" s="461"/>
    </row>
    <row r="492" spans="1:25">
      <c r="A492" s="464">
        <v>43056</v>
      </c>
      <c r="B492" s="460">
        <v>100</v>
      </c>
      <c r="C492" s="460" t="e">
        <v>#N/A</v>
      </c>
      <c r="D492" s="460" t="e">
        <v>#N/A</v>
      </c>
      <c r="E492" s="460" t="e">
        <v>#N/A</v>
      </c>
      <c r="F492" s="460">
        <v>11.999999999999993</v>
      </c>
      <c r="G492" s="460" t="e">
        <v>#N/A</v>
      </c>
      <c r="H492" s="460" t="e">
        <v>#N/A</v>
      </c>
      <c r="I492" s="460" t="e">
        <v>#N/A</v>
      </c>
      <c r="J492" s="460" t="e">
        <v>#N/A</v>
      </c>
      <c r="K492" s="465" t="e">
        <v>#N/A</v>
      </c>
      <c r="M492" s="139" t="e">
        <v>#N/A</v>
      </c>
      <c r="N492" s="63">
        <v>11.999999999999993</v>
      </c>
      <c r="O492" s="564" t="e">
        <v>#N/A</v>
      </c>
      <c r="Y492" s="461"/>
    </row>
    <row r="493" spans="1:25">
      <c r="A493" s="464">
        <v>43056</v>
      </c>
      <c r="B493" s="460">
        <v>83</v>
      </c>
      <c r="C493" s="460" t="e">
        <v>#N/A</v>
      </c>
      <c r="D493" s="460" t="e">
        <v>#N/A</v>
      </c>
      <c r="E493" s="460" t="e">
        <v>#N/A</v>
      </c>
      <c r="F493" s="460">
        <v>13.45</v>
      </c>
      <c r="G493" s="460" t="e">
        <v>#N/A</v>
      </c>
      <c r="H493" s="460" t="e">
        <v>#N/A</v>
      </c>
      <c r="I493" s="460" t="e">
        <v>#N/A</v>
      </c>
      <c r="J493" s="460" t="e">
        <v>#N/A</v>
      </c>
      <c r="K493" s="465" t="e">
        <v>#N/A</v>
      </c>
      <c r="M493" s="139" t="e">
        <v>#N/A</v>
      </c>
      <c r="N493" s="63">
        <v>13.45</v>
      </c>
      <c r="O493" s="564" t="e">
        <v>#N/A</v>
      </c>
      <c r="Y493" s="461"/>
    </row>
    <row r="494" spans="1:25">
      <c r="A494" s="464">
        <v>43056</v>
      </c>
      <c r="B494" s="460">
        <v>200</v>
      </c>
      <c r="C494" s="460" t="e">
        <v>#N/A</v>
      </c>
      <c r="D494" s="460" t="e">
        <v>#N/A</v>
      </c>
      <c r="E494" s="460" t="e">
        <v>#N/A</v>
      </c>
      <c r="F494" s="460">
        <v>14.749999999999993</v>
      </c>
      <c r="G494" s="460" t="e">
        <v>#N/A</v>
      </c>
      <c r="H494" s="460" t="e">
        <v>#N/A</v>
      </c>
      <c r="I494" s="460" t="e">
        <v>#N/A</v>
      </c>
      <c r="J494" s="460" t="e">
        <v>#N/A</v>
      </c>
      <c r="K494" s="465" t="e">
        <v>#N/A</v>
      </c>
      <c r="M494" s="139" t="e">
        <v>#N/A</v>
      </c>
      <c r="N494" s="63">
        <v>14.749999999999993</v>
      </c>
      <c r="O494" s="564" t="e">
        <v>#N/A</v>
      </c>
      <c r="Y494" s="461"/>
    </row>
    <row r="495" spans="1:25">
      <c r="A495" s="464">
        <v>43089</v>
      </c>
      <c r="B495" s="460">
        <v>165</v>
      </c>
      <c r="C495" s="460" t="e">
        <v>#N/A</v>
      </c>
      <c r="D495" s="460">
        <v>27.919999999999991</v>
      </c>
      <c r="E495" s="460" t="e">
        <v>#N/A</v>
      </c>
      <c r="F495" s="460" t="e">
        <v>#N/A</v>
      </c>
      <c r="G495" s="460" t="e">
        <v>#N/A</v>
      </c>
      <c r="H495" s="460" t="e">
        <v>#N/A</v>
      </c>
      <c r="I495" s="460" t="e">
        <v>#N/A</v>
      </c>
      <c r="J495" s="460" t="e">
        <v>#N/A</v>
      </c>
      <c r="K495" s="465" t="e">
        <v>#N/A</v>
      </c>
      <c r="M495" s="139">
        <v>27.919999999999991</v>
      </c>
      <c r="N495" s="63" t="e">
        <v>#N/A</v>
      </c>
      <c r="O495" s="564" t="e">
        <v>#N/A</v>
      </c>
      <c r="Y495" s="461"/>
    </row>
    <row r="496" spans="1:25">
      <c r="A496" s="464">
        <v>43090</v>
      </c>
      <c r="B496" s="460">
        <v>50</v>
      </c>
      <c r="C496" s="460" t="e">
        <v>#N/A</v>
      </c>
      <c r="D496" s="460">
        <v>28.119999999999994</v>
      </c>
      <c r="E496" s="460" t="e">
        <v>#N/A</v>
      </c>
      <c r="F496" s="460" t="e">
        <v>#N/A</v>
      </c>
      <c r="G496" s="460" t="e">
        <v>#N/A</v>
      </c>
      <c r="H496" s="460" t="e">
        <v>#N/A</v>
      </c>
      <c r="I496" s="460" t="e">
        <v>#N/A</v>
      </c>
      <c r="J496" s="460" t="e">
        <v>#N/A</v>
      </c>
      <c r="K496" s="465" t="e">
        <v>#N/A</v>
      </c>
      <c r="M496" s="139">
        <v>28.119999999999994</v>
      </c>
      <c r="N496" s="63" t="e">
        <v>#N/A</v>
      </c>
      <c r="O496" s="564" t="e">
        <v>#N/A</v>
      </c>
      <c r="Y496" s="461"/>
    </row>
    <row r="497" spans="1:25">
      <c r="A497" s="464">
        <v>43110</v>
      </c>
      <c r="B497" s="460">
        <v>97</v>
      </c>
      <c r="C497" s="460" t="e">
        <v>#N/A</v>
      </c>
      <c r="D497" s="460" t="e">
        <v>#N/A</v>
      </c>
      <c r="E497" s="460" t="e">
        <v>#N/A</v>
      </c>
      <c r="F497" s="460">
        <v>13.449999999999989</v>
      </c>
      <c r="G497" s="460" t="e">
        <v>#N/A</v>
      </c>
      <c r="H497" s="460" t="e">
        <v>#N/A</v>
      </c>
      <c r="I497" s="460" t="e">
        <v>#N/A</v>
      </c>
      <c r="J497" s="460" t="e">
        <v>#N/A</v>
      </c>
      <c r="K497" s="465" t="e">
        <v>#N/A</v>
      </c>
      <c r="M497" s="139" t="e">
        <v>#N/A</v>
      </c>
      <c r="N497" s="63">
        <v>13.449999999999989</v>
      </c>
      <c r="O497" s="564" t="e">
        <v>#N/A</v>
      </c>
      <c r="Y497" s="461"/>
    </row>
    <row r="498" spans="1:25">
      <c r="A498" s="464">
        <v>43122</v>
      </c>
      <c r="B498" s="460">
        <v>226.56</v>
      </c>
      <c r="C498" s="460" t="e">
        <v>#N/A</v>
      </c>
      <c r="D498" s="460">
        <v>17.29999999999999</v>
      </c>
      <c r="E498" s="460" t="e">
        <v>#N/A</v>
      </c>
      <c r="F498" s="460" t="e">
        <v>#N/A</v>
      </c>
      <c r="G498" s="460" t="e">
        <v>#N/A</v>
      </c>
      <c r="H498" s="460" t="e">
        <v>#N/A</v>
      </c>
      <c r="I498" s="460" t="e">
        <v>#N/A</v>
      </c>
      <c r="J498" s="460" t="e">
        <v>#N/A</v>
      </c>
      <c r="K498" s="465" t="e">
        <v>#N/A</v>
      </c>
      <c r="M498" s="139">
        <v>17.29999999999999</v>
      </c>
      <c r="N498" s="63" t="e">
        <v>#N/A</v>
      </c>
      <c r="O498" s="564" t="e">
        <v>#N/A</v>
      </c>
      <c r="Y498" s="461"/>
    </row>
    <row r="499" spans="1:25">
      <c r="A499" s="464">
        <v>43122</v>
      </c>
      <c r="B499" s="460">
        <v>216.6</v>
      </c>
      <c r="C499" s="460" t="e">
        <v>#N/A</v>
      </c>
      <c r="D499" s="460" t="e">
        <v>#N/A</v>
      </c>
      <c r="E499" s="460" t="e">
        <v>#N/A</v>
      </c>
      <c r="F499" s="460">
        <v>28.318027054854927</v>
      </c>
      <c r="G499" s="460" t="e">
        <v>#N/A</v>
      </c>
      <c r="H499" s="460" t="e">
        <v>#N/A</v>
      </c>
      <c r="I499" s="460" t="e">
        <v>#N/A</v>
      </c>
      <c r="J499" s="460" t="e">
        <v>#N/A</v>
      </c>
      <c r="K499" s="465" t="e">
        <v>#N/A</v>
      </c>
      <c r="M499" s="139" t="e">
        <v>#N/A</v>
      </c>
      <c r="N499" s="63">
        <v>28.318027054854927</v>
      </c>
      <c r="O499" s="564" t="e">
        <v>#N/A</v>
      </c>
      <c r="Y499" s="461"/>
    </row>
    <row r="500" spans="1:25">
      <c r="A500" s="464">
        <v>43172</v>
      </c>
      <c r="B500" s="460">
        <v>79.900000000000006</v>
      </c>
      <c r="C500" s="460" t="e">
        <v>#N/A</v>
      </c>
      <c r="D500" s="460">
        <v>23.247599999999991</v>
      </c>
      <c r="E500" s="460" t="e">
        <v>#N/A</v>
      </c>
      <c r="F500" s="460" t="e">
        <v>#N/A</v>
      </c>
      <c r="G500" s="460" t="e">
        <v>#N/A</v>
      </c>
      <c r="H500" s="460" t="e">
        <v>#N/A</v>
      </c>
      <c r="I500" s="460" t="e">
        <v>#N/A</v>
      </c>
      <c r="J500" s="460" t="e">
        <v>#N/A</v>
      </c>
      <c r="K500" s="465" t="e">
        <v>#N/A</v>
      </c>
      <c r="M500" s="139">
        <v>23.247599999999991</v>
      </c>
      <c r="N500" s="63" t="e">
        <v>#N/A</v>
      </c>
      <c r="O500" s="564" t="e">
        <v>#N/A</v>
      </c>
      <c r="Y500" s="461"/>
    </row>
    <row r="501" spans="1:25">
      <c r="A501" s="464">
        <v>43210</v>
      </c>
      <c r="B501" s="460">
        <v>301.02</v>
      </c>
      <c r="C501" s="460" t="e">
        <v>#N/A</v>
      </c>
      <c r="D501" s="460" t="e">
        <v>#N/A</v>
      </c>
      <c r="E501" s="460" t="e">
        <v>#N/A</v>
      </c>
      <c r="F501" s="460">
        <v>14.209999999999997</v>
      </c>
      <c r="G501" s="460" t="e">
        <v>#N/A</v>
      </c>
      <c r="H501" s="460" t="e">
        <v>#N/A</v>
      </c>
      <c r="I501" s="460" t="e">
        <v>#N/A</v>
      </c>
      <c r="J501" s="460" t="e">
        <v>#N/A</v>
      </c>
      <c r="K501" s="465" t="e">
        <v>#N/A</v>
      </c>
      <c r="M501" s="139" t="e">
        <v>#N/A</v>
      </c>
      <c r="N501" s="63">
        <v>14.209999999999997</v>
      </c>
      <c r="O501" s="564" t="e">
        <v>#N/A</v>
      </c>
      <c r="Y501" s="461"/>
    </row>
    <row r="502" spans="1:25">
      <c r="A502" s="464">
        <v>43303</v>
      </c>
      <c r="B502" s="460">
        <v>45.36</v>
      </c>
      <c r="C502" s="460" t="e">
        <v>#N/A</v>
      </c>
      <c r="D502" s="460" t="e">
        <v>#N/A</v>
      </c>
      <c r="E502" s="460" t="e">
        <v>#N/A</v>
      </c>
      <c r="F502" s="460" t="e">
        <v>#N/A</v>
      </c>
      <c r="G502" s="460" t="e">
        <v>#N/A</v>
      </c>
      <c r="H502" s="460">
        <v>30.399999999999991</v>
      </c>
      <c r="I502" s="460" t="e">
        <v>#N/A</v>
      </c>
      <c r="J502" s="460" t="e">
        <v>#N/A</v>
      </c>
      <c r="K502" s="465" t="e">
        <v>#N/A</v>
      </c>
      <c r="M502" s="139" t="e">
        <v>#N/A</v>
      </c>
      <c r="N502" s="63" t="e">
        <v>#N/A</v>
      </c>
      <c r="O502" s="564">
        <v>30.399999999999991</v>
      </c>
      <c r="Y502" s="461"/>
    </row>
    <row r="503" spans="1:25">
      <c r="A503" s="464">
        <v>43303</v>
      </c>
      <c r="B503" s="460">
        <v>80.64</v>
      </c>
      <c r="C503" s="460" t="e">
        <v>#N/A</v>
      </c>
      <c r="D503" s="460" t="e">
        <v>#N/A</v>
      </c>
      <c r="E503" s="460" t="e">
        <v>#N/A</v>
      </c>
      <c r="F503" s="460" t="e">
        <v>#N/A</v>
      </c>
      <c r="G503" s="460" t="e">
        <v>#N/A</v>
      </c>
      <c r="H503" s="460">
        <v>30.622007312377733</v>
      </c>
      <c r="I503" s="460" t="e">
        <v>#N/A</v>
      </c>
      <c r="J503" s="460" t="e">
        <v>#N/A</v>
      </c>
      <c r="K503" s="465" t="e">
        <v>#N/A</v>
      </c>
      <c r="M503" s="139" t="e">
        <v>#N/A</v>
      </c>
      <c r="N503" s="63" t="e">
        <v>#N/A</v>
      </c>
      <c r="O503" s="564">
        <v>30.622007312377733</v>
      </c>
      <c r="Y503" s="461"/>
    </row>
    <row r="504" spans="1:25">
      <c r="A504" s="464">
        <v>43332</v>
      </c>
      <c r="B504" s="460">
        <v>250.4</v>
      </c>
      <c r="C504" s="460" t="e">
        <v>#N/A</v>
      </c>
      <c r="D504" s="460" t="e">
        <v>#N/A</v>
      </c>
      <c r="E504" s="460">
        <v>19.509999999999984</v>
      </c>
      <c r="F504" s="460" t="e">
        <v>#N/A</v>
      </c>
      <c r="G504" s="460" t="e">
        <v>#N/A</v>
      </c>
      <c r="H504" s="460" t="e">
        <v>#N/A</v>
      </c>
      <c r="I504" s="460" t="e">
        <v>#N/A</v>
      </c>
      <c r="J504" s="460" t="e">
        <v>#N/A</v>
      </c>
      <c r="K504" s="465" t="e">
        <v>#N/A</v>
      </c>
      <c r="M504" s="139" t="e">
        <v>#N/A</v>
      </c>
      <c r="N504" s="63">
        <v>19.509999999999984</v>
      </c>
      <c r="O504" s="564" t="e">
        <v>#N/A</v>
      </c>
      <c r="Y504" s="461"/>
    </row>
    <row r="505" spans="1:25">
      <c r="A505" s="464">
        <v>43343</v>
      </c>
      <c r="B505" s="460">
        <v>97.2</v>
      </c>
      <c r="C505" s="460">
        <v>43.879999999999974</v>
      </c>
      <c r="D505" s="460" t="e">
        <v>#N/A</v>
      </c>
      <c r="E505" s="460" t="e">
        <v>#N/A</v>
      </c>
      <c r="F505" s="460" t="e">
        <v>#N/A</v>
      </c>
      <c r="G505" s="460" t="e">
        <v>#N/A</v>
      </c>
      <c r="H505" s="460" t="e">
        <v>#N/A</v>
      </c>
      <c r="I505" s="460" t="e">
        <v>#N/A</v>
      </c>
      <c r="J505" s="460" t="e">
        <v>#N/A</v>
      </c>
      <c r="K505" s="465" t="e">
        <v>#N/A</v>
      </c>
      <c r="M505" s="139">
        <v>43.879999999999974</v>
      </c>
      <c r="N505" s="63" t="e">
        <v>#N/A</v>
      </c>
      <c r="O505" s="564" t="e">
        <v>#N/A</v>
      </c>
      <c r="Y505" s="461"/>
    </row>
    <row r="506" spans="1:25">
      <c r="A506" s="464">
        <v>43344</v>
      </c>
      <c r="B506" s="460">
        <v>101.2</v>
      </c>
      <c r="C506" s="460" t="e">
        <v>#N/A</v>
      </c>
      <c r="D506" s="460" t="e">
        <v>#N/A</v>
      </c>
      <c r="E506" s="460" t="e">
        <v>#N/A</v>
      </c>
      <c r="F506" s="460" t="e">
        <v>#N/A</v>
      </c>
      <c r="G506" s="460" t="e">
        <v>#N/A</v>
      </c>
      <c r="H506" s="460" t="e">
        <v>#N/A</v>
      </c>
      <c r="I506" s="460">
        <v>70.799999999999969</v>
      </c>
      <c r="J506" s="460" t="e">
        <v>#N/A</v>
      </c>
      <c r="K506" s="465" t="e">
        <v>#N/A</v>
      </c>
      <c r="M506" s="139" t="e">
        <v>#N/A</v>
      </c>
      <c r="N506" s="63" t="e">
        <v>#N/A</v>
      </c>
      <c r="O506" s="564">
        <v>70.799999999999969</v>
      </c>
      <c r="Y506" s="461"/>
    </row>
    <row r="507" spans="1:25">
      <c r="A507" s="464">
        <v>43378</v>
      </c>
      <c r="B507" s="460">
        <v>21.6</v>
      </c>
      <c r="C507" s="460">
        <v>45.399999999999956</v>
      </c>
      <c r="D507" s="460" t="e">
        <v>#N/A</v>
      </c>
      <c r="E507" s="460" t="e">
        <v>#N/A</v>
      </c>
      <c r="F507" s="460" t="e">
        <v>#N/A</v>
      </c>
      <c r="G507" s="460" t="e">
        <v>#N/A</v>
      </c>
      <c r="H507" s="460" t="e">
        <v>#N/A</v>
      </c>
      <c r="I507" s="460" t="e">
        <v>#N/A</v>
      </c>
      <c r="J507" s="460" t="e">
        <v>#N/A</v>
      </c>
      <c r="K507" s="465" t="e">
        <v>#N/A</v>
      </c>
      <c r="M507" s="139">
        <v>45.399999999999956</v>
      </c>
      <c r="N507" s="63" t="e">
        <v>#N/A</v>
      </c>
      <c r="O507" s="564" t="e">
        <v>#N/A</v>
      </c>
      <c r="Y507" s="461"/>
    </row>
    <row r="508" spans="1:25">
      <c r="A508" s="464">
        <v>43391</v>
      </c>
      <c r="B508" s="460">
        <v>106</v>
      </c>
      <c r="C508" s="460" t="e">
        <v>#N/A</v>
      </c>
      <c r="D508" s="460" t="e">
        <v>#N/A</v>
      </c>
      <c r="E508" s="460">
        <v>20.699999999999985</v>
      </c>
      <c r="F508" s="460" t="e">
        <v>#N/A</v>
      </c>
      <c r="G508" s="460" t="e">
        <v>#N/A</v>
      </c>
      <c r="H508" s="460" t="e">
        <v>#N/A</v>
      </c>
      <c r="I508" s="460" t="e">
        <v>#N/A</v>
      </c>
      <c r="J508" s="460" t="e">
        <v>#N/A</v>
      </c>
      <c r="K508" s="465" t="e">
        <v>#N/A</v>
      </c>
      <c r="M508" s="139" t="e">
        <v>#N/A</v>
      </c>
      <c r="N508" s="63">
        <v>20.699999999999985</v>
      </c>
      <c r="O508" s="564" t="e">
        <v>#N/A</v>
      </c>
      <c r="Y508" s="461"/>
    </row>
    <row r="509" spans="1:25">
      <c r="A509" s="464">
        <v>43392</v>
      </c>
      <c r="B509" s="460">
        <v>199.4</v>
      </c>
      <c r="C509" s="460" t="e">
        <v>#N/A</v>
      </c>
      <c r="D509" s="460">
        <v>15.499999999999998</v>
      </c>
      <c r="E509" s="460" t="e">
        <v>#N/A</v>
      </c>
      <c r="F509" s="460" t="e">
        <v>#N/A</v>
      </c>
      <c r="G509" s="460" t="e">
        <v>#N/A</v>
      </c>
      <c r="H509" s="460" t="e">
        <v>#N/A</v>
      </c>
      <c r="I509" s="460" t="e">
        <v>#N/A</v>
      </c>
      <c r="J509" s="460" t="e">
        <v>#N/A</v>
      </c>
      <c r="K509" s="465" t="e">
        <v>#N/A</v>
      </c>
      <c r="M509" s="139">
        <v>15.499999999999998</v>
      </c>
      <c r="N509" s="63" t="e">
        <v>#N/A</v>
      </c>
      <c r="O509" s="564" t="e">
        <v>#N/A</v>
      </c>
      <c r="Y509" s="461"/>
    </row>
    <row r="510" spans="1:25">
      <c r="A510" s="464">
        <v>43392</v>
      </c>
      <c r="B510" s="460">
        <v>105.8</v>
      </c>
      <c r="C510" s="460" t="e">
        <v>#N/A</v>
      </c>
      <c r="D510" s="460" t="e">
        <v>#N/A</v>
      </c>
      <c r="E510" s="460" t="e">
        <v>#N/A</v>
      </c>
      <c r="F510" s="460" t="e">
        <v>#N/A</v>
      </c>
      <c r="G510" s="460" t="e">
        <v>#N/A</v>
      </c>
      <c r="H510" s="460" t="e">
        <v>#N/A</v>
      </c>
      <c r="I510" s="460">
        <v>74.959999999999923</v>
      </c>
      <c r="J510" s="460" t="e">
        <v>#N/A</v>
      </c>
      <c r="K510" s="465" t="e">
        <v>#N/A</v>
      </c>
      <c r="M510" s="139" t="e">
        <v>#N/A</v>
      </c>
      <c r="N510" s="63" t="e">
        <v>#N/A</v>
      </c>
      <c r="O510" s="564">
        <v>74.959999999999923</v>
      </c>
      <c r="Y510" s="461"/>
    </row>
    <row r="511" spans="1:25">
      <c r="A511" s="464">
        <v>43395</v>
      </c>
      <c r="B511" s="460">
        <v>299.36</v>
      </c>
      <c r="C511" s="460" t="e">
        <v>#N/A</v>
      </c>
      <c r="D511" s="460">
        <v>10.682526989743549</v>
      </c>
      <c r="E511" s="460" t="e">
        <v>#N/A</v>
      </c>
      <c r="F511" s="460" t="e">
        <v>#N/A</v>
      </c>
      <c r="G511" s="460" t="e">
        <v>#N/A</v>
      </c>
      <c r="H511" s="460" t="e">
        <v>#N/A</v>
      </c>
      <c r="I511" s="460" t="e">
        <v>#N/A</v>
      </c>
      <c r="J511" s="460" t="e">
        <v>#N/A</v>
      </c>
      <c r="K511" s="465" t="e">
        <v>#N/A</v>
      </c>
      <c r="M511" s="139">
        <v>10.682526989743549</v>
      </c>
      <c r="N511" s="63" t="e">
        <v>#N/A</v>
      </c>
      <c r="O511" s="564" t="e">
        <v>#N/A</v>
      </c>
      <c r="Y511" s="461"/>
    </row>
    <row r="512" spans="1:25">
      <c r="A512" s="464">
        <v>43402</v>
      </c>
      <c r="B512" s="460">
        <v>153.6</v>
      </c>
      <c r="C512" s="460" t="e">
        <v>#N/A</v>
      </c>
      <c r="D512" s="460" t="e">
        <v>#N/A</v>
      </c>
      <c r="E512" s="460" t="e">
        <v>#N/A</v>
      </c>
      <c r="F512" s="460">
        <v>15.629999999999999</v>
      </c>
      <c r="G512" s="460" t="e">
        <v>#N/A</v>
      </c>
      <c r="H512" s="460" t="e">
        <v>#N/A</v>
      </c>
      <c r="I512" s="460" t="e">
        <v>#N/A</v>
      </c>
      <c r="J512" s="460" t="e">
        <v>#N/A</v>
      </c>
      <c r="K512" s="465" t="e">
        <v>#N/A</v>
      </c>
      <c r="M512" s="139" t="e">
        <v>#N/A</v>
      </c>
      <c r="N512" s="63">
        <v>15.629999999999999</v>
      </c>
      <c r="O512" s="564" t="e">
        <v>#N/A</v>
      </c>
      <c r="Y512" s="461"/>
    </row>
    <row r="513" spans="1:25">
      <c r="A513" s="464">
        <v>43423</v>
      </c>
      <c r="B513" s="460">
        <v>161</v>
      </c>
      <c r="C513" s="460" t="e">
        <v>#N/A</v>
      </c>
      <c r="D513" s="460" t="e">
        <v>#N/A</v>
      </c>
      <c r="E513" s="460" t="e">
        <v>#N/A</v>
      </c>
      <c r="F513" s="460">
        <v>14.100000000000001</v>
      </c>
      <c r="G513" s="460" t="e">
        <v>#N/A</v>
      </c>
      <c r="H513" s="460" t="e">
        <v>#N/A</v>
      </c>
      <c r="I513" s="460" t="e">
        <v>#N/A</v>
      </c>
      <c r="J513" s="460" t="e">
        <v>#N/A</v>
      </c>
      <c r="K513" s="465" t="e">
        <v>#N/A</v>
      </c>
      <c r="M513" s="139" t="e">
        <v>#N/A</v>
      </c>
      <c r="N513" s="63">
        <v>14.100000000000001</v>
      </c>
      <c r="O513" s="564" t="e">
        <v>#N/A</v>
      </c>
      <c r="Y513" s="461"/>
    </row>
    <row r="514" spans="1:25">
      <c r="A514" s="464">
        <v>43425</v>
      </c>
      <c r="B514" s="460">
        <v>250</v>
      </c>
      <c r="C514" s="460" t="e">
        <v>#N/A</v>
      </c>
      <c r="D514" s="460" t="e">
        <v>#N/A</v>
      </c>
      <c r="E514" s="460" t="e">
        <v>#N/A</v>
      </c>
      <c r="F514" s="460">
        <v>11.969999999999995</v>
      </c>
      <c r="G514" s="460" t="e">
        <v>#N/A</v>
      </c>
      <c r="H514" s="460" t="e">
        <v>#N/A</v>
      </c>
      <c r="I514" s="460" t="e">
        <v>#N/A</v>
      </c>
      <c r="J514" s="460" t="e">
        <v>#N/A</v>
      </c>
      <c r="K514" s="465" t="e">
        <v>#N/A</v>
      </c>
      <c r="M514" s="139" t="e">
        <v>#N/A</v>
      </c>
      <c r="N514" s="63">
        <v>11.969999999999995</v>
      </c>
      <c r="O514" s="564" t="e">
        <v>#N/A</v>
      </c>
      <c r="Y514" s="461"/>
    </row>
    <row r="515" spans="1:25">
      <c r="A515" s="464">
        <v>43439</v>
      </c>
      <c r="B515" s="460">
        <v>171</v>
      </c>
      <c r="C515" s="460" t="e">
        <v>#N/A</v>
      </c>
      <c r="D515" s="460">
        <v>17.999999999999993</v>
      </c>
      <c r="E515" s="460" t="e">
        <v>#N/A</v>
      </c>
      <c r="F515" s="460" t="e">
        <v>#N/A</v>
      </c>
      <c r="G515" s="460" t="e">
        <v>#N/A</v>
      </c>
      <c r="H515" s="460" t="e">
        <v>#N/A</v>
      </c>
      <c r="I515" s="460" t="e">
        <v>#N/A</v>
      </c>
      <c r="J515" s="460" t="e">
        <v>#N/A</v>
      </c>
      <c r="K515" s="465" t="e">
        <v>#N/A</v>
      </c>
      <c r="M515" s="139">
        <v>17.999999999999993</v>
      </c>
      <c r="N515" s="63" t="e">
        <v>#N/A</v>
      </c>
      <c r="O515" s="564" t="e">
        <v>#N/A</v>
      </c>
      <c r="Y515" s="461"/>
    </row>
    <row r="516" spans="1:25">
      <c r="A516" s="464">
        <v>43465</v>
      </c>
      <c r="B516" s="460">
        <v>21.6</v>
      </c>
      <c r="C516" s="460" t="e">
        <v>#N/A</v>
      </c>
      <c r="D516" s="460" t="e">
        <v>#N/A</v>
      </c>
      <c r="E516" s="460" t="e">
        <v>#N/A</v>
      </c>
      <c r="F516" s="460" t="e">
        <v>#N/A</v>
      </c>
      <c r="G516" s="460" t="e">
        <v>#N/A</v>
      </c>
      <c r="H516" s="460" t="e">
        <v>#N/A</v>
      </c>
      <c r="I516" s="460" t="e">
        <v>#N/A</v>
      </c>
      <c r="J516" s="460">
        <v>44.354861885325441</v>
      </c>
      <c r="K516" s="465" t="e">
        <v>#N/A</v>
      </c>
      <c r="M516" s="139" t="e">
        <v>#N/A</v>
      </c>
      <c r="N516" s="63" t="e">
        <v>#N/A</v>
      </c>
      <c r="O516" s="564">
        <v>44.354861885325441</v>
      </c>
      <c r="Y516" s="461"/>
    </row>
    <row r="517" spans="1:25">
      <c r="A517" s="464">
        <v>43466</v>
      </c>
      <c r="B517" s="460">
        <v>46.5</v>
      </c>
      <c r="C517" s="460">
        <v>36.500000000000007</v>
      </c>
      <c r="D517" s="460" t="e">
        <v>#N/A</v>
      </c>
      <c r="E517" s="460" t="e">
        <v>#N/A</v>
      </c>
      <c r="F517" s="460" t="e">
        <v>#N/A</v>
      </c>
      <c r="G517" s="460" t="e">
        <v>#N/A</v>
      </c>
      <c r="H517" s="460" t="e">
        <v>#N/A</v>
      </c>
      <c r="I517" s="460" t="e">
        <v>#N/A</v>
      </c>
      <c r="J517" s="460" t="e">
        <v>#N/A</v>
      </c>
      <c r="K517" s="465" t="e">
        <v>#N/A</v>
      </c>
      <c r="M517" s="139">
        <v>36.500000000000007</v>
      </c>
      <c r="N517" s="63" t="e">
        <v>#N/A</v>
      </c>
      <c r="O517" s="564" t="e">
        <v>#N/A</v>
      </c>
      <c r="Y517" s="461"/>
    </row>
    <row r="518" spans="1:25">
      <c r="A518" s="464">
        <v>43468</v>
      </c>
      <c r="B518" s="460">
        <v>398.6</v>
      </c>
      <c r="C518" s="460" t="e">
        <v>#N/A</v>
      </c>
      <c r="D518" s="460" t="e">
        <v>#N/A</v>
      </c>
      <c r="E518" s="460">
        <v>31.86999999999999</v>
      </c>
      <c r="F518" s="460" t="e">
        <v>#N/A</v>
      </c>
      <c r="G518" s="460" t="e">
        <v>#N/A</v>
      </c>
      <c r="H518" s="460" t="e">
        <v>#N/A</v>
      </c>
      <c r="I518" s="460" t="e">
        <v>#N/A</v>
      </c>
      <c r="J518" s="460" t="e">
        <v>#N/A</v>
      </c>
      <c r="K518" s="465" t="e">
        <v>#N/A</v>
      </c>
      <c r="M518" s="139" t="e">
        <v>#N/A</v>
      </c>
      <c r="N518" s="63">
        <v>31.86999999999999</v>
      </c>
      <c r="O518" s="564" t="e">
        <v>#N/A</v>
      </c>
      <c r="Y518" s="461"/>
    </row>
    <row r="519" spans="1:25">
      <c r="A519" s="464">
        <v>43473</v>
      </c>
      <c r="B519" s="460">
        <v>236.5</v>
      </c>
      <c r="C519" s="460" t="e">
        <v>#N/A</v>
      </c>
      <c r="D519" s="460" t="e">
        <v>#N/A</v>
      </c>
      <c r="E519" s="460" t="e">
        <v>#N/A</v>
      </c>
      <c r="F519" s="460" t="e">
        <v>#N/A</v>
      </c>
      <c r="G519" s="460" t="e">
        <v>#N/A</v>
      </c>
      <c r="H519" s="460" t="e">
        <v>#N/A</v>
      </c>
      <c r="I519" s="460" t="e">
        <v>#N/A</v>
      </c>
      <c r="J519" s="460" t="e">
        <v>#N/A</v>
      </c>
      <c r="K519" s="465">
        <v>22.199999999999978</v>
      </c>
      <c r="M519" s="139" t="e">
        <v>#N/A</v>
      </c>
      <c r="N519" s="63" t="e">
        <v>#N/A</v>
      </c>
      <c r="O519" s="564">
        <v>22.199999999999978</v>
      </c>
      <c r="Y519" s="461"/>
    </row>
    <row r="520" spans="1:25">
      <c r="A520" s="464">
        <v>43476</v>
      </c>
      <c r="B520" s="460">
        <v>136.80000000000001</v>
      </c>
      <c r="C520" s="460" t="e">
        <v>#N/A</v>
      </c>
      <c r="D520" s="460">
        <v>52.819149208125296</v>
      </c>
      <c r="E520" s="460" t="e">
        <v>#N/A</v>
      </c>
      <c r="F520" s="460" t="e">
        <v>#N/A</v>
      </c>
      <c r="G520" s="460" t="e">
        <v>#N/A</v>
      </c>
      <c r="H520" s="460" t="e">
        <v>#N/A</v>
      </c>
      <c r="I520" s="460" t="e">
        <v>#N/A</v>
      </c>
      <c r="J520" s="460" t="e">
        <v>#N/A</v>
      </c>
      <c r="K520" s="465" t="e">
        <v>#N/A</v>
      </c>
      <c r="M520" s="139">
        <v>52.819149208125296</v>
      </c>
      <c r="N520" s="63" t="e">
        <v>#N/A</v>
      </c>
      <c r="O520" s="564" t="e">
        <v>#N/A</v>
      </c>
      <c r="Y520" s="461"/>
    </row>
    <row r="521" spans="1:25">
      <c r="A521" s="464">
        <v>43487</v>
      </c>
      <c r="B521" s="460">
        <v>102</v>
      </c>
      <c r="C521" s="460" t="e">
        <v>#N/A</v>
      </c>
      <c r="D521" s="460" t="e">
        <v>#N/A</v>
      </c>
      <c r="E521" s="460">
        <v>25.999999999999989</v>
      </c>
      <c r="F521" s="460" t="e">
        <v>#N/A</v>
      </c>
      <c r="G521" s="460" t="e">
        <v>#N/A</v>
      </c>
      <c r="H521" s="460" t="e">
        <v>#N/A</v>
      </c>
      <c r="I521" s="460" t="e">
        <v>#N/A</v>
      </c>
      <c r="J521" s="460" t="e">
        <v>#N/A</v>
      </c>
      <c r="K521" s="465" t="e">
        <v>#N/A</v>
      </c>
      <c r="M521" s="139" t="e">
        <v>#N/A</v>
      </c>
      <c r="N521" s="63">
        <v>25.999999999999989</v>
      </c>
      <c r="O521" s="564" t="e">
        <v>#N/A</v>
      </c>
      <c r="Y521" s="461"/>
    </row>
    <row r="522" spans="1:25">
      <c r="A522" s="464">
        <v>43501</v>
      </c>
      <c r="B522" s="460">
        <v>104</v>
      </c>
      <c r="C522" s="460" t="e">
        <v>#N/A</v>
      </c>
      <c r="D522" s="460">
        <v>11.499999999999995</v>
      </c>
      <c r="E522" s="460" t="e">
        <v>#N/A</v>
      </c>
      <c r="F522" s="460" t="e">
        <v>#N/A</v>
      </c>
      <c r="G522" s="460" t="e">
        <v>#N/A</v>
      </c>
      <c r="H522" s="460" t="e">
        <v>#N/A</v>
      </c>
      <c r="I522" s="460" t="e">
        <v>#N/A</v>
      </c>
      <c r="J522" s="460" t="e">
        <v>#N/A</v>
      </c>
      <c r="K522" s="465" t="e">
        <v>#N/A</v>
      </c>
      <c r="M522" s="139">
        <v>11.499999999999995</v>
      </c>
      <c r="N522" s="63" t="e">
        <v>#N/A</v>
      </c>
      <c r="O522" s="564" t="e">
        <v>#N/A</v>
      </c>
      <c r="Y522" s="461"/>
    </row>
    <row r="523" spans="1:25">
      <c r="A523" s="464">
        <v>43502</v>
      </c>
      <c r="B523" s="460">
        <v>134.08000000000001</v>
      </c>
      <c r="C523" s="460" t="e">
        <v>#N/A</v>
      </c>
      <c r="D523" s="460">
        <v>17.7</v>
      </c>
      <c r="E523" s="460" t="e">
        <v>#N/A</v>
      </c>
      <c r="F523" s="460" t="e">
        <v>#N/A</v>
      </c>
      <c r="G523" s="460" t="e">
        <v>#N/A</v>
      </c>
      <c r="H523" s="460" t="e">
        <v>#N/A</v>
      </c>
      <c r="I523" s="460" t="e">
        <v>#N/A</v>
      </c>
      <c r="J523" s="460" t="e">
        <v>#N/A</v>
      </c>
      <c r="K523" s="465" t="e">
        <v>#N/A</v>
      </c>
      <c r="M523" s="139">
        <v>17.7</v>
      </c>
      <c r="N523" s="63" t="e">
        <v>#N/A</v>
      </c>
      <c r="O523" s="564" t="e">
        <v>#N/A</v>
      </c>
      <c r="Y523" s="461"/>
    </row>
    <row r="524" spans="1:25">
      <c r="A524" s="464">
        <v>43507</v>
      </c>
      <c r="B524" s="460">
        <v>199.54</v>
      </c>
      <c r="C524" s="460" t="e">
        <v>#N/A</v>
      </c>
      <c r="D524" s="460">
        <v>35.289999999999964</v>
      </c>
      <c r="E524" s="460" t="e">
        <v>#N/A</v>
      </c>
      <c r="F524" s="460" t="e">
        <v>#N/A</v>
      </c>
      <c r="G524" s="460" t="e">
        <v>#N/A</v>
      </c>
      <c r="H524" s="460" t="e">
        <v>#N/A</v>
      </c>
      <c r="I524" s="460" t="e">
        <v>#N/A</v>
      </c>
      <c r="J524" s="460" t="e">
        <v>#N/A</v>
      </c>
      <c r="K524" s="465" t="e">
        <v>#N/A</v>
      </c>
      <c r="M524" s="139">
        <v>35.289999999999964</v>
      </c>
      <c r="N524" s="63" t="e">
        <v>#N/A</v>
      </c>
      <c r="O524" s="564" t="e">
        <v>#N/A</v>
      </c>
      <c r="Y524" s="461"/>
    </row>
    <row r="525" spans="1:25">
      <c r="A525" s="464">
        <v>43531</v>
      </c>
      <c r="B525" s="460">
        <v>144</v>
      </c>
      <c r="C525" s="460" t="e">
        <v>#N/A</v>
      </c>
      <c r="D525" s="460">
        <v>30.099999999999998</v>
      </c>
      <c r="E525" s="460" t="e">
        <v>#N/A</v>
      </c>
      <c r="F525" s="460" t="e">
        <v>#N/A</v>
      </c>
      <c r="G525" s="460" t="e">
        <v>#N/A</v>
      </c>
      <c r="H525" s="460" t="e">
        <v>#N/A</v>
      </c>
      <c r="I525" s="460" t="e">
        <v>#N/A</v>
      </c>
      <c r="J525" s="460" t="e">
        <v>#N/A</v>
      </c>
      <c r="K525" s="465" t="e">
        <v>#N/A</v>
      </c>
      <c r="M525" s="139">
        <v>30.099999999999998</v>
      </c>
      <c r="N525" s="63" t="e">
        <v>#N/A</v>
      </c>
      <c r="O525" s="564" t="e">
        <v>#N/A</v>
      </c>
      <c r="Y525" s="461"/>
    </row>
    <row r="526" spans="1:25">
      <c r="A526" s="464">
        <v>43601</v>
      </c>
      <c r="B526" s="460">
        <v>160</v>
      </c>
      <c r="C526" s="460" t="e">
        <v>#N/A</v>
      </c>
      <c r="D526" s="460" t="e">
        <v>#N/A</v>
      </c>
      <c r="E526" s="460" t="e">
        <v>#N/A</v>
      </c>
      <c r="F526" s="460">
        <v>13.86999999999999</v>
      </c>
      <c r="G526" s="460" t="e">
        <v>#N/A</v>
      </c>
      <c r="H526" s="460" t="e">
        <v>#N/A</v>
      </c>
      <c r="I526" s="460" t="e">
        <v>#N/A</v>
      </c>
      <c r="J526" s="460" t="e">
        <v>#N/A</v>
      </c>
      <c r="K526" s="465" t="e">
        <v>#N/A</v>
      </c>
      <c r="M526" s="139" t="e">
        <v>#N/A</v>
      </c>
      <c r="N526" s="63">
        <v>13.86999999999999</v>
      </c>
      <c r="O526" s="564" t="e">
        <v>#N/A</v>
      </c>
      <c r="Y526" s="461"/>
    </row>
    <row r="527" spans="1:25">
      <c r="A527" s="464">
        <v>43606</v>
      </c>
      <c r="B527" s="460">
        <v>96.7</v>
      </c>
      <c r="C527" s="460" t="e">
        <v>#N/A</v>
      </c>
      <c r="D527" s="460">
        <v>24</v>
      </c>
      <c r="E527" s="460" t="e">
        <v>#N/A</v>
      </c>
      <c r="F527" s="460" t="e">
        <v>#N/A</v>
      </c>
      <c r="G527" s="460" t="e">
        <v>#N/A</v>
      </c>
      <c r="H527" s="460" t="e">
        <v>#N/A</v>
      </c>
      <c r="I527" s="460" t="e">
        <v>#N/A</v>
      </c>
      <c r="J527" s="460" t="e">
        <v>#N/A</v>
      </c>
      <c r="K527" s="465" t="e">
        <v>#N/A</v>
      </c>
      <c r="M527" s="139">
        <v>24</v>
      </c>
      <c r="N527" s="63" t="e">
        <v>#N/A</v>
      </c>
      <c r="O527" s="564" t="e">
        <v>#N/A</v>
      </c>
      <c r="Y527" s="461"/>
    </row>
    <row r="528" spans="1:25">
      <c r="A528" s="464">
        <v>43616</v>
      </c>
      <c r="B528" s="460">
        <v>141.19999999999999</v>
      </c>
      <c r="C528" s="460" t="e">
        <v>#N/A</v>
      </c>
      <c r="D528" s="460">
        <v>17.479999999999986</v>
      </c>
      <c r="E528" s="460" t="e">
        <v>#N/A</v>
      </c>
      <c r="F528" s="460" t="e">
        <v>#N/A</v>
      </c>
      <c r="G528" s="460" t="e">
        <v>#N/A</v>
      </c>
      <c r="H528" s="460" t="e">
        <v>#N/A</v>
      </c>
      <c r="I528" s="460" t="e">
        <v>#N/A</v>
      </c>
      <c r="J528" s="460" t="e">
        <v>#N/A</v>
      </c>
      <c r="K528" s="465" t="e">
        <v>#N/A</v>
      </c>
      <c r="M528" s="139">
        <v>17.479999999999986</v>
      </c>
      <c r="N528" s="63" t="e">
        <v>#N/A</v>
      </c>
      <c r="O528" s="564" t="e">
        <v>#N/A</v>
      </c>
      <c r="Y528" s="461"/>
    </row>
    <row r="529" spans="1:25">
      <c r="A529" s="464">
        <v>43621</v>
      </c>
      <c r="B529" s="460">
        <v>104</v>
      </c>
      <c r="C529" s="460" t="e">
        <v>#N/A</v>
      </c>
      <c r="D529" s="460" t="e">
        <v>#N/A</v>
      </c>
      <c r="E529" s="460" t="e">
        <v>#N/A</v>
      </c>
      <c r="F529" s="460" t="e">
        <v>#N/A</v>
      </c>
      <c r="G529" s="460" t="e">
        <v>#N/A</v>
      </c>
      <c r="H529" s="460">
        <v>31.655097942930329</v>
      </c>
      <c r="I529" s="460" t="e">
        <v>#N/A</v>
      </c>
      <c r="J529" s="460" t="e">
        <v>#N/A</v>
      </c>
      <c r="K529" s="465" t="e">
        <v>#N/A</v>
      </c>
      <c r="M529" s="139" t="e">
        <v>#N/A</v>
      </c>
      <c r="N529" s="63" t="e">
        <v>#N/A</v>
      </c>
      <c r="O529" s="564">
        <v>31.655097942930329</v>
      </c>
      <c r="Y529" s="461"/>
    </row>
    <row r="530" spans="1:25">
      <c r="A530" s="464">
        <v>43654</v>
      </c>
      <c r="B530" s="460">
        <v>200</v>
      </c>
      <c r="C530" s="460" t="e">
        <v>#N/A</v>
      </c>
      <c r="D530" s="460" t="e">
        <v>#N/A</v>
      </c>
      <c r="E530" s="460">
        <v>18.569999999999997</v>
      </c>
      <c r="F530" s="460" t="e">
        <v>#N/A</v>
      </c>
      <c r="G530" s="460" t="e">
        <v>#N/A</v>
      </c>
      <c r="H530" s="460" t="e">
        <v>#N/A</v>
      </c>
      <c r="I530" s="460" t="e">
        <v>#N/A</v>
      </c>
      <c r="J530" s="460" t="e">
        <v>#N/A</v>
      </c>
      <c r="K530" s="465" t="e">
        <v>#N/A</v>
      </c>
      <c r="M530" s="139" t="e">
        <v>#N/A</v>
      </c>
      <c r="N530" s="63">
        <v>18.569999999999997</v>
      </c>
      <c r="O530" s="564" t="e">
        <v>#N/A</v>
      </c>
      <c r="Y530" s="461"/>
    </row>
    <row r="531" spans="1:25">
      <c r="A531" s="464">
        <v>43678</v>
      </c>
      <c r="B531" s="460">
        <v>121.8</v>
      </c>
      <c r="C531" s="460" t="e">
        <v>#N/A</v>
      </c>
      <c r="D531" s="460" t="e">
        <v>#N/A</v>
      </c>
      <c r="E531" s="460" t="e">
        <v>#N/A</v>
      </c>
      <c r="F531" s="460" t="e">
        <v>#N/A</v>
      </c>
      <c r="G531" s="460" t="e">
        <v>#N/A</v>
      </c>
      <c r="H531" s="460" t="e">
        <v>#N/A</v>
      </c>
      <c r="I531" s="460">
        <v>69.619999999999962</v>
      </c>
      <c r="J531" s="460" t="e">
        <v>#N/A</v>
      </c>
      <c r="K531" s="465" t="e">
        <v>#N/A</v>
      </c>
      <c r="M531" s="139" t="e">
        <v>#N/A</v>
      </c>
      <c r="N531" s="63" t="e">
        <v>#N/A</v>
      </c>
      <c r="O531" s="564">
        <v>69.619999999999962</v>
      </c>
      <c r="Y531" s="461"/>
    </row>
    <row r="532" spans="1:25">
      <c r="A532" s="464">
        <v>43698</v>
      </c>
      <c r="B532" s="460">
        <v>72.599999999999994</v>
      </c>
      <c r="C532" s="460" t="e">
        <v>#N/A</v>
      </c>
      <c r="D532" s="460" t="e">
        <v>#N/A</v>
      </c>
      <c r="E532" s="460" t="e">
        <v>#N/A</v>
      </c>
      <c r="F532" s="460" t="e">
        <v>#N/A</v>
      </c>
      <c r="G532" s="460" t="e">
        <v>#N/A</v>
      </c>
      <c r="H532" s="460" t="e">
        <v>#N/A</v>
      </c>
      <c r="I532" s="460" t="e">
        <v>#N/A</v>
      </c>
      <c r="J532" s="460">
        <v>42.638849298489447</v>
      </c>
      <c r="K532" s="465" t="e">
        <v>#N/A</v>
      </c>
      <c r="M532" s="139" t="e">
        <v>#N/A</v>
      </c>
      <c r="N532" s="63" t="e">
        <v>#N/A</v>
      </c>
      <c r="O532" s="564">
        <v>42.638849298489447</v>
      </c>
      <c r="Y532" s="461"/>
    </row>
    <row r="533" spans="1:25">
      <c r="A533" s="464">
        <v>43709</v>
      </c>
      <c r="B533" s="460">
        <v>121.8</v>
      </c>
      <c r="C533" s="460" t="e">
        <v>#N/A</v>
      </c>
      <c r="D533" s="460" t="e">
        <v>#N/A</v>
      </c>
      <c r="E533" s="460" t="e">
        <v>#N/A</v>
      </c>
      <c r="F533" s="460" t="e">
        <v>#N/A</v>
      </c>
      <c r="G533" s="460" t="e">
        <v>#N/A</v>
      </c>
      <c r="H533" s="460" t="e">
        <v>#N/A</v>
      </c>
      <c r="I533" s="460">
        <v>67.719999999999942</v>
      </c>
      <c r="J533" s="460" t="e">
        <v>#N/A</v>
      </c>
      <c r="K533" s="465" t="e">
        <v>#N/A</v>
      </c>
      <c r="M533" s="139" t="e">
        <v>#N/A</v>
      </c>
      <c r="N533" s="63" t="e">
        <v>#N/A</v>
      </c>
      <c r="O533" s="564">
        <v>67.719999999999942</v>
      </c>
      <c r="Y533" s="461"/>
    </row>
    <row r="534" spans="1:25">
      <c r="A534" s="464">
        <v>43726</v>
      </c>
      <c r="B534" s="460">
        <v>110</v>
      </c>
      <c r="C534" s="460" t="e">
        <v>#N/A</v>
      </c>
      <c r="D534" s="460" t="e">
        <v>#N/A</v>
      </c>
      <c r="E534" s="460">
        <v>25.489997991591348</v>
      </c>
      <c r="F534" s="460" t="e">
        <v>#N/A</v>
      </c>
      <c r="G534" s="460" t="e">
        <v>#N/A</v>
      </c>
      <c r="H534" s="460" t="e">
        <v>#N/A</v>
      </c>
      <c r="I534" s="460" t="e">
        <v>#N/A</v>
      </c>
      <c r="J534" s="460" t="e">
        <v>#N/A</v>
      </c>
      <c r="K534" s="465" t="e">
        <v>#N/A</v>
      </c>
      <c r="M534" s="139" t="e">
        <v>#N/A</v>
      </c>
      <c r="N534" s="63">
        <v>25.489997991591348</v>
      </c>
      <c r="O534" s="564" t="e">
        <v>#N/A</v>
      </c>
      <c r="Y534" s="461"/>
    </row>
    <row r="535" spans="1:25">
      <c r="A535" s="464">
        <v>43730</v>
      </c>
      <c r="B535" s="460">
        <v>76.8</v>
      </c>
      <c r="C535" s="460" t="e">
        <v>#N/A</v>
      </c>
      <c r="D535" s="460" t="e">
        <v>#N/A</v>
      </c>
      <c r="E535" s="460" t="e">
        <v>#N/A</v>
      </c>
      <c r="F535" s="460" t="e">
        <v>#N/A</v>
      </c>
      <c r="G535" s="460" t="e">
        <v>#N/A</v>
      </c>
      <c r="H535" s="460">
        <v>52.314635889085295</v>
      </c>
      <c r="I535" s="460" t="e">
        <v>#N/A</v>
      </c>
      <c r="J535" s="460" t="e">
        <v>#N/A</v>
      </c>
      <c r="K535" s="465" t="e">
        <v>#N/A</v>
      </c>
      <c r="M535" s="139" t="e">
        <v>#N/A</v>
      </c>
      <c r="N535" s="63" t="e">
        <v>#N/A</v>
      </c>
      <c r="O535" s="564">
        <v>52.314635889085295</v>
      </c>
      <c r="Y535" s="461"/>
    </row>
    <row r="536" spans="1:25">
      <c r="A536" s="464">
        <v>43739</v>
      </c>
      <c r="B536" s="460">
        <v>339.78</v>
      </c>
      <c r="C536" s="460" t="e">
        <v>#N/A</v>
      </c>
      <c r="D536" s="460" t="e">
        <v>#N/A</v>
      </c>
      <c r="E536" s="460" t="e">
        <v>#N/A</v>
      </c>
      <c r="F536" s="460" t="e">
        <v>#N/A</v>
      </c>
      <c r="G536" s="460" t="e">
        <v>#N/A</v>
      </c>
      <c r="H536" s="460" t="e">
        <v>#N/A</v>
      </c>
      <c r="I536" s="460">
        <v>65.61999999999999</v>
      </c>
      <c r="J536" s="460" t="e">
        <v>#N/A</v>
      </c>
      <c r="K536" s="465" t="e">
        <v>#N/A</v>
      </c>
      <c r="M536" s="139" t="e">
        <v>#N/A</v>
      </c>
      <c r="N536" s="63" t="e">
        <v>#N/A</v>
      </c>
      <c r="O536" s="564">
        <v>65.61999999999999</v>
      </c>
      <c r="Y536" s="461"/>
    </row>
    <row r="537" spans="1:25">
      <c r="A537" s="464">
        <v>43740</v>
      </c>
      <c r="B537" s="460">
        <v>128</v>
      </c>
      <c r="C537" s="460" t="e">
        <v>#N/A</v>
      </c>
      <c r="D537" s="460" t="e">
        <v>#N/A</v>
      </c>
      <c r="E537" s="460" t="e">
        <v>#N/A</v>
      </c>
      <c r="F537" s="460">
        <v>14</v>
      </c>
      <c r="G537" s="460" t="e">
        <v>#N/A</v>
      </c>
      <c r="H537" s="460" t="e">
        <v>#N/A</v>
      </c>
      <c r="I537" s="460" t="e">
        <v>#N/A</v>
      </c>
      <c r="J537" s="460" t="e">
        <v>#N/A</v>
      </c>
      <c r="K537" s="465" t="e">
        <v>#N/A</v>
      </c>
      <c r="M537" s="139" t="e">
        <v>#N/A</v>
      </c>
      <c r="N537" s="63">
        <v>14</v>
      </c>
      <c r="O537" s="564" t="e">
        <v>#N/A</v>
      </c>
      <c r="Y537" s="461"/>
    </row>
    <row r="538" spans="1:25">
      <c r="A538" s="464">
        <v>43741</v>
      </c>
      <c r="B538" s="460">
        <v>300</v>
      </c>
      <c r="C538" s="460" t="e">
        <v>#N/A</v>
      </c>
      <c r="D538" s="460">
        <v>41.879999999999981</v>
      </c>
      <c r="E538" s="460" t="e">
        <v>#N/A</v>
      </c>
      <c r="F538" s="460" t="e">
        <v>#N/A</v>
      </c>
      <c r="G538" s="460" t="e">
        <v>#N/A</v>
      </c>
      <c r="H538" s="460" t="e">
        <v>#N/A</v>
      </c>
      <c r="I538" s="460" t="e">
        <v>#N/A</v>
      </c>
      <c r="J538" s="460" t="e">
        <v>#N/A</v>
      </c>
      <c r="K538" s="465" t="e">
        <v>#N/A</v>
      </c>
      <c r="M538" s="139">
        <v>41.879999999999981</v>
      </c>
      <c r="N538" s="63" t="e">
        <v>#N/A</v>
      </c>
      <c r="O538" s="564" t="e">
        <v>#N/A</v>
      </c>
      <c r="Y538" s="461"/>
    </row>
    <row r="539" spans="1:25">
      <c r="A539" s="464">
        <v>43755</v>
      </c>
      <c r="B539" s="460">
        <v>90</v>
      </c>
      <c r="C539" s="460" t="e">
        <v>#N/A</v>
      </c>
      <c r="D539" s="460" t="e">
        <v>#N/A</v>
      </c>
      <c r="E539" s="460" t="e">
        <v>#N/A</v>
      </c>
      <c r="F539" s="460">
        <v>13.519999999999985</v>
      </c>
      <c r="G539" s="460" t="e">
        <v>#N/A</v>
      </c>
      <c r="H539" s="460" t="e">
        <v>#N/A</v>
      </c>
      <c r="I539" s="460" t="e">
        <v>#N/A</v>
      </c>
      <c r="J539" s="460" t="e">
        <v>#N/A</v>
      </c>
      <c r="K539" s="465" t="e">
        <v>#N/A</v>
      </c>
      <c r="M539" s="139" t="e">
        <v>#N/A</v>
      </c>
      <c r="N539" s="63">
        <v>13.519999999999985</v>
      </c>
      <c r="O539" s="564" t="e">
        <v>#N/A</v>
      </c>
      <c r="Y539" s="461"/>
    </row>
    <row r="540" spans="1:25">
      <c r="A540" s="464">
        <v>43755</v>
      </c>
      <c r="B540" s="460">
        <v>110.00000000000001</v>
      </c>
      <c r="C540" s="460" t="e">
        <v>#N/A</v>
      </c>
      <c r="D540" s="460" t="e">
        <v>#N/A</v>
      </c>
      <c r="E540" s="460" t="e">
        <v>#N/A</v>
      </c>
      <c r="F540" s="460">
        <v>16.729999999999993</v>
      </c>
      <c r="G540" s="460" t="e">
        <v>#N/A</v>
      </c>
      <c r="H540" s="460" t="e">
        <v>#N/A</v>
      </c>
      <c r="I540" s="460" t="e">
        <v>#N/A</v>
      </c>
      <c r="J540" s="460" t="e">
        <v>#N/A</v>
      </c>
      <c r="K540" s="465" t="e">
        <v>#N/A</v>
      </c>
      <c r="M540" s="139" t="e">
        <v>#N/A</v>
      </c>
      <c r="N540" s="63">
        <v>16.729999999999993</v>
      </c>
      <c r="O540" s="564" t="e">
        <v>#N/A</v>
      </c>
      <c r="Y540" s="461"/>
    </row>
    <row r="541" spans="1:25">
      <c r="A541" s="464">
        <v>43759</v>
      </c>
      <c r="B541" s="460">
        <v>302.39999999999998</v>
      </c>
      <c r="C541" s="460" t="e">
        <v>#N/A</v>
      </c>
      <c r="D541" s="460" t="e">
        <v>#N/A</v>
      </c>
      <c r="E541" s="460">
        <v>30.249999999999982</v>
      </c>
      <c r="F541" s="460" t="e">
        <v>#N/A</v>
      </c>
      <c r="G541" s="460" t="e">
        <v>#N/A</v>
      </c>
      <c r="H541" s="460" t="e">
        <v>#N/A</v>
      </c>
      <c r="I541" s="460" t="e">
        <v>#N/A</v>
      </c>
      <c r="J541" s="460" t="e">
        <v>#N/A</v>
      </c>
      <c r="K541" s="465" t="e">
        <v>#N/A</v>
      </c>
      <c r="M541" s="139" t="e">
        <v>#N/A</v>
      </c>
      <c r="N541" s="63">
        <v>30.249999999999982</v>
      </c>
      <c r="O541" s="564" t="e">
        <v>#N/A</v>
      </c>
      <c r="Y541" s="461"/>
    </row>
    <row r="542" spans="1:25">
      <c r="A542" s="464">
        <v>43770</v>
      </c>
      <c r="B542" s="460">
        <v>112.5</v>
      </c>
      <c r="C542" s="460" t="e">
        <v>#N/A</v>
      </c>
      <c r="D542" s="460" t="e">
        <v>#N/A</v>
      </c>
      <c r="E542" s="460" t="e">
        <v>#N/A</v>
      </c>
      <c r="F542" s="460" t="e">
        <v>#N/A</v>
      </c>
      <c r="G542" s="460" t="e">
        <v>#N/A</v>
      </c>
      <c r="H542" s="460" t="e">
        <v>#N/A</v>
      </c>
      <c r="I542" s="460">
        <v>69.619999999999948</v>
      </c>
      <c r="J542" s="460" t="e">
        <v>#N/A</v>
      </c>
      <c r="K542" s="465" t="e">
        <v>#N/A</v>
      </c>
      <c r="M542" s="139" t="e">
        <v>#N/A</v>
      </c>
      <c r="N542" s="63" t="e">
        <v>#N/A</v>
      </c>
      <c r="O542" s="564">
        <v>69.619999999999948</v>
      </c>
      <c r="Y542" s="461"/>
    </row>
    <row r="543" spans="1:25">
      <c r="A543" s="464">
        <v>43794</v>
      </c>
      <c r="B543" s="460">
        <v>100</v>
      </c>
      <c r="C543" s="460" t="e">
        <v>#N/A</v>
      </c>
      <c r="D543" s="460" t="e">
        <v>#N/A</v>
      </c>
      <c r="E543" s="460">
        <v>23.134714674745712</v>
      </c>
      <c r="F543" s="460" t="e">
        <v>#N/A</v>
      </c>
      <c r="G543" s="460" t="e">
        <v>#N/A</v>
      </c>
      <c r="H543" s="460" t="e">
        <v>#N/A</v>
      </c>
      <c r="I543" s="460" t="e">
        <v>#N/A</v>
      </c>
      <c r="J543" s="460" t="e">
        <v>#N/A</v>
      </c>
      <c r="K543" s="465" t="e">
        <v>#N/A</v>
      </c>
      <c r="M543" s="139" t="e">
        <v>#N/A</v>
      </c>
      <c r="N543" s="63">
        <v>23.134714674745712</v>
      </c>
      <c r="O543" s="564" t="e">
        <v>#N/A</v>
      </c>
      <c r="Y543" s="461"/>
    </row>
    <row r="544" spans="1:25">
      <c r="A544" s="464">
        <v>43812</v>
      </c>
      <c r="B544" s="460">
        <v>76.5</v>
      </c>
      <c r="C544" s="460" t="e">
        <v>#N/A</v>
      </c>
      <c r="D544" s="460" t="e">
        <v>#N/A</v>
      </c>
      <c r="E544" s="460" t="e">
        <v>#N/A</v>
      </c>
      <c r="F544" s="460" t="e">
        <v>#N/A</v>
      </c>
      <c r="G544" s="460" t="e">
        <v>#N/A</v>
      </c>
      <c r="H544" s="460">
        <v>32.749999999999993</v>
      </c>
      <c r="I544" s="460" t="e">
        <v>#N/A</v>
      </c>
      <c r="J544" s="460" t="e">
        <v>#N/A</v>
      </c>
      <c r="K544" s="465" t="e">
        <v>#N/A</v>
      </c>
      <c r="M544" s="139" t="e">
        <v>#N/A</v>
      </c>
      <c r="N544" s="63" t="e">
        <v>#N/A</v>
      </c>
      <c r="O544" s="564">
        <v>32.749999999999993</v>
      </c>
      <c r="Y544" s="461"/>
    </row>
    <row r="545" spans="1:25">
      <c r="A545" s="464">
        <v>43817</v>
      </c>
      <c r="B545" s="460">
        <v>200</v>
      </c>
      <c r="C545" s="460" t="e">
        <v>#N/A</v>
      </c>
      <c r="D545" s="460">
        <v>14.64999999999999</v>
      </c>
      <c r="E545" s="460" t="e">
        <v>#N/A</v>
      </c>
      <c r="F545" s="460" t="e">
        <v>#N/A</v>
      </c>
      <c r="G545" s="460" t="e">
        <v>#N/A</v>
      </c>
      <c r="H545" s="460" t="e">
        <v>#N/A</v>
      </c>
      <c r="I545" s="460" t="e">
        <v>#N/A</v>
      </c>
      <c r="J545" s="460" t="e">
        <v>#N/A</v>
      </c>
      <c r="K545" s="465" t="e">
        <v>#N/A</v>
      </c>
      <c r="M545" s="139">
        <v>14.64999999999999</v>
      </c>
      <c r="N545" s="63" t="e">
        <v>#N/A</v>
      </c>
      <c r="O545" s="564" t="e">
        <v>#N/A</v>
      </c>
      <c r="Y545" s="461"/>
    </row>
    <row r="546" spans="1:25">
      <c r="A546" s="464">
        <v>43819</v>
      </c>
      <c r="B546" s="460">
        <v>14.4</v>
      </c>
      <c r="C546" s="460">
        <v>45.809999999999995</v>
      </c>
      <c r="D546" s="460" t="e">
        <v>#N/A</v>
      </c>
      <c r="E546" s="460" t="e">
        <v>#N/A</v>
      </c>
      <c r="F546" s="460" t="e">
        <v>#N/A</v>
      </c>
      <c r="G546" s="460" t="e">
        <v>#N/A</v>
      </c>
      <c r="H546" s="460" t="e">
        <v>#N/A</v>
      </c>
      <c r="I546" s="460" t="e">
        <v>#N/A</v>
      </c>
      <c r="J546" s="460" t="e">
        <v>#N/A</v>
      </c>
      <c r="K546" s="465" t="e">
        <v>#N/A</v>
      </c>
      <c r="M546" s="139">
        <v>45.809999999999995</v>
      </c>
      <c r="N546" s="63" t="e">
        <v>#N/A</v>
      </c>
      <c r="O546" s="564" t="e">
        <v>#N/A</v>
      </c>
      <c r="Y546" s="461"/>
    </row>
    <row r="547" spans="1:25">
      <c r="A547" s="464">
        <v>43936</v>
      </c>
      <c r="B547" s="460">
        <v>56.2</v>
      </c>
      <c r="C547" s="460" t="e">
        <v>#N/A</v>
      </c>
      <c r="D547" s="460" t="e">
        <v>#N/A</v>
      </c>
      <c r="E547" s="460" t="e">
        <v>#N/A</v>
      </c>
      <c r="F547" s="460" t="e">
        <v>#N/A</v>
      </c>
      <c r="G547" s="460" t="e">
        <v>#N/A</v>
      </c>
      <c r="H547" s="460">
        <v>34.149999999999984</v>
      </c>
      <c r="I547" s="460" t="e">
        <v>#N/A</v>
      </c>
      <c r="J547" s="460" t="e">
        <v>#N/A</v>
      </c>
      <c r="K547" s="465" t="e">
        <v>#N/A</v>
      </c>
      <c r="M547" s="139" t="e">
        <v>#N/A</v>
      </c>
      <c r="N547" s="63" t="e">
        <v>#N/A</v>
      </c>
      <c r="O547" s="564">
        <v>34.149999999999984</v>
      </c>
      <c r="Y547" s="461"/>
    </row>
    <row r="548" spans="1:25">
      <c r="A548" s="464">
        <v>43937</v>
      </c>
      <c r="B548" s="460">
        <v>50.1</v>
      </c>
      <c r="C548" s="460">
        <v>44.849999999999973</v>
      </c>
      <c r="D548" s="460" t="e">
        <v>#N/A</v>
      </c>
      <c r="E548" s="460" t="e">
        <v>#N/A</v>
      </c>
      <c r="F548" s="460" t="e">
        <v>#N/A</v>
      </c>
      <c r="G548" s="460" t="e">
        <v>#N/A</v>
      </c>
      <c r="H548" s="460" t="e">
        <v>#N/A</v>
      </c>
      <c r="I548" s="460" t="e">
        <v>#N/A</v>
      </c>
      <c r="J548" s="460" t="e">
        <v>#N/A</v>
      </c>
      <c r="K548" s="465" t="e">
        <v>#N/A</v>
      </c>
      <c r="M548" s="139">
        <v>44.849999999999973</v>
      </c>
      <c r="N548" s="63" t="e">
        <v>#N/A</v>
      </c>
      <c r="O548" s="564" t="e">
        <v>#N/A</v>
      </c>
      <c r="Y548" s="461"/>
    </row>
    <row r="549" spans="1:25">
      <c r="A549" s="464">
        <v>43978</v>
      </c>
      <c r="B549" s="460">
        <v>172.54842630833929</v>
      </c>
      <c r="C549" s="460" t="e">
        <v>#N/A</v>
      </c>
      <c r="D549" s="460" t="e">
        <v>#N/A</v>
      </c>
      <c r="E549" s="460" t="e">
        <v>#N/A</v>
      </c>
      <c r="F549" s="460">
        <v>16.699999999999989</v>
      </c>
      <c r="G549" s="460" t="e">
        <v>#N/A</v>
      </c>
      <c r="H549" s="460" t="e">
        <v>#N/A</v>
      </c>
      <c r="I549" s="460" t="e">
        <v>#N/A</v>
      </c>
      <c r="J549" s="460" t="e">
        <v>#N/A</v>
      </c>
      <c r="K549" s="465" t="e">
        <v>#N/A</v>
      </c>
      <c r="M549" s="139" t="e">
        <v>#N/A</v>
      </c>
      <c r="N549" s="63">
        <v>16.699999999999989</v>
      </c>
      <c r="O549" s="564" t="e">
        <v>#N/A</v>
      </c>
      <c r="Y549" s="461"/>
    </row>
    <row r="550" spans="1:25">
      <c r="A550" s="464">
        <v>43978</v>
      </c>
      <c r="B550" s="460">
        <v>26.321573691660728</v>
      </c>
      <c r="C550" s="460" t="e">
        <v>#N/A</v>
      </c>
      <c r="D550" s="460" t="e">
        <v>#N/A</v>
      </c>
      <c r="E550" s="460" t="e">
        <v>#N/A</v>
      </c>
      <c r="F550" s="460">
        <v>13.249999999999995</v>
      </c>
      <c r="G550" s="460" t="e">
        <v>#N/A</v>
      </c>
      <c r="H550" s="460" t="e">
        <v>#N/A</v>
      </c>
      <c r="I550" s="460" t="e">
        <v>#N/A</v>
      </c>
      <c r="J550" s="460" t="e">
        <v>#N/A</v>
      </c>
      <c r="K550" s="465" t="e">
        <v>#N/A</v>
      </c>
      <c r="M550" s="139" t="e">
        <v>#N/A</v>
      </c>
      <c r="N550" s="63">
        <v>13.249999999999995</v>
      </c>
      <c r="O550" s="564" t="e">
        <v>#N/A</v>
      </c>
      <c r="Y550" s="461"/>
    </row>
    <row r="551" spans="1:25">
      <c r="A551" s="464">
        <v>43979</v>
      </c>
      <c r="B551" s="460">
        <v>201.3</v>
      </c>
      <c r="C551" s="460" t="e">
        <v>#N/A</v>
      </c>
      <c r="D551" s="460">
        <v>48.857849978864024</v>
      </c>
      <c r="E551" s="460" t="e">
        <v>#N/A</v>
      </c>
      <c r="F551" s="460" t="e">
        <v>#N/A</v>
      </c>
      <c r="G551" s="460" t="e">
        <v>#N/A</v>
      </c>
      <c r="H551" s="460" t="e">
        <v>#N/A</v>
      </c>
      <c r="I551" s="460" t="e">
        <v>#N/A</v>
      </c>
      <c r="J551" s="460" t="e">
        <v>#N/A</v>
      </c>
      <c r="K551" s="465" t="e">
        <v>#N/A</v>
      </c>
      <c r="M551" s="139">
        <v>48.857849978864024</v>
      </c>
      <c r="N551" s="63" t="e">
        <v>#N/A</v>
      </c>
      <c r="O551" s="564" t="e">
        <v>#N/A</v>
      </c>
    </row>
    <row r="552" spans="1:25">
      <c r="A552" s="464">
        <v>43986</v>
      </c>
      <c r="B552" s="460">
        <v>331</v>
      </c>
      <c r="C552" s="460" t="e">
        <v>#N/A</v>
      </c>
      <c r="D552" s="460">
        <v>40.999999999999979</v>
      </c>
      <c r="E552" s="460" t="e">
        <v>#N/A</v>
      </c>
      <c r="F552" s="460" t="e">
        <v>#N/A</v>
      </c>
      <c r="G552" s="460" t="e">
        <v>#N/A</v>
      </c>
      <c r="H552" s="460" t="e">
        <v>#N/A</v>
      </c>
      <c r="I552" s="460" t="e">
        <v>#N/A</v>
      </c>
      <c r="J552" s="460" t="e">
        <v>#N/A</v>
      </c>
      <c r="K552" s="465" t="e">
        <v>#N/A</v>
      </c>
      <c r="M552" s="139">
        <v>40.999999999999979</v>
      </c>
      <c r="N552" s="63" t="e">
        <v>#N/A</v>
      </c>
      <c r="O552" s="564" t="e">
        <v>#N/A</v>
      </c>
    </row>
    <row r="553" spans="1:25">
      <c r="A553" s="464">
        <v>44033</v>
      </c>
      <c r="B553" s="460">
        <v>199.39999999999972</v>
      </c>
      <c r="C553" s="460" t="e">
        <v>#N/A</v>
      </c>
      <c r="D553" s="460" t="e">
        <v>#N/A</v>
      </c>
      <c r="E553" s="460">
        <v>24.258286316823966</v>
      </c>
      <c r="F553" s="460" t="e">
        <v>#N/A</v>
      </c>
      <c r="G553" s="460" t="e">
        <v>#N/A</v>
      </c>
      <c r="H553" s="460" t="e">
        <v>#N/A</v>
      </c>
      <c r="I553" s="460" t="e">
        <v>#N/A</v>
      </c>
      <c r="J553" s="460" t="e">
        <v>#N/A</v>
      </c>
      <c r="K553" s="465" t="e">
        <v>#N/A</v>
      </c>
      <c r="M553" s="139" t="e">
        <v>#N/A</v>
      </c>
      <c r="N553" s="63">
        <v>24.258286316823966</v>
      </c>
      <c r="O553" s="564" t="e">
        <v>#N/A</v>
      </c>
    </row>
    <row r="554" spans="1:25">
      <c r="A554" s="464">
        <v>44044</v>
      </c>
      <c r="B554" s="460">
        <v>77.7</v>
      </c>
      <c r="C554" s="460" t="e">
        <v>#N/A</v>
      </c>
      <c r="D554" s="460" t="e">
        <v>#N/A</v>
      </c>
      <c r="E554" s="460" t="e">
        <v>#N/A</v>
      </c>
      <c r="F554" s="460" t="e">
        <v>#N/A</v>
      </c>
      <c r="G554" s="460" t="e">
        <v>#N/A</v>
      </c>
      <c r="H554" s="460" t="e">
        <v>#N/A</v>
      </c>
      <c r="I554" s="460">
        <v>66.37</v>
      </c>
      <c r="J554" s="460" t="e">
        <v>#N/A</v>
      </c>
      <c r="K554" s="465" t="e">
        <v>#N/A</v>
      </c>
      <c r="M554" s="139" t="e">
        <v>#N/A</v>
      </c>
      <c r="N554" s="63" t="e">
        <v>#N/A</v>
      </c>
      <c r="O554" s="564">
        <v>66.37</v>
      </c>
    </row>
    <row r="555" spans="1:25">
      <c r="A555" s="464">
        <v>44050</v>
      </c>
      <c r="B555" s="460">
        <v>53.6</v>
      </c>
      <c r="C555" s="460" t="e">
        <v>#N/A</v>
      </c>
      <c r="D555" s="460" t="e">
        <v>#N/A</v>
      </c>
      <c r="E555" s="460">
        <v>22.999999999999993</v>
      </c>
      <c r="F555" s="460" t="e">
        <v>#N/A</v>
      </c>
      <c r="G555" s="460" t="e">
        <v>#N/A</v>
      </c>
      <c r="H555" s="460" t="e">
        <v>#N/A</v>
      </c>
      <c r="I555" s="460" t="e">
        <v>#N/A</v>
      </c>
      <c r="J555" s="460" t="e">
        <v>#N/A</v>
      </c>
      <c r="K555" s="465" t="e">
        <v>#N/A</v>
      </c>
      <c r="M555" s="139" t="e">
        <v>#N/A</v>
      </c>
      <c r="N555" s="63">
        <v>22.999999999999993</v>
      </c>
      <c r="O555" s="564" t="e">
        <v>#N/A</v>
      </c>
    </row>
    <row r="556" spans="1:25">
      <c r="A556" s="464">
        <v>44068</v>
      </c>
      <c r="B556" s="460">
        <v>100</v>
      </c>
      <c r="C556" s="460" t="e">
        <v>#N/A</v>
      </c>
      <c r="D556" s="460">
        <v>44.109999999999992</v>
      </c>
      <c r="E556" s="460" t="e">
        <v>#N/A</v>
      </c>
      <c r="F556" s="460" t="e">
        <v>#N/A</v>
      </c>
      <c r="G556" s="460" t="e">
        <v>#N/A</v>
      </c>
      <c r="H556" s="460" t="e">
        <v>#N/A</v>
      </c>
      <c r="I556" s="460" t="e">
        <v>#N/A</v>
      </c>
      <c r="J556" s="460" t="e">
        <v>#N/A</v>
      </c>
      <c r="K556" s="465" t="e">
        <v>#N/A</v>
      </c>
      <c r="M556" s="139">
        <v>44.109999999999992</v>
      </c>
      <c r="N556" s="63" t="e">
        <v>#N/A</v>
      </c>
      <c r="O556" s="564" t="e">
        <v>#N/A</v>
      </c>
    </row>
    <row r="557" spans="1:25">
      <c r="A557" s="464">
        <v>44074</v>
      </c>
      <c r="B557" s="460">
        <v>225</v>
      </c>
      <c r="C557" s="460" t="e">
        <v>#N/A</v>
      </c>
      <c r="D557" s="460">
        <v>39.999999999999986</v>
      </c>
      <c r="E557" s="460" t="e">
        <v>#N/A</v>
      </c>
      <c r="F557" s="460" t="e">
        <v>#N/A</v>
      </c>
      <c r="G557" s="460" t="e">
        <v>#N/A</v>
      </c>
      <c r="H557" s="460" t="e">
        <v>#N/A</v>
      </c>
      <c r="I557" s="460" t="e">
        <v>#N/A</v>
      </c>
      <c r="J557" s="460" t="e">
        <v>#N/A</v>
      </c>
      <c r="K557" s="465" t="e">
        <v>#N/A</v>
      </c>
      <c r="M557" s="139">
        <v>39.999999999999986</v>
      </c>
      <c r="N557" s="63" t="e">
        <v>#N/A</v>
      </c>
      <c r="O557" s="564" t="e">
        <v>#N/A</v>
      </c>
    </row>
    <row r="558" spans="1:25">
      <c r="A558" s="464">
        <v>44075</v>
      </c>
      <c r="B558" s="460">
        <v>147</v>
      </c>
      <c r="C558" s="460" t="e">
        <v>#N/A</v>
      </c>
      <c r="D558" s="460" t="e">
        <v>#N/A</v>
      </c>
      <c r="E558" s="460" t="e">
        <v>#N/A</v>
      </c>
      <c r="F558" s="460" t="e">
        <v>#N/A</v>
      </c>
      <c r="G558" s="460" t="e">
        <v>#N/A</v>
      </c>
      <c r="H558" s="460" t="e">
        <v>#N/A</v>
      </c>
      <c r="I558" s="460">
        <v>67.009999999999948</v>
      </c>
      <c r="J558" s="460" t="e">
        <v>#N/A</v>
      </c>
      <c r="K558" s="465" t="e">
        <v>#N/A</v>
      </c>
      <c r="M558" s="139" t="e">
        <v>#N/A</v>
      </c>
      <c r="N558" s="63" t="e">
        <v>#N/A</v>
      </c>
      <c r="O558" s="564">
        <v>67.009999999999948</v>
      </c>
    </row>
    <row r="559" spans="1:25">
      <c r="A559" s="464">
        <v>44085</v>
      </c>
      <c r="B559" s="460">
        <v>234.56</v>
      </c>
      <c r="C559" s="460" t="e">
        <v>#N/A</v>
      </c>
      <c r="D559" s="460">
        <v>31.746835418876778</v>
      </c>
      <c r="E559" s="460" t="e">
        <v>#N/A</v>
      </c>
      <c r="F559" s="460" t="e">
        <v>#N/A</v>
      </c>
      <c r="G559" s="460" t="e">
        <v>#N/A</v>
      </c>
      <c r="H559" s="460" t="e">
        <v>#N/A</v>
      </c>
      <c r="I559" s="460" t="e">
        <v>#N/A</v>
      </c>
      <c r="J559" s="460" t="e">
        <v>#N/A</v>
      </c>
      <c r="K559" s="465" t="e">
        <v>#N/A</v>
      </c>
      <c r="M559" s="139">
        <v>31.746835418876778</v>
      </c>
      <c r="N559" s="63" t="e">
        <v>#N/A</v>
      </c>
      <c r="O559" s="564" t="e">
        <v>#N/A</v>
      </c>
    </row>
    <row r="560" spans="1:25">
      <c r="A560" s="464">
        <v>44090</v>
      </c>
      <c r="B560" s="460">
        <v>29.5</v>
      </c>
      <c r="C560" s="460">
        <v>37.999999999999979</v>
      </c>
      <c r="D560" s="460" t="e">
        <v>#N/A</v>
      </c>
      <c r="E560" s="460" t="e">
        <v>#N/A</v>
      </c>
      <c r="F560" s="460" t="e">
        <v>#N/A</v>
      </c>
      <c r="G560" s="460" t="e">
        <v>#N/A</v>
      </c>
      <c r="H560" s="460" t="e">
        <v>#N/A</v>
      </c>
      <c r="I560" s="460" t="e">
        <v>#N/A</v>
      </c>
      <c r="J560" s="460" t="e">
        <v>#N/A</v>
      </c>
      <c r="K560" s="465" t="e">
        <v>#N/A</v>
      </c>
      <c r="M560" s="139">
        <v>37.999999999999979</v>
      </c>
      <c r="N560" s="63" t="e">
        <v>#N/A</v>
      </c>
      <c r="O560" s="564" t="e">
        <v>#N/A</v>
      </c>
    </row>
    <row r="561" spans="1:15">
      <c r="A561" s="464">
        <v>44091</v>
      </c>
      <c r="B561" s="460">
        <v>250.7</v>
      </c>
      <c r="C561" s="460" t="e">
        <v>#N/A</v>
      </c>
      <c r="D561" s="460" t="e">
        <v>#N/A</v>
      </c>
      <c r="E561" s="460" t="e">
        <v>#N/A</v>
      </c>
      <c r="F561" s="460">
        <v>16.239999999999984</v>
      </c>
      <c r="G561" s="460" t="e">
        <v>#N/A</v>
      </c>
      <c r="H561" s="460" t="e">
        <v>#N/A</v>
      </c>
      <c r="I561" s="460" t="e">
        <v>#N/A</v>
      </c>
      <c r="J561" s="460" t="e">
        <v>#N/A</v>
      </c>
      <c r="K561" s="465" t="e">
        <v>#N/A</v>
      </c>
      <c r="M561" s="139" t="e">
        <v>#N/A</v>
      </c>
      <c r="N561" s="63">
        <v>16.239999999999984</v>
      </c>
      <c r="O561" s="564" t="e">
        <v>#N/A</v>
      </c>
    </row>
    <row r="562" spans="1:15">
      <c r="A562" s="464">
        <v>44091</v>
      </c>
      <c r="B562" s="460">
        <v>300.60000000000002</v>
      </c>
      <c r="C562" s="460" t="e">
        <v>#N/A</v>
      </c>
      <c r="D562" s="460" t="e">
        <v>#N/A</v>
      </c>
      <c r="E562" s="460" t="e">
        <v>#N/A</v>
      </c>
      <c r="F562" s="460">
        <v>17.459999999999997</v>
      </c>
      <c r="G562" s="460" t="e">
        <v>#N/A</v>
      </c>
      <c r="H562" s="460" t="e">
        <v>#N/A</v>
      </c>
      <c r="I562" s="460" t="e">
        <v>#N/A</v>
      </c>
      <c r="J562" s="460" t="e">
        <v>#N/A</v>
      </c>
      <c r="K562" s="465" t="e">
        <v>#N/A</v>
      </c>
      <c r="M562" s="139" t="e">
        <v>#N/A</v>
      </c>
      <c r="N562" s="63">
        <v>17.459999999999997</v>
      </c>
      <c r="O562" s="564" t="e">
        <v>#N/A</v>
      </c>
    </row>
    <row r="563" spans="1:15">
      <c r="A563" s="464">
        <v>44105</v>
      </c>
      <c r="B563" s="460">
        <v>99</v>
      </c>
      <c r="C563" s="460" t="e">
        <v>#N/A</v>
      </c>
      <c r="D563" s="460" t="e">
        <v>#N/A</v>
      </c>
      <c r="E563" s="460" t="e">
        <v>#N/A</v>
      </c>
      <c r="F563" s="460" t="e">
        <v>#N/A</v>
      </c>
      <c r="G563" s="460" t="e">
        <v>#N/A</v>
      </c>
      <c r="H563" s="460" t="e">
        <v>#N/A</v>
      </c>
      <c r="I563" s="460">
        <v>67.269999999999982</v>
      </c>
      <c r="J563" s="460" t="e">
        <v>#N/A</v>
      </c>
      <c r="K563" s="465" t="e">
        <v>#N/A</v>
      </c>
      <c r="M563" s="139" t="e">
        <v>#N/A</v>
      </c>
      <c r="N563" s="63" t="e">
        <v>#N/A</v>
      </c>
      <c r="O563" s="564">
        <v>67.269999999999982</v>
      </c>
    </row>
    <row r="564" spans="1:15">
      <c r="A564" s="464">
        <v>44165</v>
      </c>
      <c r="B564" s="460">
        <v>33.799999999999997</v>
      </c>
      <c r="C564" s="460">
        <v>44.249999999999964</v>
      </c>
      <c r="D564" s="460" t="e">
        <v>#N/A</v>
      </c>
      <c r="E564" s="460" t="e">
        <v>#N/A</v>
      </c>
      <c r="F564" s="460" t="e">
        <v>#N/A</v>
      </c>
      <c r="G564" s="460" t="e">
        <v>#N/A</v>
      </c>
      <c r="H564" s="460" t="e">
        <v>#N/A</v>
      </c>
      <c r="I564" s="460" t="e">
        <v>#N/A</v>
      </c>
      <c r="J564" s="460" t="e">
        <v>#N/A</v>
      </c>
      <c r="K564" s="465" t="e">
        <v>#N/A</v>
      </c>
      <c r="M564" s="139">
        <v>44.249999999999964</v>
      </c>
      <c r="N564" s="63" t="e">
        <v>#N/A</v>
      </c>
      <c r="O564" s="564" t="e">
        <v>#N/A</v>
      </c>
    </row>
    <row r="565" spans="1:15">
      <c r="A565" s="464">
        <v>44218</v>
      </c>
      <c r="B565" s="460">
        <v>80</v>
      </c>
      <c r="C565" s="460" t="e">
        <v>#N/A</v>
      </c>
      <c r="D565" s="460" t="e">
        <v>#N/A</v>
      </c>
      <c r="E565" s="460">
        <v>24.879999999999995</v>
      </c>
      <c r="F565" s="460" t="e">
        <v>#N/A</v>
      </c>
      <c r="G565" s="460" t="e">
        <v>#N/A</v>
      </c>
      <c r="H565" s="460" t="e">
        <v>#N/A</v>
      </c>
      <c r="I565" s="460" t="e">
        <v>#N/A</v>
      </c>
      <c r="J565" s="460" t="e">
        <v>#N/A</v>
      </c>
      <c r="K565" s="465" t="e">
        <v>#N/A</v>
      </c>
      <c r="M565" s="139" t="e">
        <v>#N/A</v>
      </c>
      <c r="N565" s="63">
        <v>24.879999999999995</v>
      </c>
      <c r="O565" s="564" t="e">
        <v>#N/A</v>
      </c>
    </row>
    <row r="566" spans="1:15">
      <c r="A566" s="464">
        <v>44230</v>
      </c>
      <c r="B566" s="460">
        <v>350</v>
      </c>
      <c r="C566" s="460" t="e">
        <v>#N/A</v>
      </c>
      <c r="D566" s="460">
        <v>26.719999999999981</v>
      </c>
      <c r="E566" s="460" t="e">
        <v>#N/A</v>
      </c>
      <c r="F566" s="460" t="e">
        <v>#N/A</v>
      </c>
      <c r="G566" s="460" t="e">
        <v>#N/A</v>
      </c>
      <c r="H566" s="460" t="e">
        <v>#N/A</v>
      </c>
      <c r="I566" s="460" t="e">
        <v>#N/A</v>
      </c>
      <c r="J566" s="460" t="e">
        <v>#N/A</v>
      </c>
      <c r="K566" s="465" t="e">
        <v>#N/A</v>
      </c>
      <c r="M566" s="139">
        <v>26.719999999999981</v>
      </c>
      <c r="N566" s="63" t="e">
        <v>#N/A</v>
      </c>
      <c r="O566" s="564" t="e">
        <v>#N/A</v>
      </c>
    </row>
    <row r="567" spans="1:15">
      <c r="A567" s="464">
        <v>44307</v>
      </c>
      <c r="B567" s="460">
        <v>29.9</v>
      </c>
      <c r="C567" s="460" t="e">
        <v>#N/A</v>
      </c>
      <c r="D567" s="460">
        <v>43.129999999999981</v>
      </c>
      <c r="E567" s="460" t="e">
        <v>#N/A</v>
      </c>
      <c r="F567" s="460" t="e">
        <v>#N/A</v>
      </c>
      <c r="G567" s="460" t="e">
        <v>#N/A</v>
      </c>
      <c r="H567" s="460" t="e">
        <v>#N/A</v>
      </c>
      <c r="I567" s="460" t="e">
        <v>#N/A</v>
      </c>
      <c r="J567" s="460" t="e">
        <v>#N/A</v>
      </c>
      <c r="K567" s="465" t="e">
        <v>#N/A</v>
      </c>
      <c r="M567" s="139">
        <v>43.129999999999981</v>
      </c>
      <c r="N567" s="63" t="e">
        <v>#N/A</v>
      </c>
      <c r="O567" s="564" t="e">
        <v>#N/A</v>
      </c>
    </row>
    <row r="568" spans="1:15">
      <c r="A568" s="464">
        <v>44307</v>
      </c>
      <c r="B568" s="460">
        <v>50</v>
      </c>
      <c r="C568" s="460" t="e">
        <v>#N/A</v>
      </c>
      <c r="D568" s="460">
        <v>46.369999999999969</v>
      </c>
      <c r="E568" s="460" t="e">
        <v>#N/A</v>
      </c>
      <c r="F568" s="460" t="e">
        <v>#N/A</v>
      </c>
      <c r="G568" s="460" t="e">
        <v>#N/A</v>
      </c>
      <c r="H568" s="460" t="e">
        <v>#N/A</v>
      </c>
      <c r="I568" s="460" t="e">
        <v>#N/A</v>
      </c>
      <c r="J568" s="460" t="e">
        <v>#N/A</v>
      </c>
      <c r="K568" s="465" t="e">
        <v>#N/A</v>
      </c>
      <c r="M568" s="139">
        <v>46.369999999999969</v>
      </c>
      <c r="N568" s="63" t="e">
        <v>#N/A</v>
      </c>
      <c r="O568" s="564" t="e">
        <v>#N/A</v>
      </c>
    </row>
    <row r="569" spans="1:15">
      <c r="A569" s="464">
        <v>44337</v>
      </c>
      <c r="B569" s="460">
        <v>145</v>
      </c>
      <c r="C569" s="460" t="e">
        <v>#N/A</v>
      </c>
      <c r="D569" s="460">
        <v>19.199999999999992</v>
      </c>
      <c r="E569" s="460" t="e">
        <v>#N/A</v>
      </c>
      <c r="F569" s="460" t="e">
        <v>#N/A</v>
      </c>
      <c r="G569" s="460" t="e">
        <v>#N/A</v>
      </c>
      <c r="H569" s="460" t="e">
        <v>#N/A</v>
      </c>
      <c r="I569" s="460" t="e">
        <v>#N/A</v>
      </c>
      <c r="J569" s="460" t="e">
        <v>#N/A</v>
      </c>
      <c r="K569" s="465" t="e">
        <v>#N/A</v>
      </c>
      <c r="M569" s="139">
        <v>19.199999999999992</v>
      </c>
      <c r="N569" s="63" t="e">
        <v>#N/A</v>
      </c>
      <c r="O569" s="564" t="e">
        <v>#N/A</v>
      </c>
    </row>
    <row r="570" spans="1:15">
      <c r="A570" s="464">
        <v>44377</v>
      </c>
      <c r="B570" s="460">
        <v>180</v>
      </c>
      <c r="C570" s="460" t="e">
        <v>#N/A</v>
      </c>
      <c r="D570" s="460" t="e">
        <v>#N/A</v>
      </c>
      <c r="E570" s="460">
        <v>26.989999999999991</v>
      </c>
      <c r="F570" s="460" t="e">
        <v>#N/A</v>
      </c>
      <c r="G570" s="460" t="e">
        <v>#N/A</v>
      </c>
      <c r="H570" s="460" t="e">
        <v>#N/A</v>
      </c>
      <c r="I570" s="460" t="e">
        <v>#N/A</v>
      </c>
      <c r="J570" s="460" t="e">
        <v>#N/A</v>
      </c>
      <c r="K570" s="465" t="e">
        <v>#N/A</v>
      </c>
      <c r="M570" s="139" t="e">
        <v>#N/A</v>
      </c>
      <c r="N570" s="63">
        <v>26.989999999999991</v>
      </c>
      <c r="O570" s="564" t="e">
        <v>#N/A</v>
      </c>
    </row>
    <row r="571" spans="1:15">
      <c r="A571" s="464">
        <v>44440</v>
      </c>
      <c r="B571" s="460">
        <v>197.4</v>
      </c>
      <c r="C571" s="460" t="e">
        <v>#N/A</v>
      </c>
      <c r="D571" s="460" t="e">
        <v>#N/A</v>
      </c>
      <c r="E571" s="460" t="e">
        <v>#N/A</v>
      </c>
      <c r="F571" s="460">
        <v>17.149999999999991</v>
      </c>
      <c r="G571" s="460" t="e">
        <v>#N/A</v>
      </c>
      <c r="H571" s="460" t="e">
        <v>#N/A</v>
      </c>
      <c r="I571" s="460" t="e">
        <v>#N/A</v>
      </c>
      <c r="J571" s="460" t="e">
        <v>#N/A</v>
      </c>
      <c r="K571" s="465" t="e">
        <v>#N/A</v>
      </c>
      <c r="M571" s="139" t="e">
        <v>#N/A</v>
      </c>
      <c r="N571" s="63">
        <v>17.149999999999991</v>
      </c>
      <c r="O571" s="564" t="e">
        <v>#N/A</v>
      </c>
    </row>
    <row r="572" spans="1:15">
      <c r="A572" s="464">
        <v>44440</v>
      </c>
      <c r="B572" s="460">
        <v>145</v>
      </c>
      <c r="C572" s="460" t="e">
        <v>#N/A</v>
      </c>
      <c r="D572" s="460" t="e">
        <v>#N/A</v>
      </c>
      <c r="E572" s="460" t="e">
        <v>#N/A</v>
      </c>
      <c r="F572" s="460" t="e">
        <v>#N/A</v>
      </c>
      <c r="G572" s="460" t="e">
        <v>#N/A</v>
      </c>
      <c r="H572" s="460" t="e">
        <v>#N/A</v>
      </c>
      <c r="I572" s="460">
        <v>71.590000000000018</v>
      </c>
      <c r="J572" s="460" t="e">
        <v>#N/A</v>
      </c>
      <c r="K572" s="465" t="e">
        <v>#N/A</v>
      </c>
      <c r="M572" s="139" t="e">
        <v>#N/A</v>
      </c>
      <c r="N572" s="63" t="e">
        <v>#N/A</v>
      </c>
      <c r="O572" s="564">
        <v>71.590000000000018</v>
      </c>
    </row>
    <row r="573" spans="1:15">
      <c r="A573" s="466">
        <v>44621</v>
      </c>
      <c r="B573" s="467">
        <v>70</v>
      </c>
      <c r="C573" s="467" t="e">
        <v>#N/A</v>
      </c>
      <c r="D573" s="467" t="e">
        <v>#N/A</v>
      </c>
      <c r="E573" s="467">
        <v>29.949999999999978</v>
      </c>
      <c r="F573" s="467" t="e">
        <v>#N/A</v>
      </c>
      <c r="G573" s="467" t="e">
        <v>#N/A</v>
      </c>
      <c r="H573" s="467" t="e">
        <v>#N/A</v>
      </c>
      <c r="I573" s="467" t="e">
        <v>#N/A</v>
      </c>
      <c r="J573" s="467" t="e">
        <v>#N/A</v>
      </c>
      <c r="K573" s="468" t="e">
        <v>#N/A</v>
      </c>
      <c r="M573" s="315" t="e">
        <v>#N/A</v>
      </c>
      <c r="N573" s="316">
        <v>29.949999999999978</v>
      </c>
      <c r="O573" s="565" t="e">
        <v>#N/A</v>
      </c>
    </row>
  </sheetData>
  <pageMargins left="0.75" right="0.75" top="1" bottom="1" header="0.5" footer="0.5"/>
  <pageSetup orientation="portrait" horizontalDpi="1200" verticalDpi="1200"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8">
    <tabColor theme="5" tint="0.39997558519241921"/>
  </sheetPr>
  <dimension ref="A1:S52"/>
  <sheetViews>
    <sheetView zoomScale="75" zoomScaleNormal="75" workbookViewId="0"/>
  </sheetViews>
  <sheetFormatPr defaultColWidth="8.5546875" defaultRowHeight="13.2"/>
  <cols>
    <col min="1" max="1" width="8.5546875" style="3"/>
    <col min="2" max="3" width="11.5546875" style="5" bestFit="1" customWidth="1"/>
    <col min="4" max="4" width="15.5546875" style="5" bestFit="1" customWidth="1"/>
    <col min="5" max="5" width="11.88671875" style="5" bestFit="1" customWidth="1"/>
    <col min="6" max="6" width="10" style="5" bestFit="1" customWidth="1"/>
    <col min="7" max="7" width="6.77734375" style="3" bestFit="1" customWidth="1"/>
    <col min="8" max="8" width="7.5546875" style="3" bestFit="1" customWidth="1"/>
    <col min="9" max="9" width="5.44140625" style="3" bestFit="1" customWidth="1"/>
    <col min="10" max="10" width="7.5546875" style="3" bestFit="1" customWidth="1"/>
    <col min="11" max="11" width="5.44140625" style="3" bestFit="1" customWidth="1"/>
    <col min="12" max="12" width="7.5546875" style="3" bestFit="1" customWidth="1"/>
    <col min="13" max="13" width="5.44140625" style="3" bestFit="1" customWidth="1"/>
    <col min="14" max="14" width="7.5546875" style="3" bestFit="1" customWidth="1"/>
    <col min="15" max="16384" width="8.5546875" style="3"/>
  </cols>
  <sheetData>
    <row r="1" spans="1:1" ht="14.4">
      <c r="A1" s="100" t="s">
        <v>493</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19">
      <c r="A17" s="80"/>
    </row>
    <row r="18" spans="1:19">
      <c r="A18" s="80"/>
    </row>
    <row r="19" spans="1:19">
      <c r="A19" s="80"/>
    </row>
    <row r="20" spans="1:19">
      <c r="A20" s="80"/>
    </row>
    <row r="21" spans="1:19">
      <c r="A21" s="80"/>
    </row>
    <row r="22" spans="1:19">
      <c r="A22" s="180" t="s">
        <v>571</v>
      </c>
    </row>
    <row r="23" spans="1:19">
      <c r="A23" s="180" t="s">
        <v>572</v>
      </c>
    </row>
    <row r="25" spans="1:19">
      <c r="A25" s="132" t="s">
        <v>494</v>
      </c>
      <c r="B25" s="831" t="s">
        <v>495</v>
      </c>
      <c r="C25" s="132" t="s">
        <v>100</v>
      </c>
      <c r="D25" s="132" t="s">
        <v>569</v>
      </c>
      <c r="E25" s="132" t="s">
        <v>570</v>
      </c>
      <c r="G25" s="1238" t="s">
        <v>495</v>
      </c>
      <c r="H25" s="1202"/>
      <c r="I25" s="1238" t="s">
        <v>100</v>
      </c>
      <c r="J25" s="1202"/>
      <c r="K25" s="1239" t="s">
        <v>569</v>
      </c>
      <c r="L25" s="1202"/>
      <c r="M25" s="1239" t="s">
        <v>570</v>
      </c>
      <c r="N25" s="1202"/>
    </row>
    <row r="26" spans="1:19">
      <c r="A26" s="134" t="s">
        <v>496</v>
      </c>
      <c r="B26" s="5" t="s">
        <v>497</v>
      </c>
      <c r="C26" s="134" t="s">
        <v>497</v>
      </c>
      <c r="D26" s="134" t="s">
        <v>497</v>
      </c>
      <c r="E26" s="134" t="s">
        <v>497</v>
      </c>
      <c r="G26" s="1240" t="s">
        <v>338</v>
      </c>
      <c r="H26" s="1241"/>
      <c r="I26" s="1240" t="s">
        <v>338</v>
      </c>
      <c r="J26" s="1241"/>
      <c r="K26" s="1242" t="s">
        <v>338</v>
      </c>
      <c r="L26" s="1241"/>
      <c r="M26" s="1242" t="s">
        <v>338</v>
      </c>
      <c r="N26" s="1241"/>
    </row>
    <row r="27" spans="1:19">
      <c r="A27" s="135" t="s">
        <v>381</v>
      </c>
      <c r="B27" s="31" t="s">
        <v>802</v>
      </c>
      <c r="C27" s="135" t="s">
        <v>802</v>
      </c>
      <c r="D27" s="135" t="s">
        <v>802</v>
      </c>
      <c r="E27" s="135" t="s">
        <v>802</v>
      </c>
      <c r="G27" s="453" t="s">
        <v>470</v>
      </c>
      <c r="H27" s="39" t="s">
        <v>341</v>
      </c>
      <c r="I27" s="453" t="s">
        <v>470</v>
      </c>
      <c r="J27" s="39" t="s">
        <v>341</v>
      </c>
      <c r="K27" s="108" t="s">
        <v>470</v>
      </c>
      <c r="L27" s="39" t="s">
        <v>341</v>
      </c>
      <c r="M27" s="108" t="s">
        <v>470</v>
      </c>
      <c r="N27" s="39" t="s">
        <v>341</v>
      </c>
    </row>
    <row r="28" spans="1:19">
      <c r="A28" s="134" t="s">
        <v>498</v>
      </c>
      <c r="B28" s="497">
        <v>48.428604380933031</v>
      </c>
      <c r="C28" s="495">
        <v>75.370936201699038</v>
      </c>
      <c r="D28" s="495">
        <v>45.755232989412271</v>
      </c>
      <c r="E28" s="495">
        <v>217.11386007195392</v>
      </c>
      <c r="G28" s="40">
        <v>553</v>
      </c>
      <c r="H28" s="36">
        <v>10</v>
      </c>
      <c r="I28" s="40">
        <v>25.08</v>
      </c>
      <c r="J28" s="36">
        <v>1</v>
      </c>
      <c r="K28" s="32">
        <v>517.13</v>
      </c>
      <c r="L28" s="36">
        <v>8</v>
      </c>
      <c r="M28" s="32">
        <v>10.4</v>
      </c>
      <c r="N28" s="36">
        <v>1</v>
      </c>
      <c r="P28" s="350"/>
      <c r="Q28" s="350"/>
      <c r="R28" s="350"/>
      <c r="S28" s="350"/>
    </row>
    <row r="29" spans="1:19">
      <c r="A29" s="134" t="s">
        <v>357</v>
      </c>
      <c r="B29" s="497">
        <v>43.97656850861727</v>
      </c>
      <c r="C29" s="495">
        <v>44.287532342798904</v>
      </c>
      <c r="D29" s="495">
        <v>44.428512012606845</v>
      </c>
      <c r="E29" s="495">
        <v>58.128134128131435</v>
      </c>
      <c r="G29" s="40">
        <v>1249</v>
      </c>
      <c r="H29" s="36">
        <v>17</v>
      </c>
      <c r="I29" s="40">
        <v>445.94</v>
      </c>
      <c r="J29" s="36">
        <v>5</v>
      </c>
      <c r="K29" s="32">
        <v>663.8</v>
      </c>
      <c r="L29" s="36">
        <v>9</v>
      </c>
      <c r="M29" s="32">
        <v>139.5</v>
      </c>
      <c r="N29" s="36">
        <v>3</v>
      </c>
      <c r="P29" s="350"/>
      <c r="Q29" s="350"/>
      <c r="R29" s="350"/>
      <c r="S29" s="350"/>
    </row>
    <row r="30" spans="1:19">
      <c r="A30" s="134" t="s">
        <v>358</v>
      </c>
      <c r="B30" s="497">
        <v>40.829951971938698</v>
      </c>
      <c r="C30" s="495">
        <v>44.280950980802416</v>
      </c>
      <c r="D30" s="495">
        <v>30.358853456943006</v>
      </c>
      <c r="E30" s="495">
        <v>62.749725837404895</v>
      </c>
      <c r="G30" s="40">
        <v>1382</v>
      </c>
      <c r="H30" s="36">
        <v>24</v>
      </c>
      <c r="I30" s="40">
        <v>835.44</v>
      </c>
      <c r="J30" s="36">
        <v>9</v>
      </c>
      <c r="K30" s="32">
        <v>450.67</v>
      </c>
      <c r="L30" s="36">
        <v>11</v>
      </c>
      <c r="M30" s="32">
        <v>96</v>
      </c>
      <c r="N30" s="36">
        <v>4</v>
      </c>
      <c r="P30" s="350"/>
      <c r="Q30" s="350"/>
      <c r="R30" s="350"/>
      <c r="S30" s="350"/>
    </row>
    <row r="31" spans="1:19">
      <c r="A31" s="134" t="s">
        <v>359</v>
      </c>
      <c r="B31" s="497">
        <v>46.108687063572532</v>
      </c>
      <c r="C31" s="495">
        <v>60.56663472667735</v>
      </c>
      <c r="D31" s="495">
        <v>41.980199284772198</v>
      </c>
      <c r="E31" s="495">
        <v>50.512365910216268</v>
      </c>
      <c r="G31" s="40">
        <v>2190</v>
      </c>
      <c r="H31" s="36">
        <v>30</v>
      </c>
      <c r="I31" s="40">
        <v>517.46</v>
      </c>
      <c r="J31" s="36">
        <v>11</v>
      </c>
      <c r="K31" s="32">
        <v>1615.5</v>
      </c>
      <c r="L31" s="36">
        <v>18</v>
      </c>
      <c r="M31" s="32">
        <v>56.7</v>
      </c>
      <c r="N31" s="36">
        <v>1</v>
      </c>
      <c r="P31" s="350"/>
      <c r="Q31" s="350"/>
      <c r="R31" s="350"/>
      <c r="S31" s="350"/>
    </row>
    <row r="32" spans="1:19">
      <c r="A32" s="134">
        <v>2006</v>
      </c>
      <c r="B32" s="497">
        <v>59.285279524843119</v>
      </c>
      <c r="C32" s="495">
        <v>63.737722536448722</v>
      </c>
      <c r="D32" s="495">
        <v>49.083406863009472</v>
      </c>
      <c r="E32" s="495">
        <v>66.574279057796033</v>
      </c>
      <c r="G32" s="40">
        <v>2436</v>
      </c>
      <c r="H32" s="36">
        <v>31</v>
      </c>
      <c r="I32" s="40">
        <v>1324.7500000000002</v>
      </c>
      <c r="J32" s="36">
        <v>14</v>
      </c>
      <c r="K32" s="32">
        <v>869.55000000000007</v>
      </c>
      <c r="L32" s="36">
        <v>11</v>
      </c>
      <c r="M32" s="32">
        <v>241.20000000000002</v>
      </c>
      <c r="N32" s="36">
        <v>6</v>
      </c>
      <c r="P32" s="350"/>
      <c r="Q32" s="350"/>
      <c r="R32" s="350"/>
      <c r="S32" s="350"/>
    </row>
    <row r="33" spans="1:19">
      <c r="A33" s="134">
        <v>2007</v>
      </c>
      <c r="B33" s="497">
        <v>61.289668519802689</v>
      </c>
      <c r="C33" s="495">
        <v>84.938287316364082</v>
      </c>
      <c r="D33" s="495">
        <v>53.834667952118515</v>
      </c>
      <c r="E33" s="495">
        <v>73.462045004698226</v>
      </c>
      <c r="G33" s="40">
        <v>1781</v>
      </c>
      <c r="H33" s="36">
        <v>26</v>
      </c>
      <c r="I33" s="40">
        <v>397.7</v>
      </c>
      <c r="J33" s="36">
        <v>4</v>
      </c>
      <c r="K33" s="32">
        <v>1109.2599999999998</v>
      </c>
      <c r="L33" s="36">
        <v>19</v>
      </c>
      <c r="M33" s="32">
        <v>274.43333333333334</v>
      </c>
      <c r="N33" s="36">
        <v>3</v>
      </c>
      <c r="P33" s="350"/>
      <c r="Q33" s="350"/>
      <c r="R33" s="350"/>
      <c r="S33" s="350"/>
    </row>
    <row r="34" spans="1:19">
      <c r="A34" s="134">
        <v>2008</v>
      </c>
      <c r="B34" s="497">
        <v>75.423555026623063</v>
      </c>
      <c r="C34" s="495">
        <v>87.211597192185877</v>
      </c>
      <c r="D34" s="495">
        <v>61.752776953706018</v>
      </c>
      <c r="E34" s="495">
        <v>90.667549299081799</v>
      </c>
      <c r="G34" s="40">
        <v>3489</v>
      </c>
      <c r="H34" s="36">
        <v>40</v>
      </c>
      <c r="I34" s="40">
        <v>1611.4</v>
      </c>
      <c r="J34" s="36">
        <v>11</v>
      </c>
      <c r="K34" s="32">
        <v>1148.4000000000001</v>
      </c>
      <c r="L34" s="36">
        <v>18</v>
      </c>
      <c r="M34" s="32">
        <v>729.4666666666667</v>
      </c>
      <c r="N34" s="36">
        <v>11</v>
      </c>
      <c r="P34" s="350"/>
      <c r="Q34" s="350"/>
      <c r="R34" s="350"/>
      <c r="S34" s="350"/>
    </row>
    <row r="35" spans="1:19">
      <c r="A35" s="134">
        <v>2009</v>
      </c>
      <c r="B35" s="497">
        <v>79.569798948117722</v>
      </c>
      <c r="C35" s="495">
        <v>102.64549118070148</v>
      </c>
      <c r="D35" s="495">
        <v>64.289535166435996</v>
      </c>
      <c r="E35" s="495">
        <v>90.098624793685175</v>
      </c>
      <c r="G35" s="40">
        <v>4048</v>
      </c>
      <c r="H35" s="36">
        <v>49</v>
      </c>
      <c r="I35" s="40">
        <v>1680</v>
      </c>
      <c r="J35" s="36">
        <v>21</v>
      </c>
      <c r="K35" s="32">
        <v>1858.4000000000003</v>
      </c>
      <c r="L35" s="36">
        <v>21</v>
      </c>
      <c r="M35" s="32">
        <v>510</v>
      </c>
      <c r="N35" s="36">
        <v>7</v>
      </c>
      <c r="P35" s="350"/>
      <c r="Q35" s="350"/>
      <c r="R35" s="350"/>
      <c r="S35" s="350"/>
    </row>
    <row r="36" spans="1:19">
      <c r="A36" s="134">
        <v>2010</v>
      </c>
      <c r="B36" s="497">
        <v>69.493290919386226</v>
      </c>
      <c r="C36" s="495">
        <v>94.979674206853275</v>
      </c>
      <c r="D36" s="495">
        <v>54.4931749560699</v>
      </c>
      <c r="E36" s="495">
        <v>83.811840379691262</v>
      </c>
      <c r="G36" s="40">
        <v>4865</v>
      </c>
      <c r="H36" s="36">
        <v>51</v>
      </c>
      <c r="I36" s="40">
        <v>2136.9</v>
      </c>
      <c r="J36" s="36">
        <v>18</v>
      </c>
      <c r="K36" s="32">
        <v>2290.6000000000004</v>
      </c>
      <c r="L36" s="36">
        <v>23</v>
      </c>
      <c r="M36" s="32">
        <v>437.34</v>
      </c>
      <c r="N36" s="36">
        <v>10</v>
      </c>
      <c r="P36" s="350"/>
      <c r="Q36" s="350"/>
      <c r="R36" s="350"/>
      <c r="S36" s="350"/>
    </row>
    <row r="37" spans="1:19">
      <c r="A37" s="134">
        <v>2011</v>
      </c>
      <c r="B37" s="497">
        <v>50.539161320513841</v>
      </c>
      <c r="C37" s="495">
        <v>67.924828481193003</v>
      </c>
      <c r="D37" s="495">
        <v>44.242912796908584</v>
      </c>
      <c r="E37" s="495">
        <v>54.645401119434311</v>
      </c>
      <c r="G37" s="40">
        <v>4634</v>
      </c>
      <c r="H37" s="36">
        <v>43</v>
      </c>
      <c r="I37" s="40">
        <v>1285.3999999999999</v>
      </c>
      <c r="J37" s="36">
        <v>10</v>
      </c>
      <c r="K37" s="32">
        <v>2842.31</v>
      </c>
      <c r="L37" s="36">
        <v>28</v>
      </c>
      <c r="M37" s="32">
        <v>506.15999999999997</v>
      </c>
      <c r="N37" s="36">
        <v>5</v>
      </c>
      <c r="P37" s="350"/>
      <c r="Q37" s="350"/>
      <c r="R37" s="350"/>
      <c r="S37" s="350"/>
    </row>
    <row r="38" spans="1:19">
      <c r="A38" s="134">
        <v>2012</v>
      </c>
      <c r="B38" s="497">
        <v>43.021036581954277</v>
      </c>
      <c r="C38" s="495">
        <v>52.676502447430501</v>
      </c>
      <c r="D38" s="495">
        <v>38.223409887334256</v>
      </c>
      <c r="E38" s="495">
        <v>57.996355952409814</v>
      </c>
      <c r="G38" s="40">
        <v>1101</v>
      </c>
      <c r="H38" s="36">
        <v>14</v>
      </c>
      <c r="I38" s="40">
        <v>141</v>
      </c>
      <c r="J38" s="36">
        <v>2</v>
      </c>
      <c r="K38" s="32">
        <v>763.3</v>
      </c>
      <c r="L38" s="36">
        <v>7</v>
      </c>
      <c r="M38" s="32">
        <v>197.1</v>
      </c>
      <c r="N38" s="36">
        <v>5</v>
      </c>
      <c r="P38" s="350"/>
      <c r="Q38" s="350"/>
      <c r="R38" s="350"/>
      <c r="S38" s="350"/>
    </row>
    <row r="39" spans="1:19">
      <c r="A39" s="134">
        <v>2013</v>
      </c>
      <c r="B39" s="497">
        <v>30.313683755132431</v>
      </c>
      <c r="C39" s="495">
        <v>39.101599641597829</v>
      </c>
      <c r="D39" s="495">
        <v>25.34199961308698</v>
      </c>
      <c r="E39" s="495">
        <v>54.386790141946179</v>
      </c>
      <c r="G39" s="40">
        <v>5412</v>
      </c>
      <c r="H39" s="36">
        <v>37</v>
      </c>
      <c r="I39" s="40">
        <v>1091.6999999999998</v>
      </c>
      <c r="J39" s="36">
        <v>10</v>
      </c>
      <c r="K39" s="32">
        <v>3702.2</v>
      </c>
      <c r="L39" s="36">
        <v>22</v>
      </c>
      <c r="M39" s="32">
        <v>617.59999999999991</v>
      </c>
      <c r="N39" s="36">
        <v>5</v>
      </c>
      <c r="P39" s="350"/>
      <c r="Q39" s="350"/>
      <c r="R39" s="350"/>
      <c r="S39" s="350"/>
    </row>
    <row r="40" spans="1:19">
      <c r="A40" s="134">
        <v>2014</v>
      </c>
      <c r="B40" s="497">
        <v>27.832519514303332</v>
      </c>
      <c r="C40" s="495">
        <v>69.614963839216614</v>
      </c>
      <c r="D40" s="495">
        <v>24.972965397984478</v>
      </c>
      <c r="E40" s="495">
        <v>40.360336292463415</v>
      </c>
      <c r="G40" s="40">
        <v>2155</v>
      </c>
      <c r="H40" s="36">
        <v>18</v>
      </c>
      <c r="I40" s="40">
        <v>72.95</v>
      </c>
      <c r="J40" s="36">
        <v>2</v>
      </c>
      <c r="K40" s="32">
        <v>1766.7</v>
      </c>
      <c r="L40" s="36">
        <v>14</v>
      </c>
      <c r="M40" s="32">
        <v>315</v>
      </c>
      <c r="N40" s="36">
        <v>2</v>
      </c>
      <c r="P40" s="350"/>
      <c r="Q40" s="350"/>
      <c r="R40" s="350"/>
      <c r="S40" s="350"/>
    </row>
    <row r="41" spans="1:19">
      <c r="A41" s="134">
        <v>2015</v>
      </c>
      <c r="B41" s="497">
        <v>32.542531681481314</v>
      </c>
      <c r="C41" s="495">
        <v>47.763596818016438</v>
      </c>
      <c r="D41" s="495">
        <v>25.884687282889328</v>
      </c>
      <c r="E41" s="495">
        <v>47.664083819434083</v>
      </c>
      <c r="G41" s="40">
        <v>3406</v>
      </c>
      <c r="H41" s="36">
        <v>26</v>
      </c>
      <c r="I41" s="40">
        <v>655.1</v>
      </c>
      <c r="J41" s="36">
        <v>3</v>
      </c>
      <c r="K41" s="32">
        <v>2182.41</v>
      </c>
      <c r="L41" s="36">
        <v>18</v>
      </c>
      <c r="M41" s="32">
        <v>568.29999999999995</v>
      </c>
      <c r="N41" s="36">
        <v>5</v>
      </c>
      <c r="P41" s="350"/>
      <c r="Q41" s="350"/>
      <c r="R41" s="350"/>
      <c r="S41" s="350"/>
    </row>
    <row r="42" spans="1:19">
      <c r="A42" s="134">
        <v>2016</v>
      </c>
      <c r="B42" s="497">
        <v>26.555694677009441</v>
      </c>
      <c r="C42" s="495">
        <v>42.255602679257976</v>
      </c>
      <c r="D42" s="495">
        <v>21.979891177290387</v>
      </c>
      <c r="E42" s="495">
        <v>37.240477721424305</v>
      </c>
      <c r="G42" s="40">
        <v>2498</v>
      </c>
      <c r="H42" s="36">
        <v>22</v>
      </c>
      <c r="I42" s="40">
        <v>516.65</v>
      </c>
      <c r="J42" s="36">
        <v>5</v>
      </c>
      <c r="K42" s="32">
        <v>1754.13</v>
      </c>
      <c r="L42" s="36">
        <v>13</v>
      </c>
      <c r="M42" s="32">
        <v>226.89999999999998</v>
      </c>
      <c r="N42" s="36">
        <v>4</v>
      </c>
      <c r="P42" s="350"/>
      <c r="Q42" s="350"/>
      <c r="R42" s="350"/>
      <c r="S42" s="350"/>
    </row>
    <row r="43" spans="1:19">
      <c r="A43" s="134">
        <v>2017</v>
      </c>
      <c r="B43" s="497">
        <v>20.437252785422331</v>
      </c>
      <c r="C43" s="495">
        <v>30.912139189465339</v>
      </c>
      <c r="D43" s="495">
        <v>16.723479046656422</v>
      </c>
      <c r="E43" s="495">
        <v>30.360558887584212</v>
      </c>
      <c r="G43" s="40">
        <v>3774</v>
      </c>
      <c r="H43" s="36">
        <v>33</v>
      </c>
      <c r="I43" s="40">
        <v>749.5</v>
      </c>
      <c r="J43" s="36">
        <v>7</v>
      </c>
      <c r="K43" s="32">
        <v>2616.2049999999999</v>
      </c>
      <c r="L43" s="36">
        <v>23</v>
      </c>
      <c r="M43" s="32">
        <v>408</v>
      </c>
      <c r="N43" s="36">
        <v>3</v>
      </c>
      <c r="P43" s="350"/>
      <c r="Q43" s="350"/>
      <c r="R43" s="350"/>
      <c r="S43" s="350"/>
    </row>
    <row r="44" spans="1:19">
      <c r="A44" s="134">
        <v>2018</v>
      </c>
      <c r="B44" s="497">
        <v>18.507960005969259</v>
      </c>
      <c r="C44" s="495">
        <v>16.618952737766477</v>
      </c>
      <c r="D44" s="495">
        <v>16.244661147491655</v>
      </c>
      <c r="E44" s="495">
        <v>44.976854176066034</v>
      </c>
      <c r="G44" s="40">
        <v>2985</v>
      </c>
      <c r="H44" s="36">
        <v>20</v>
      </c>
      <c r="I44" s="40">
        <v>1095.02</v>
      </c>
      <c r="J44" s="36">
        <v>7</v>
      </c>
      <c r="K44" s="32">
        <v>1535.62</v>
      </c>
      <c r="L44" s="36">
        <v>8</v>
      </c>
      <c r="M44" s="32">
        <v>354.6</v>
      </c>
      <c r="N44" s="36">
        <v>5</v>
      </c>
      <c r="P44" s="350"/>
      <c r="Q44" s="350"/>
      <c r="R44" s="350"/>
      <c r="S44" s="350"/>
    </row>
    <row r="45" spans="1:19">
      <c r="A45" s="134">
        <v>2019</v>
      </c>
      <c r="B45" s="497">
        <v>25.815875742407499</v>
      </c>
      <c r="C45" s="495">
        <v>24.81479661576541</v>
      </c>
      <c r="D45" s="495">
        <v>18.830514410079584</v>
      </c>
      <c r="E45" s="495">
        <v>38.847083393958918</v>
      </c>
      <c r="G45" s="40">
        <v>4481</v>
      </c>
      <c r="H45" s="36">
        <v>30</v>
      </c>
      <c r="I45" s="40">
        <v>1517.22</v>
      </c>
      <c r="J45" s="36">
        <v>11</v>
      </c>
      <c r="K45" s="32">
        <v>1701</v>
      </c>
      <c r="L45" s="36">
        <v>10</v>
      </c>
      <c r="M45" s="32">
        <v>1262.2799999999997</v>
      </c>
      <c r="N45" s="36">
        <v>9</v>
      </c>
      <c r="P45" s="350"/>
      <c r="Q45" s="350"/>
      <c r="R45" s="350"/>
      <c r="S45" s="350"/>
    </row>
    <row r="46" spans="1:19">
      <c r="A46" s="134">
        <v>2020</v>
      </c>
      <c r="B46" s="497">
        <v>28.454170191052132</v>
      </c>
      <c r="C46" s="495">
        <v>34.54839353482307</v>
      </c>
      <c r="D46" s="495">
        <v>16.630650857028904</v>
      </c>
      <c r="E46" s="495">
        <v>48.540839237580798</v>
      </c>
      <c r="G46" s="40">
        <v>2588</v>
      </c>
      <c r="H46" s="36">
        <v>18</v>
      </c>
      <c r="I46" s="40">
        <v>1205.26</v>
      </c>
      <c r="J46" s="36">
        <v>8</v>
      </c>
      <c r="K46" s="32">
        <v>1003.1699999999997</v>
      </c>
      <c r="L46" s="36">
        <v>6</v>
      </c>
      <c r="M46" s="32">
        <v>379.9</v>
      </c>
      <c r="N46" s="36">
        <v>4</v>
      </c>
      <c r="P46" s="350"/>
      <c r="Q46" s="350"/>
      <c r="R46" s="350"/>
      <c r="S46" s="350"/>
    </row>
    <row r="47" spans="1:19">
      <c r="A47" s="135" t="s">
        <v>803</v>
      </c>
      <c r="B47" s="498">
        <v>24.025359768497459</v>
      </c>
      <c r="C47" s="498">
        <v>22.343837541321253</v>
      </c>
      <c r="D47" s="498">
        <v>20.560682708313927</v>
      </c>
      <c r="E47" s="498">
        <v>54.000910308955163</v>
      </c>
      <c r="G47" s="482">
        <v>1247</v>
      </c>
      <c r="H47" s="38">
        <v>9</v>
      </c>
      <c r="I47" s="482">
        <v>574.9</v>
      </c>
      <c r="J47" s="38">
        <v>4</v>
      </c>
      <c r="K47" s="240">
        <v>527.4</v>
      </c>
      <c r="L47" s="38">
        <v>4</v>
      </c>
      <c r="M47" s="240">
        <v>145</v>
      </c>
      <c r="N47" s="38">
        <v>1</v>
      </c>
      <c r="P47" s="350"/>
      <c r="Q47" s="350"/>
      <c r="R47" s="350"/>
      <c r="S47" s="350"/>
    </row>
    <row r="48" spans="1:19">
      <c r="R48" s="350"/>
      <c r="S48" s="350"/>
    </row>
    <row r="49" spans="1:19">
      <c r="A49" s="132">
        <v>2021</v>
      </c>
      <c r="B49" s="502">
        <v>24.019000547120527</v>
      </c>
      <c r="C49" s="527">
        <v>22.343837541321253</v>
      </c>
      <c r="D49" s="527">
        <v>19.903995764212347</v>
      </c>
      <c r="E49" s="527">
        <v>54.000910308955163</v>
      </c>
      <c r="G49" s="643">
        <v>1177</v>
      </c>
      <c r="H49" s="483">
        <v>8</v>
      </c>
      <c r="I49" s="643">
        <v>574.9</v>
      </c>
      <c r="J49" s="483">
        <v>4</v>
      </c>
      <c r="K49" s="484">
        <v>457.4</v>
      </c>
      <c r="L49" s="483">
        <v>3</v>
      </c>
      <c r="M49" s="484">
        <v>145</v>
      </c>
      <c r="N49" s="483">
        <v>1</v>
      </c>
      <c r="P49" s="350"/>
      <c r="Q49" s="350"/>
      <c r="R49" s="350"/>
      <c r="S49" s="350"/>
    </row>
    <row r="50" spans="1:19">
      <c r="A50" s="135">
        <v>2022</v>
      </c>
      <c r="B50" s="500">
        <v>25.132659568357614</v>
      </c>
      <c r="C50" s="498" t="e">
        <v>#N/A</v>
      </c>
      <c r="D50" s="498">
        <v>25.132659568357614</v>
      </c>
      <c r="E50" s="498" t="e">
        <v>#N/A</v>
      </c>
      <c r="G50" s="482">
        <v>70</v>
      </c>
      <c r="H50" s="38">
        <v>1</v>
      </c>
      <c r="I50" s="482">
        <v>0</v>
      </c>
      <c r="J50" s="38">
        <v>0</v>
      </c>
      <c r="K50" s="240">
        <v>70</v>
      </c>
      <c r="L50" s="38">
        <v>1</v>
      </c>
      <c r="M50" s="240">
        <v>0</v>
      </c>
      <c r="N50" s="38">
        <v>0</v>
      </c>
      <c r="P50" s="350"/>
      <c r="Q50" s="350"/>
      <c r="R50" s="350"/>
      <c r="S50" s="350"/>
    </row>
    <row r="52" spans="1:19">
      <c r="B52" s="63"/>
      <c r="C52" s="63"/>
      <c r="D52" s="63"/>
      <c r="E52" s="63"/>
    </row>
  </sheetData>
  <mergeCells count="8">
    <mergeCell ref="G25:H25"/>
    <mergeCell ref="I25:J25"/>
    <mergeCell ref="K25:L25"/>
    <mergeCell ref="M25:N25"/>
    <mergeCell ref="G26:H26"/>
    <mergeCell ref="I26:J26"/>
    <mergeCell ref="K26:L26"/>
    <mergeCell ref="M26:N26"/>
  </mergeCells>
  <pageMargins left="0.75" right="0.75" top="1" bottom="1" header="0.5" footer="0.5"/>
  <pageSetup orientation="portrait" horizontalDpi="1200" verticalDpi="120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5">
    <tabColor theme="5" tint="0.39997558519241921"/>
  </sheetPr>
  <dimension ref="A1:AD52"/>
  <sheetViews>
    <sheetView zoomScale="75" zoomScaleNormal="75" zoomScalePageLayoutView="75" workbookViewId="0"/>
  </sheetViews>
  <sheetFormatPr defaultColWidth="8.5546875" defaultRowHeight="13.2"/>
  <cols>
    <col min="1" max="3" width="11.5546875" style="171" customWidth="1"/>
    <col min="4" max="4" width="11.44140625" style="177" customWidth="1"/>
    <col min="5" max="6" width="8.5546875" style="177"/>
    <col min="7" max="7" width="10.33203125" style="177" customWidth="1"/>
    <col min="8" max="8" width="9.5546875" style="177" customWidth="1"/>
    <col min="9" max="9" width="9.33203125" style="177" customWidth="1"/>
    <col min="10" max="12" width="9.44140625" style="177" customWidth="1"/>
    <col min="13" max="17" width="9.44140625" style="171" customWidth="1"/>
    <col min="18" max="18" width="13.5546875" style="171" customWidth="1"/>
    <col min="19" max="19" width="11.5546875" style="171" customWidth="1"/>
    <col min="20" max="21" width="11.88671875" style="171" customWidth="1"/>
    <col min="22" max="23" width="14.33203125" style="171" customWidth="1"/>
    <col min="24" max="16384" width="8.5546875" style="171"/>
  </cols>
  <sheetData>
    <row r="1" spans="1:30" ht="14.4">
      <c r="A1" s="4" t="s">
        <v>528</v>
      </c>
      <c r="B1" s="4"/>
      <c r="C1" s="4"/>
      <c r="J1" s="949"/>
    </row>
    <row r="2" spans="1:30" ht="14.4">
      <c r="A2" s="4"/>
      <c r="B2" s="4"/>
      <c r="C2" s="4"/>
    </row>
    <row r="3" spans="1:30" ht="14.4">
      <c r="A3" s="4"/>
      <c r="B3" s="4"/>
      <c r="C3" s="4"/>
    </row>
    <row r="4" spans="1:30" ht="14.4">
      <c r="A4" s="4"/>
      <c r="B4" s="4"/>
      <c r="C4" s="4"/>
    </row>
    <row r="5" spans="1:30" ht="14.4">
      <c r="A5" s="4"/>
      <c r="B5" s="4"/>
      <c r="C5" s="4"/>
    </row>
    <row r="6" spans="1:30" ht="14.4">
      <c r="A6" s="4"/>
      <c r="B6" s="4"/>
      <c r="C6" s="4"/>
    </row>
    <row r="7" spans="1:30" ht="14.4">
      <c r="A7" s="4"/>
      <c r="B7" s="4"/>
      <c r="C7" s="4"/>
    </row>
    <row r="8" spans="1:30" ht="14.4">
      <c r="A8" s="4"/>
      <c r="B8" s="4"/>
      <c r="C8" s="4"/>
      <c r="AD8" s="950"/>
    </row>
    <row r="9" spans="1:30" ht="14.4">
      <c r="A9" s="4"/>
      <c r="B9" s="4"/>
      <c r="C9" s="4"/>
    </row>
    <row r="10" spans="1:30" ht="14.4">
      <c r="A10" s="4"/>
      <c r="B10" s="4"/>
      <c r="C10" s="4"/>
    </row>
    <row r="11" spans="1:30" ht="14.4">
      <c r="A11" s="4"/>
      <c r="B11" s="4"/>
      <c r="C11" s="4"/>
    </row>
    <row r="12" spans="1:30" ht="14.4">
      <c r="A12" s="4"/>
      <c r="B12" s="4"/>
      <c r="C12" s="4"/>
    </row>
    <row r="13" spans="1:30" ht="14.4">
      <c r="A13" s="4"/>
      <c r="B13" s="4"/>
      <c r="C13" s="4"/>
    </row>
    <row r="14" spans="1:30" ht="14.4">
      <c r="A14" s="4"/>
      <c r="B14" s="4"/>
      <c r="C14" s="4"/>
    </row>
    <row r="15" spans="1:30" ht="14.4">
      <c r="A15" s="4"/>
      <c r="B15" s="4"/>
      <c r="C15" s="4"/>
    </row>
    <row r="16" spans="1:30" ht="14.4">
      <c r="A16" s="4"/>
      <c r="B16" s="4"/>
      <c r="C16" s="4"/>
    </row>
    <row r="17" spans="1:23" ht="14.4">
      <c r="A17" s="4"/>
      <c r="B17" s="4"/>
      <c r="C17" s="4"/>
    </row>
    <row r="18" spans="1:23" ht="14.4">
      <c r="A18" s="4"/>
      <c r="B18" s="4"/>
      <c r="C18" s="4"/>
    </row>
    <row r="19" spans="1:23" ht="14.4">
      <c r="A19" s="4"/>
      <c r="B19" s="4"/>
      <c r="C19" s="4"/>
    </row>
    <row r="20" spans="1:23" ht="14.4">
      <c r="A20" s="4"/>
      <c r="B20" s="4"/>
      <c r="C20" s="4"/>
    </row>
    <row r="21" spans="1:23" ht="14.4">
      <c r="A21" s="951" t="s">
        <v>765</v>
      </c>
      <c r="B21" s="4"/>
      <c r="C21" s="4"/>
      <c r="J21" s="951" t="s">
        <v>751</v>
      </c>
    </row>
    <row r="22" spans="1:23" ht="14.4">
      <c r="A22" s="951" t="s">
        <v>752</v>
      </c>
      <c r="B22" s="4"/>
      <c r="C22" s="4"/>
      <c r="J22" s="951"/>
    </row>
    <row r="23" spans="1:23">
      <c r="A23" s="952" t="s">
        <v>125</v>
      </c>
      <c r="B23" s="174"/>
      <c r="C23" s="174"/>
    </row>
    <row r="25" spans="1:23">
      <c r="A25" s="413"/>
      <c r="B25" s="1225" t="s">
        <v>210</v>
      </c>
      <c r="C25" s="1243"/>
      <c r="D25" s="1243"/>
      <c r="E25" s="1243"/>
      <c r="F25" s="1243"/>
      <c r="G25" s="1243"/>
      <c r="H25" s="1243"/>
      <c r="I25" s="1243"/>
      <c r="J25" s="1243"/>
      <c r="K25" s="1243"/>
      <c r="L25" s="1243"/>
      <c r="M25" s="1243"/>
      <c r="N25" s="1243"/>
      <c r="O25" s="1243"/>
      <c r="P25" s="1243"/>
      <c r="Q25" s="1243"/>
      <c r="R25" s="1243"/>
      <c r="S25" s="1243"/>
      <c r="T25" s="1243"/>
      <c r="U25" s="1244"/>
      <c r="V25" s="606"/>
      <c r="W25" s="606"/>
    </row>
    <row r="26" spans="1:23">
      <c r="A26" s="217"/>
      <c r="B26" s="1226" t="s">
        <v>585</v>
      </c>
      <c r="C26" s="1245"/>
      <c r="D26" s="1245"/>
      <c r="E26" s="1245"/>
      <c r="F26" s="1245"/>
      <c r="G26" s="1245"/>
      <c r="H26" s="1245"/>
      <c r="I26" s="1245"/>
      <c r="J26" s="1245"/>
      <c r="K26" s="1245"/>
      <c r="L26" s="1245"/>
      <c r="M26" s="1245"/>
      <c r="N26" s="1245"/>
      <c r="O26" s="1245"/>
      <c r="P26" s="1245"/>
      <c r="Q26" s="1245"/>
      <c r="R26" s="1245"/>
      <c r="S26" s="1245"/>
      <c r="T26" s="1245"/>
      <c r="U26" s="1246"/>
      <c r="V26" s="602"/>
      <c r="W26" s="602"/>
    </row>
    <row r="27" spans="1:23">
      <c r="A27" s="217"/>
      <c r="B27" s="1227" t="s">
        <v>753</v>
      </c>
      <c r="C27" s="1247"/>
      <c r="D27" s="1247"/>
      <c r="E27" s="1247"/>
      <c r="F27" s="1247"/>
      <c r="G27" s="1247"/>
      <c r="H27" s="1247"/>
      <c r="I27" s="1247"/>
      <c r="J27" s="1247"/>
      <c r="K27" s="1247"/>
      <c r="L27" s="1247"/>
      <c r="M27" s="1247"/>
      <c r="N27" s="1247"/>
      <c r="O27" s="1247"/>
      <c r="P27" s="1247"/>
      <c r="Q27" s="1247"/>
      <c r="R27" s="1247"/>
      <c r="S27" s="1247"/>
      <c r="T27" s="1247"/>
      <c r="U27" s="1248"/>
      <c r="V27" s="303" t="s">
        <v>0</v>
      </c>
      <c r="W27" s="303" t="s">
        <v>0</v>
      </c>
    </row>
    <row r="28" spans="1:23">
      <c r="A28" s="217"/>
      <c r="B28" s="1249">
        <v>2018</v>
      </c>
      <c r="C28" s="1250"/>
      <c r="D28" s="1249">
        <v>2019</v>
      </c>
      <c r="E28" s="1250"/>
      <c r="F28" s="1250"/>
      <c r="G28" s="1251"/>
      <c r="H28" s="1250">
        <v>2020</v>
      </c>
      <c r="I28" s="1250"/>
      <c r="J28" s="1250"/>
      <c r="K28" s="1250"/>
      <c r="L28" s="1249">
        <v>2021</v>
      </c>
      <c r="M28" s="1250"/>
      <c r="N28" s="1250"/>
      <c r="O28" s="1251"/>
      <c r="P28" s="1249">
        <v>2022</v>
      </c>
      <c r="Q28" s="1250"/>
      <c r="R28" s="1250"/>
      <c r="S28" s="1251"/>
      <c r="T28" s="1213">
        <v>2023</v>
      </c>
      <c r="U28" s="1252"/>
      <c r="V28" s="303" t="s">
        <v>208</v>
      </c>
      <c r="W28" s="303" t="s">
        <v>526</v>
      </c>
    </row>
    <row r="29" spans="1:23">
      <c r="A29" s="412" t="s">
        <v>52</v>
      </c>
      <c r="B29" s="230" t="s">
        <v>661</v>
      </c>
      <c r="C29" s="404" t="s">
        <v>662</v>
      </c>
      <c r="D29" s="881" t="s">
        <v>663</v>
      </c>
      <c r="E29" s="953" t="s">
        <v>664</v>
      </c>
      <c r="F29" s="953" t="s">
        <v>661</v>
      </c>
      <c r="G29" s="237" t="s">
        <v>662</v>
      </c>
      <c r="H29" s="954" t="s">
        <v>663</v>
      </c>
      <c r="I29" s="955" t="s">
        <v>664</v>
      </c>
      <c r="J29" s="955" t="s">
        <v>661</v>
      </c>
      <c r="K29" s="956" t="s">
        <v>662</v>
      </c>
      <c r="L29" s="910" t="s">
        <v>663</v>
      </c>
      <c r="M29" s="740" t="s">
        <v>664</v>
      </c>
      <c r="N29" s="404" t="s">
        <v>661</v>
      </c>
      <c r="O29" s="539" t="s">
        <v>662</v>
      </c>
      <c r="P29" s="230" t="s">
        <v>663</v>
      </c>
      <c r="Q29" s="404" t="s">
        <v>664</v>
      </c>
      <c r="R29" s="404" t="s">
        <v>661</v>
      </c>
      <c r="S29" s="539" t="s">
        <v>662</v>
      </c>
      <c r="T29" s="910" t="s">
        <v>663</v>
      </c>
      <c r="U29" s="741" t="s">
        <v>664</v>
      </c>
      <c r="V29" s="616" t="s">
        <v>209</v>
      </c>
      <c r="W29" s="616" t="s">
        <v>757</v>
      </c>
    </row>
    <row r="30" spans="1:23">
      <c r="A30" s="217" t="s">
        <v>7</v>
      </c>
      <c r="B30" s="957" t="e">
        <v>#N/A</v>
      </c>
      <c r="C30" s="958" t="e">
        <v>#N/A</v>
      </c>
      <c r="D30" s="959" t="e">
        <v>#N/A</v>
      </c>
      <c r="E30" s="960" t="e">
        <v>#N/A</v>
      </c>
      <c r="F30" s="960" t="e">
        <v>#N/A</v>
      </c>
      <c r="G30" s="961" t="e">
        <v>#N/A</v>
      </c>
      <c r="H30" s="959" t="e">
        <v>#N/A</v>
      </c>
      <c r="I30" s="614" t="e">
        <v>#N/A</v>
      </c>
      <c r="J30" s="614" t="e">
        <v>#N/A</v>
      </c>
      <c r="K30" s="962" t="e">
        <v>#N/A</v>
      </c>
      <c r="L30" s="963" t="e">
        <v>#N/A</v>
      </c>
      <c r="M30" s="718" t="e">
        <v>#N/A</v>
      </c>
      <c r="N30" s="718" t="e">
        <v>#N/A</v>
      </c>
      <c r="O30" s="615" t="e">
        <v>#N/A</v>
      </c>
      <c r="P30" s="228" t="e">
        <v>#N/A</v>
      </c>
      <c r="Q30" s="178" t="e">
        <v>#N/A</v>
      </c>
      <c r="R30" s="178" t="e">
        <f>NA()</f>
        <v>#N/A</v>
      </c>
      <c r="S30" s="754" t="e">
        <f>NA()</f>
        <v>#N/A</v>
      </c>
      <c r="T30" s="228" t="e">
        <f>NA()</f>
        <v>#N/A</v>
      </c>
      <c r="U30" s="754" t="e">
        <f>NA()</f>
        <v>#N/A</v>
      </c>
      <c r="V30" s="964" t="e">
        <f>AVERAGE(Q30:T30)</f>
        <v>#N/A</v>
      </c>
      <c r="W30" s="965" t="e">
        <f>AVERAGE(P30:S30)</f>
        <v>#N/A</v>
      </c>
    </row>
    <row r="31" spans="1:23">
      <c r="A31" s="217" t="s">
        <v>11</v>
      </c>
      <c r="B31" s="966">
        <v>38</v>
      </c>
      <c r="C31" s="967">
        <v>38</v>
      </c>
      <c r="D31" s="968">
        <v>39.700000000000003</v>
      </c>
      <c r="E31" s="969">
        <v>40</v>
      </c>
      <c r="F31" s="969">
        <v>40</v>
      </c>
      <c r="G31" s="970">
        <v>40</v>
      </c>
      <c r="H31" s="968">
        <v>48.3</v>
      </c>
      <c r="I31" s="969">
        <v>48</v>
      </c>
      <c r="J31" s="969">
        <v>49.7</v>
      </c>
      <c r="K31" s="970">
        <v>49</v>
      </c>
      <c r="L31" s="966">
        <v>50.3</v>
      </c>
      <c r="M31" s="967">
        <v>51.6</v>
      </c>
      <c r="N31" s="967" t="e">
        <v>#N/A</v>
      </c>
      <c r="O31" s="971" t="e">
        <v>#N/A</v>
      </c>
      <c r="P31" s="966">
        <v>61</v>
      </c>
      <c r="Q31" s="967">
        <v>61</v>
      </c>
      <c r="R31" s="967">
        <v>69.113</v>
      </c>
      <c r="S31" s="754" t="e">
        <v>#N/A</v>
      </c>
      <c r="T31" s="228" t="e">
        <v>#N/A</v>
      </c>
      <c r="U31" s="971" t="e">
        <v>#N/A</v>
      </c>
      <c r="V31" s="972" t="e">
        <f>AVERAGE(Q31:T31)</f>
        <v>#N/A</v>
      </c>
      <c r="W31" s="972" t="e">
        <f>AVERAGE(P31:S31)</f>
        <v>#N/A</v>
      </c>
    </row>
    <row r="32" spans="1:23">
      <c r="A32" s="217" t="s">
        <v>1</v>
      </c>
      <c r="B32" s="966">
        <v>30</v>
      </c>
      <c r="C32" s="967">
        <v>31.5</v>
      </c>
      <c r="D32" s="968">
        <v>32</v>
      </c>
      <c r="E32" s="969">
        <v>31</v>
      </c>
      <c r="F32" s="969">
        <v>28</v>
      </c>
      <c r="G32" s="970">
        <v>28</v>
      </c>
      <c r="H32" s="968">
        <v>29.1</v>
      </c>
      <c r="I32" s="969">
        <v>35.299999999999997</v>
      </c>
      <c r="J32" s="969">
        <v>35.6</v>
      </c>
      <c r="K32" s="970">
        <v>35.5</v>
      </c>
      <c r="L32" s="966">
        <v>35.5</v>
      </c>
      <c r="M32" s="967">
        <v>34</v>
      </c>
      <c r="N32" s="967">
        <v>43</v>
      </c>
      <c r="O32" s="971">
        <v>47.7</v>
      </c>
      <c r="P32" s="966">
        <v>55.1</v>
      </c>
      <c r="Q32" s="967">
        <v>47</v>
      </c>
      <c r="R32" s="967">
        <v>47.5</v>
      </c>
      <c r="S32" s="971">
        <v>50</v>
      </c>
      <c r="T32" s="966">
        <v>50</v>
      </c>
      <c r="U32" s="971" t="e">
        <v>#N/A</v>
      </c>
      <c r="V32" s="972">
        <f>AVERAGE(R32:T32)</f>
        <v>49.166666666666664</v>
      </c>
      <c r="W32" s="972">
        <f t="shared" ref="W32:W36" si="0">AVERAGE(P32:S32)</f>
        <v>49.9</v>
      </c>
    </row>
    <row r="33" spans="1:23">
      <c r="A33" s="217" t="s">
        <v>6</v>
      </c>
      <c r="B33" s="973" t="e">
        <v>#N/A</v>
      </c>
      <c r="C33" s="974" t="e">
        <v>#N/A</v>
      </c>
      <c r="D33" s="975" t="e">
        <v>#N/A</v>
      </c>
      <c r="E33" s="976" t="e">
        <v>#N/A</v>
      </c>
      <c r="F33" s="976" t="e">
        <v>#N/A</v>
      </c>
      <c r="G33" s="977" t="e">
        <v>#N/A</v>
      </c>
      <c r="H33" s="975" t="e">
        <v>#N/A</v>
      </c>
      <c r="I33" s="976" t="e">
        <v>#N/A</v>
      </c>
      <c r="J33" s="976" t="e">
        <v>#N/A</v>
      </c>
      <c r="K33" s="977" t="e">
        <v>#N/A</v>
      </c>
      <c r="L33" s="228" t="e">
        <v>#N/A</v>
      </c>
      <c r="M33" s="178" t="e">
        <v>#N/A</v>
      </c>
      <c r="N33" s="178" t="e">
        <v>#N/A</v>
      </c>
      <c r="O33" s="754" t="e">
        <v>#N/A</v>
      </c>
      <c r="P33" s="228" t="e">
        <v>#N/A</v>
      </c>
      <c r="Q33" s="178" t="e">
        <v>#N/A</v>
      </c>
      <c r="R33" s="967" t="e">
        <f>NA()</f>
        <v>#N/A</v>
      </c>
      <c r="S33" s="971" t="e">
        <f>NA()</f>
        <v>#N/A</v>
      </c>
      <c r="T33" s="966" t="e">
        <f>NA()</f>
        <v>#N/A</v>
      </c>
      <c r="U33" s="971" t="e">
        <f>NA()</f>
        <v>#N/A</v>
      </c>
      <c r="V33" s="965" t="e">
        <f t="shared" ref="V33" si="1">AVERAGE(Q33:T33)</f>
        <v>#N/A</v>
      </c>
      <c r="W33" s="965" t="e">
        <f t="shared" si="0"/>
        <v>#N/A</v>
      </c>
    </row>
    <row r="34" spans="1:23">
      <c r="A34" s="217" t="s">
        <v>5</v>
      </c>
      <c r="B34" s="966">
        <v>17.8</v>
      </c>
      <c r="C34" s="967">
        <v>21.6</v>
      </c>
      <c r="D34" s="968">
        <v>22.2</v>
      </c>
      <c r="E34" s="969">
        <v>22.5</v>
      </c>
      <c r="F34" s="969">
        <v>27</v>
      </c>
      <c r="G34" s="970">
        <v>27</v>
      </c>
      <c r="H34" s="968">
        <v>27.4</v>
      </c>
      <c r="I34" s="969">
        <v>25.2</v>
      </c>
      <c r="J34" s="969">
        <v>30</v>
      </c>
      <c r="K34" s="970">
        <v>33</v>
      </c>
      <c r="L34" s="966">
        <v>28.4</v>
      </c>
      <c r="M34" s="967">
        <v>33.9</v>
      </c>
      <c r="N34" s="967">
        <v>35.9</v>
      </c>
      <c r="O34" s="971">
        <v>35.9</v>
      </c>
      <c r="P34" s="966">
        <v>38.799999999999997</v>
      </c>
      <c r="Q34" s="967">
        <v>39.299999999999997</v>
      </c>
      <c r="R34" s="967">
        <v>47</v>
      </c>
      <c r="S34" s="971">
        <v>42.3</v>
      </c>
      <c r="T34" s="966">
        <v>46</v>
      </c>
      <c r="U34" s="971">
        <v>57</v>
      </c>
      <c r="V34" s="972">
        <f>AVERAGE(R34:U34)</f>
        <v>48.075000000000003</v>
      </c>
      <c r="W34" s="972">
        <f t="shared" si="0"/>
        <v>41.849999999999994</v>
      </c>
    </row>
    <row r="35" spans="1:23">
      <c r="A35" s="217" t="s">
        <v>2</v>
      </c>
      <c r="B35" s="966">
        <v>15.5</v>
      </c>
      <c r="C35" s="967">
        <v>15.8</v>
      </c>
      <c r="D35" s="968">
        <v>14.8</v>
      </c>
      <c r="E35" s="969">
        <v>16</v>
      </c>
      <c r="F35" s="969">
        <v>15.5</v>
      </c>
      <c r="G35" s="970">
        <v>16</v>
      </c>
      <c r="H35" s="968">
        <v>16</v>
      </c>
      <c r="I35" s="969">
        <v>17</v>
      </c>
      <c r="J35" s="969">
        <v>17</v>
      </c>
      <c r="K35" s="970">
        <v>20.9</v>
      </c>
      <c r="L35" s="966">
        <v>20</v>
      </c>
      <c r="M35" s="967">
        <v>20.9</v>
      </c>
      <c r="N35" s="967">
        <v>23</v>
      </c>
      <c r="O35" s="971">
        <v>26.3</v>
      </c>
      <c r="P35" s="966">
        <v>26.7</v>
      </c>
      <c r="Q35" s="967">
        <v>29.1</v>
      </c>
      <c r="R35" s="967">
        <v>35</v>
      </c>
      <c r="S35" s="971">
        <v>40</v>
      </c>
      <c r="T35" s="966">
        <v>36</v>
      </c>
      <c r="U35" s="971">
        <v>37.700000000000003</v>
      </c>
      <c r="V35" s="972">
        <f t="shared" ref="V35:V37" si="2">AVERAGE(R35:U35)</f>
        <v>37.174999999999997</v>
      </c>
      <c r="W35" s="972">
        <f t="shared" si="0"/>
        <v>32.700000000000003</v>
      </c>
    </row>
    <row r="36" spans="1:23">
      <c r="A36" s="218" t="s">
        <v>3</v>
      </c>
      <c r="B36" s="978">
        <v>14.5</v>
      </c>
      <c r="C36" s="979">
        <v>14.2</v>
      </c>
      <c r="D36" s="980">
        <v>14</v>
      </c>
      <c r="E36" s="981">
        <v>14</v>
      </c>
      <c r="F36" s="981">
        <v>16.8</v>
      </c>
      <c r="G36" s="982">
        <v>16.899999999999999</v>
      </c>
      <c r="H36" s="980">
        <v>19</v>
      </c>
      <c r="I36" s="981">
        <v>16.5</v>
      </c>
      <c r="J36" s="981">
        <v>20.399999999999999</v>
      </c>
      <c r="K36" s="982">
        <v>19.7</v>
      </c>
      <c r="L36" s="966">
        <v>18.600000000000001</v>
      </c>
      <c r="M36" s="967">
        <v>22.8</v>
      </c>
      <c r="N36" s="967">
        <v>21.3</v>
      </c>
      <c r="O36" s="971">
        <v>21.3</v>
      </c>
      <c r="P36" s="966">
        <v>27.9</v>
      </c>
      <c r="Q36" s="967">
        <v>32.200000000000003</v>
      </c>
      <c r="R36" s="967">
        <v>33</v>
      </c>
      <c r="S36" s="971">
        <v>29</v>
      </c>
      <c r="T36" s="966">
        <v>35</v>
      </c>
      <c r="U36" s="971">
        <v>39</v>
      </c>
      <c r="V36" s="972">
        <f t="shared" si="2"/>
        <v>34</v>
      </c>
      <c r="W36" s="972">
        <f t="shared" si="0"/>
        <v>30.524999999999999</v>
      </c>
    </row>
    <row r="37" spans="1:23">
      <c r="A37" s="412" t="s">
        <v>112</v>
      </c>
      <c r="B37" s="230" t="s">
        <v>73</v>
      </c>
      <c r="C37" s="539" t="s">
        <v>73</v>
      </c>
      <c r="D37" s="404" t="s">
        <v>73</v>
      </c>
      <c r="E37" s="404" t="s">
        <v>73</v>
      </c>
      <c r="F37" s="404" t="s">
        <v>73</v>
      </c>
      <c r="G37" s="404" t="s">
        <v>73</v>
      </c>
      <c r="H37" s="910" t="s">
        <v>73</v>
      </c>
      <c r="I37" s="740" t="s">
        <v>73</v>
      </c>
      <c r="J37" s="983">
        <v>22.2</v>
      </c>
      <c r="K37" s="984">
        <v>21.7</v>
      </c>
      <c r="L37" s="985">
        <v>24.2</v>
      </c>
      <c r="M37" s="984">
        <v>25</v>
      </c>
      <c r="N37" s="984">
        <v>26.5</v>
      </c>
      <c r="O37" s="984">
        <v>27.4</v>
      </c>
      <c r="P37" s="985">
        <v>29</v>
      </c>
      <c r="Q37" s="984">
        <v>33.909999999999997</v>
      </c>
      <c r="R37" s="984">
        <v>38.6</v>
      </c>
      <c r="S37" s="991">
        <v>40</v>
      </c>
      <c r="T37" s="985">
        <v>39.25</v>
      </c>
      <c r="U37" s="991">
        <v>39</v>
      </c>
      <c r="V37" s="987">
        <f t="shared" si="2"/>
        <v>39.212499999999999</v>
      </c>
      <c r="W37" s="987">
        <f>AVERAGE(P37:S37)</f>
        <v>35.377499999999998</v>
      </c>
    </row>
    <row r="40" spans="1:23">
      <c r="A40" s="413"/>
      <c r="B40" s="1225" t="s">
        <v>210</v>
      </c>
      <c r="C40" s="1243"/>
      <c r="D40" s="1243"/>
      <c r="E40" s="1243"/>
      <c r="F40" s="1243"/>
      <c r="G40" s="1243"/>
      <c r="H40" s="1243"/>
      <c r="I40" s="1243"/>
      <c r="J40" s="1243"/>
      <c r="K40" s="1243"/>
      <c r="L40" s="1243"/>
      <c r="M40" s="1243"/>
      <c r="N40" s="1243"/>
      <c r="O40" s="1243"/>
      <c r="P40" s="1243"/>
      <c r="Q40" s="1243"/>
      <c r="R40" s="1243"/>
      <c r="S40" s="1243"/>
      <c r="T40" s="1243"/>
      <c r="U40" s="1244"/>
      <c r="V40" s="606"/>
      <c r="W40" s="606"/>
    </row>
    <row r="41" spans="1:23">
      <c r="A41" s="217"/>
      <c r="B41" s="1226" t="s">
        <v>585</v>
      </c>
      <c r="C41" s="1245"/>
      <c r="D41" s="1245"/>
      <c r="E41" s="1245"/>
      <c r="F41" s="1245"/>
      <c r="G41" s="1245"/>
      <c r="H41" s="1245"/>
      <c r="I41" s="1245"/>
      <c r="J41" s="1245"/>
      <c r="K41" s="1245"/>
      <c r="L41" s="1245"/>
      <c r="M41" s="1245"/>
      <c r="N41" s="1245"/>
      <c r="O41" s="1245"/>
      <c r="P41" s="1245"/>
      <c r="Q41" s="1245"/>
      <c r="R41" s="1245"/>
      <c r="S41" s="1245"/>
      <c r="T41" s="1245"/>
      <c r="U41" s="1246"/>
      <c r="V41" s="602"/>
      <c r="W41" s="602"/>
    </row>
    <row r="42" spans="1:23">
      <c r="A42" s="217"/>
      <c r="B42" s="1227" t="s">
        <v>766</v>
      </c>
      <c r="C42" s="1247"/>
      <c r="D42" s="1247"/>
      <c r="E42" s="1247"/>
      <c r="F42" s="1247"/>
      <c r="G42" s="1247"/>
      <c r="H42" s="1247"/>
      <c r="I42" s="1247"/>
      <c r="J42" s="1247"/>
      <c r="K42" s="1247"/>
      <c r="L42" s="1247"/>
      <c r="M42" s="1247"/>
      <c r="N42" s="1247"/>
      <c r="O42" s="1247"/>
      <c r="P42" s="1247"/>
      <c r="Q42" s="1247"/>
      <c r="R42" s="1247"/>
      <c r="S42" s="1247"/>
      <c r="T42" s="1247"/>
      <c r="U42" s="1248"/>
      <c r="V42" s="303" t="s">
        <v>0</v>
      </c>
      <c r="W42" s="303" t="s">
        <v>0</v>
      </c>
    </row>
    <row r="43" spans="1:23">
      <c r="A43" s="217"/>
      <c r="B43" s="1249">
        <v>2018</v>
      </c>
      <c r="C43" s="1250"/>
      <c r="D43" s="1249">
        <v>2019</v>
      </c>
      <c r="E43" s="1250"/>
      <c r="F43" s="1250"/>
      <c r="G43" s="1251"/>
      <c r="H43" s="1250">
        <v>2020</v>
      </c>
      <c r="I43" s="1250"/>
      <c r="J43" s="1250"/>
      <c r="K43" s="1250"/>
      <c r="L43" s="1249">
        <v>2021</v>
      </c>
      <c r="M43" s="1250"/>
      <c r="N43" s="1250"/>
      <c r="O43" s="1251"/>
      <c r="P43" s="1249">
        <v>2022</v>
      </c>
      <c r="Q43" s="1250"/>
      <c r="R43" s="1250"/>
      <c r="S43" s="1251"/>
      <c r="T43" s="1213">
        <v>2023</v>
      </c>
      <c r="U43" s="1252"/>
      <c r="V43" s="303" t="s">
        <v>208</v>
      </c>
      <c r="W43" s="303" t="s">
        <v>526</v>
      </c>
    </row>
    <row r="44" spans="1:23">
      <c r="A44" s="412" t="s">
        <v>52</v>
      </c>
      <c r="B44" s="230" t="s">
        <v>661</v>
      </c>
      <c r="C44" s="404" t="s">
        <v>662</v>
      </c>
      <c r="D44" s="881" t="s">
        <v>663</v>
      </c>
      <c r="E44" s="953" t="s">
        <v>664</v>
      </c>
      <c r="F44" s="953" t="s">
        <v>661</v>
      </c>
      <c r="G44" s="237" t="s">
        <v>662</v>
      </c>
      <c r="H44" s="954" t="s">
        <v>663</v>
      </c>
      <c r="I44" s="955" t="s">
        <v>664</v>
      </c>
      <c r="J44" s="955" t="s">
        <v>661</v>
      </c>
      <c r="K44" s="956" t="s">
        <v>662</v>
      </c>
      <c r="L44" s="910" t="s">
        <v>663</v>
      </c>
      <c r="M44" s="740" t="s">
        <v>664</v>
      </c>
      <c r="N44" s="404" t="s">
        <v>661</v>
      </c>
      <c r="O44" s="539" t="s">
        <v>662</v>
      </c>
      <c r="P44" s="910" t="s">
        <v>663</v>
      </c>
      <c r="Q44" s="740" t="s">
        <v>664</v>
      </c>
      <c r="R44" s="740" t="s">
        <v>661</v>
      </c>
      <c r="S44" s="741" t="s">
        <v>662</v>
      </c>
      <c r="T44" s="910" t="s">
        <v>663</v>
      </c>
      <c r="U44" s="741" t="s">
        <v>664</v>
      </c>
      <c r="V44" s="616" t="s">
        <v>209</v>
      </c>
      <c r="W44" s="616" t="s">
        <v>757</v>
      </c>
    </row>
    <row r="45" spans="1:23">
      <c r="A45" s="217" t="s">
        <v>7</v>
      </c>
      <c r="B45" s="957" t="e">
        <v>#N/A</v>
      </c>
      <c r="C45" s="958" t="e">
        <v>#N/A</v>
      </c>
      <c r="D45" s="959" t="e">
        <v>#N/A</v>
      </c>
      <c r="E45" s="960" t="e">
        <v>#N/A</v>
      </c>
      <c r="F45" s="960" t="e">
        <v>#N/A</v>
      </c>
      <c r="G45" s="961" t="e">
        <v>#N/A</v>
      </c>
      <c r="H45" s="959" t="e">
        <v>#N/A</v>
      </c>
      <c r="I45" s="614" t="e">
        <v>#N/A</v>
      </c>
      <c r="J45" s="614" t="e">
        <v>#N/A</v>
      </c>
      <c r="K45" s="962" t="e">
        <v>#N/A</v>
      </c>
      <c r="L45" s="963" t="e">
        <v>#N/A</v>
      </c>
      <c r="M45" s="718" t="e">
        <v>#N/A</v>
      </c>
      <c r="N45" s="718" t="e">
        <v>#N/A</v>
      </c>
      <c r="O45" s="615" t="e">
        <v>#N/A</v>
      </c>
      <c r="P45" s="228" t="e">
        <v>#N/A</v>
      </c>
      <c r="Q45" s="178" t="e">
        <v>#N/A</v>
      </c>
      <c r="R45" s="171" t="e">
        <f>NA()</f>
        <v>#N/A</v>
      </c>
      <c r="S45" s="607" t="e">
        <f>NA()</f>
        <v>#N/A</v>
      </c>
      <c r="T45" s="413" t="e">
        <f>NA()</f>
        <v>#N/A</v>
      </c>
      <c r="U45" s="754" t="e">
        <f>NA()</f>
        <v>#N/A</v>
      </c>
      <c r="V45" s="964" t="e">
        <f t="shared" ref="V45:V46" si="3">AVERAGE(Q45:T45)</f>
        <v>#N/A</v>
      </c>
      <c r="W45" s="965" t="s">
        <v>73</v>
      </c>
    </row>
    <row r="46" spans="1:23">
      <c r="A46" s="217" t="s">
        <v>11</v>
      </c>
      <c r="B46" s="966">
        <v>36.739303833137626</v>
      </c>
      <c r="C46" s="967">
        <v>36.739303833137626</v>
      </c>
      <c r="D46" s="968">
        <v>37.254769550119548</v>
      </c>
      <c r="E46" s="969">
        <v>37.536291738155718</v>
      </c>
      <c r="F46" s="969">
        <v>37.536291738155718</v>
      </c>
      <c r="G46" s="970">
        <v>37.536291738155718</v>
      </c>
      <c r="H46" s="968">
        <v>43.914748003621284</v>
      </c>
      <c r="I46" s="969">
        <v>43.641985593660905</v>
      </c>
      <c r="J46" s="969">
        <v>45.187639250103047</v>
      </c>
      <c r="K46" s="970">
        <v>44.551193626862172</v>
      </c>
      <c r="L46" s="966">
        <v>44.402323533593865</v>
      </c>
      <c r="M46" s="967">
        <v>45.549898495694698</v>
      </c>
      <c r="N46" s="967" t="e">
        <v>#N/A</v>
      </c>
      <c r="O46" s="971" t="e">
        <v>#N/A</v>
      </c>
      <c r="P46" s="966">
        <v>52.551515939148167</v>
      </c>
      <c r="Q46" s="967">
        <v>52.551515939148167</v>
      </c>
      <c r="R46" s="967">
        <v>59.540867559054867</v>
      </c>
      <c r="S46" s="607" t="e">
        <v>#N/A</v>
      </c>
      <c r="T46" s="217" t="e">
        <v>#N/A</v>
      </c>
      <c r="U46" s="971" t="e">
        <v>#N/A</v>
      </c>
      <c r="V46" s="972" t="e">
        <f t="shared" si="3"/>
        <v>#N/A</v>
      </c>
      <c r="W46" s="972" t="e">
        <f>AVERAGE(P46:S46)</f>
        <v>#N/A</v>
      </c>
    </row>
    <row r="47" spans="1:23">
      <c r="A47" s="217" t="s">
        <v>1</v>
      </c>
      <c r="B47" s="966">
        <v>29.004713552477071</v>
      </c>
      <c r="C47" s="967">
        <v>30.454949230100926</v>
      </c>
      <c r="D47" s="968">
        <v>30.029033390524571</v>
      </c>
      <c r="E47" s="969">
        <v>29.090626097070682</v>
      </c>
      <c r="F47" s="969">
        <v>26.275404216709003</v>
      </c>
      <c r="G47" s="970">
        <v>26.275404216709003</v>
      </c>
      <c r="H47" s="968">
        <v>26.457953766156926</v>
      </c>
      <c r="I47" s="969">
        <v>32.095043572004784</v>
      </c>
      <c r="J47" s="969">
        <v>32.367805981965169</v>
      </c>
      <c r="K47" s="970">
        <v>32.276885178645045</v>
      </c>
      <c r="L47" s="966">
        <v>31.33762396506128</v>
      </c>
      <c r="M47" s="967">
        <v>30.013499008791083</v>
      </c>
      <c r="N47" s="967">
        <v>37.958248746412252</v>
      </c>
      <c r="O47" s="971">
        <v>42.107173609392184</v>
      </c>
      <c r="P47" s="966">
        <v>47.468664397492851</v>
      </c>
      <c r="Q47" s="967">
        <v>40.490512280983019</v>
      </c>
      <c r="R47" s="967">
        <v>40.921262411631773</v>
      </c>
      <c r="S47" s="971">
        <v>43.075013064875549</v>
      </c>
      <c r="T47" s="966">
        <v>42.124325607083463</v>
      </c>
      <c r="U47" s="971" t="e">
        <v>#N/A</v>
      </c>
      <c r="V47" s="972">
        <f>AVERAGE(R47:T47)</f>
        <v>42.040200361196931</v>
      </c>
      <c r="W47" s="972">
        <f>AVERAGE(P47:S47)</f>
        <v>42.988863038745798</v>
      </c>
    </row>
    <row r="48" spans="1:23">
      <c r="A48" s="217" t="s">
        <v>6</v>
      </c>
      <c r="B48" s="973" t="e">
        <v>#N/A</v>
      </c>
      <c r="C48" s="974" t="e">
        <v>#N/A</v>
      </c>
      <c r="D48" s="975" t="e">
        <v>#N/A</v>
      </c>
      <c r="E48" s="976" t="e">
        <v>#N/A</v>
      </c>
      <c r="F48" s="976" t="e">
        <v>#N/A</v>
      </c>
      <c r="G48" s="977" t="e">
        <v>#N/A</v>
      </c>
      <c r="H48" s="975" t="e">
        <v>#N/A</v>
      </c>
      <c r="I48" s="976" t="e">
        <v>#N/A</v>
      </c>
      <c r="J48" s="976" t="e">
        <v>#N/A</v>
      </c>
      <c r="K48" s="977" t="e">
        <v>#N/A</v>
      </c>
      <c r="L48" s="228" t="e">
        <v>#N/A</v>
      </c>
      <c r="M48" s="178" t="e">
        <v>#N/A</v>
      </c>
      <c r="N48" s="178" t="e">
        <v>#N/A</v>
      </c>
      <c r="O48" s="754" t="e">
        <v>#N/A</v>
      </c>
      <c r="P48" s="228" t="e">
        <v>#N/A</v>
      </c>
      <c r="Q48" s="178" t="e">
        <v>#N/A</v>
      </c>
      <c r="R48" s="967" t="e">
        <f>NA()</f>
        <v>#N/A</v>
      </c>
      <c r="S48" s="971" t="e">
        <f>NA()</f>
        <v>#N/A</v>
      </c>
      <c r="T48" s="966" t="e">
        <f>NA()</f>
        <v>#N/A</v>
      </c>
      <c r="U48" s="971" t="e">
        <f>NA()</f>
        <v>#N/A</v>
      </c>
      <c r="V48" s="965" t="e">
        <f t="shared" ref="V48" si="4">AVERAGE(Q48:T48)</f>
        <v>#N/A</v>
      </c>
      <c r="W48" s="965" t="s">
        <v>73</v>
      </c>
    </row>
    <row r="49" spans="1:23">
      <c r="A49" s="217" t="s">
        <v>5</v>
      </c>
      <c r="B49" s="966">
        <v>17.209463374469735</v>
      </c>
      <c r="C49" s="967">
        <v>20.883393757783491</v>
      </c>
      <c r="D49" s="968">
        <v>20.832641914676426</v>
      </c>
      <c r="E49" s="969">
        <v>21.114164102712589</v>
      </c>
      <c r="F49" s="969">
        <v>25.336996923255111</v>
      </c>
      <c r="G49" s="970">
        <v>25.336996923255111</v>
      </c>
      <c r="H49" s="968">
        <v>24.912300109714767</v>
      </c>
      <c r="I49" s="969">
        <v>22.912042436671978</v>
      </c>
      <c r="J49" s="969">
        <v>27.276240996038059</v>
      </c>
      <c r="K49" s="970">
        <v>30.003865095641874</v>
      </c>
      <c r="L49" s="966">
        <v>25.070099172049023</v>
      </c>
      <c r="M49" s="967">
        <v>29.925224011706401</v>
      </c>
      <c r="N49" s="967">
        <v>31.690723953399992</v>
      </c>
      <c r="O49" s="971">
        <v>31.690723953399992</v>
      </c>
      <c r="P49" s="966">
        <v>33.426210138343421</v>
      </c>
      <c r="Q49" s="967">
        <v>33.856960268992182</v>
      </c>
      <c r="R49" s="967">
        <v>40.490512280983019</v>
      </c>
      <c r="S49" s="971">
        <v>36.441461052884712</v>
      </c>
      <c r="T49" s="966">
        <v>38.754379558516789</v>
      </c>
      <c r="U49" s="971">
        <v>48.021731192075151</v>
      </c>
      <c r="V49" s="972">
        <f>AVERAGE(R49:U49)</f>
        <v>40.927021021114918</v>
      </c>
      <c r="W49" s="972">
        <f>AVERAGE(P49:S49)</f>
        <v>36.05378593530083</v>
      </c>
    </row>
    <row r="50" spans="1:23">
      <c r="A50" s="217" t="s">
        <v>2</v>
      </c>
      <c r="B50" s="966">
        <v>14.985768668779823</v>
      </c>
      <c r="C50" s="967">
        <v>15.275815804304594</v>
      </c>
      <c r="D50" s="968">
        <v>13.888427943117618</v>
      </c>
      <c r="E50" s="969">
        <v>15.014516695262285</v>
      </c>
      <c r="F50" s="969">
        <v>14.545313048535341</v>
      </c>
      <c r="G50" s="970">
        <v>15.014516695262285</v>
      </c>
      <c r="H50" s="968">
        <v>14.547328531220302</v>
      </c>
      <c r="I50" s="969">
        <v>15.456536564421567</v>
      </c>
      <c r="J50" s="969">
        <v>15.456536564421567</v>
      </c>
      <c r="K50" s="970">
        <v>19.002447893906517</v>
      </c>
      <c r="L50" s="966">
        <v>17.654999416935933</v>
      </c>
      <c r="M50" s="967">
        <v>18.449474390698043</v>
      </c>
      <c r="N50" s="967">
        <v>20.303249329476323</v>
      </c>
      <c r="O50" s="971">
        <v>23.216324233270754</v>
      </c>
      <c r="P50" s="966">
        <v>23.002056976643541</v>
      </c>
      <c r="Q50" s="967">
        <v>25.069657603757573</v>
      </c>
      <c r="R50" s="967">
        <v>30.152509145412878</v>
      </c>
      <c r="S50" s="971">
        <v>34.46001045190043</v>
      </c>
      <c r="T50" s="966">
        <v>30.329514437100084</v>
      </c>
      <c r="U50" s="971">
        <v>31.76174150774094</v>
      </c>
      <c r="V50" s="972">
        <f t="shared" ref="V50:V52" si="5">AVERAGE(R50:U50)</f>
        <v>31.675943885538583</v>
      </c>
      <c r="W50" s="972">
        <f>AVERAGE(P50:S50)</f>
        <v>28.171058544428607</v>
      </c>
    </row>
    <row r="51" spans="1:23">
      <c r="A51" s="218" t="s">
        <v>3</v>
      </c>
      <c r="B51" s="978">
        <v>14.01894488369725</v>
      </c>
      <c r="C51" s="979">
        <v>13.72889774817248</v>
      </c>
      <c r="D51" s="980">
        <v>13.137702108354501</v>
      </c>
      <c r="E51" s="981">
        <v>13.137702108354501</v>
      </c>
      <c r="F51" s="981">
        <v>15.765242530025397</v>
      </c>
      <c r="G51" s="982">
        <v>15.859083259370786</v>
      </c>
      <c r="H51" s="980">
        <v>17.274952630824107</v>
      </c>
      <c r="I51" s="981">
        <v>15.001932547820937</v>
      </c>
      <c r="J51" s="981">
        <v>18.547843877305883</v>
      </c>
      <c r="K51" s="982">
        <v>17.911398254064995</v>
      </c>
      <c r="L51" s="978">
        <v>16.419149457750414</v>
      </c>
      <c r="M51" s="979">
        <v>20.126699335306963</v>
      </c>
      <c r="N51" s="979">
        <v>18.80257437903677</v>
      </c>
      <c r="O51" s="992">
        <v>18.80257437903677</v>
      </c>
      <c r="P51" s="966">
        <v>24.035857290200557</v>
      </c>
      <c r="Q51" s="967">
        <v>27.74030841377985</v>
      </c>
      <c r="R51" s="967">
        <v>28.429508622817856</v>
      </c>
      <c r="S51" s="971">
        <v>24.983507577627812</v>
      </c>
      <c r="T51" s="966">
        <v>29.487027924958429</v>
      </c>
      <c r="U51" s="971">
        <v>32.856973973525108</v>
      </c>
      <c r="V51" s="972">
        <f t="shared" si="5"/>
        <v>28.939254524732299</v>
      </c>
      <c r="W51" s="993">
        <f>AVERAGE(P51:S51)</f>
        <v>26.29729547610652</v>
      </c>
    </row>
    <row r="52" spans="1:23">
      <c r="A52" s="412" t="s">
        <v>112</v>
      </c>
      <c r="B52" s="230" t="s">
        <v>73</v>
      </c>
      <c r="C52" s="539" t="s">
        <v>73</v>
      </c>
      <c r="D52" s="404" t="s">
        <v>73</v>
      </c>
      <c r="E52" s="404" t="s">
        <v>73</v>
      </c>
      <c r="F52" s="404" t="s">
        <v>73</v>
      </c>
      <c r="G52" s="404" t="s">
        <v>73</v>
      </c>
      <c r="H52" s="910" t="s">
        <v>73</v>
      </c>
      <c r="I52" s="740" t="s">
        <v>73</v>
      </c>
      <c r="J52" s="983">
        <v>20.184418337068166</v>
      </c>
      <c r="K52" s="984">
        <v>19.729814320467536</v>
      </c>
      <c r="L52" s="984">
        <v>21.362549294492471</v>
      </c>
      <c r="M52" s="984">
        <v>22.068749271169914</v>
      </c>
      <c r="N52" s="984">
        <v>23.392874227440107</v>
      </c>
      <c r="O52" s="984">
        <v>24.187349201202224</v>
      </c>
      <c r="P52" s="985">
        <v>24.983507577627812</v>
      </c>
      <c r="Q52" s="984">
        <v>29.213473860598597</v>
      </c>
      <c r="R52" s="984">
        <v>33.253910086083927</v>
      </c>
      <c r="S52" s="991">
        <v>34.46001045190043</v>
      </c>
      <c r="T52" s="985">
        <v>33.067595601560519</v>
      </c>
      <c r="U52" s="991">
        <v>32.856973973525108</v>
      </c>
      <c r="V52" s="987">
        <f t="shared" si="5"/>
        <v>33.409622528267498</v>
      </c>
      <c r="W52" s="993">
        <f>AVERAGE(P52:S52)</f>
        <v>30.477725494052692</v>
      </c>
    </row>
  </sheetData>
  <mergeCells count="18">
    <mergeCell ref="B25:U25"/>
    <mergeCell ref="B26:U26"/>
    <mergeCell ref="B27:U27"/>
    <mergeCell ref="B28:C28"/>
    <mergeCell ref="D28:G28"/>
    <mergeCell ref="H28:K28"/>
    <mergeCell ref="L28:O28"/>
    <mergeCell ref="P28:S28"/>
    <mergeCell ref="T28:U28"/>
    <mergeCell ref="B40:U40"/>
    <mergeCell ref="B41:U41"/>
    <mergeCell ref="B42:U42"/>
    <mergeCell ref="B43:C43"/>
    <mergeCell ref="D43:G43"/>
    <mergeCell ref="H43:K43"/>
    <mergeCell ref="L43:O43"/>
    <mergeCell ref="P43:S43"/>
    <mergeCell ref="T43:U43"/>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5" tint="0.39997558519241921"/>
  </sheetPr>
  <dimension ref="A1:AA979"/>
  <sheetViews>
    <sheetView zoomScale="80" zoomScaleNormal="80" workbookViewId="0">
      <selection activeCell="V33" sqref="V33"/>
    </sheetView>
  </sheetViews>
  <sheetFormatPr defaultColWidth="8.5546875" defaultRowHeight="13.2"/>
  <cols>
    <col min="1" max="1" width="11.44140625" style="3" customWidth="1"/>
    <col min="2" max="2" width="11.33203125" style="3" customWidth="1"/>
    <col min="3" max="3" width="8.5546875" style="3"/>
    <col min="4" max="4" width="11.33203125" style="3" customWidth="1"/>
    <col min="5" max="5" width="11.5546875" style="3" customWidth="1"/>
    <col min="6" max="12" width="8.5546875" style="3"/>
    <col min="13" max="13" width="8" style="3" bestFit="1" customWidth="1"/>
    <col min="14" max="14" width="4.88671875" style="3" bestFit="1" customWidth="1"/>
    <col min="15" max="15" width="11.5546875" style="3" bestFit="1" customWidth="1"/>
    <col min="16" max="16" width="6.5546875" style="3" customWidth="1"/>
    <col min="17" max="16384" width="8.5546875" style="3"/>
  </cols>
  <sheetData>
    <row r="1" spans="1:1" ht="14.4">
      <c r="A1" s="100" t="s">
        <v>510</v>
      </c>
    </row>
    <row r="22" spans="1:27">
      <c r="A22" s="802" t="s">
        <v>894</v>
      </c>
      <c r="K22" s="504" t="s">
        <v>124</v>
      </c>
      <c r="V22" s="504" t="s">
        <v>124</v>
      </c>
    </row>
    <row r="23" spans="1:27">
      <c r="A23" s="180" t="s">
        <v>124</v>
      </c>
      <c r="K23" s="504"/>
      <c r="U23" s="59"/>
      <c r="V23" s="504"/>
      <c r="W23" s="59"/>
      <c r="X23" s="59"/>
      <c r="Y23" s="59"/>
      <c r="Z23" s="59"/>
      <c r="AA23" s="59"/>
    </row>
    <row r="25" spans="1:27">
      <c r="A25" s="485" t="s">
        <v>511</v>
      </c>
      <c r="B25" s="486">
        <v>119.98590000000003</v>
      </c>
      <c r="C25" s="486">
        <v>27.865070000000003</v>
      </c>
      <c r="D25" s="486">
        <v>26.944384999999997</v>
      </c>
      <c r="E25" s="486">
        <v>26.768149999999999</v>
      </c>
      <c r="F25" s="486">
        <v>19.841459999999998</v>
      </c>
      <c r="G25" s="486">
        <v>9.8378900000000016</v>
      </c>
      <c r="H25" s="486">
        <v>1.41475</v>
      </c>
      <c r="I25" s="486">
        <v>4.7034600000000006</v>
      </c>
      <c r="J25" s="486">
        <v>2.105235</v>
      </c>
      <c r="K25" s="487">
        <v>0.50549999999999995</v>
      </c>
      <c r="M25" s="832"/>
      <c r="N25" s="834"/>
      <c r="O25" s="834" t="s">
        <v>895</v>
      </c>
      <c r="P25" s="833" t="s">
        <v>336</v>
      </c>
    </row>
    <row r="26" spans="1:27">
      <c r="A26" s="488" t="s">
        <v>896</v>
      </c>
      <c r="B26" s="108">
        <v>952</v>
      </c>
      <c r="C26" s="108">
        <v>156</v>
      </c>
      <c r="D26" s="108">
        <v>181</v>
      </c>
      <c r="E26" s="108">
        <v>233</v>
      </c>
      <c r="F26" s="108">
        <v>189</v>
      </c>
      <c r="G26" s="108">
        <v>84</v>
      </c>
      <c r="H26" s="108">
        <v>30</v>
      </c>
      <c r="I26" s="108">
        <v>52</v>
      </c>
      <c r="J26" s="108">
        <v>24</v>
      </c>
      <c r="K26" s="39">
        <v>3</v>
      </c>
      <c r="M26" s="107" t="s">
        <v>575</v>
      </c>
      <c r="N26" s="33" t="s">
        <v>336</v>
      </c>
      <c r="O26" s="33" t="s">
        <v>566</v>
      </c>
      <c r="P26" s="835" t="s">
        <v>381</v>
      </c>
    </row>
    <row r="27" spans="1:27">
      <c r="A27" s="170"/>
      <c r="B27" s="489" t="s">
        <v>495</v>
      </c>
      <c r="C27" s="489" t="s">
        <v>2</v>
      </c>
      <c r="D27" s="489" t="s">
        <v>3</v>
      </c>
      <c r="E27" s="489" t="s">
        <v>5</v>
      </c>
      <c r="F27" s="489" t="s">
        <v>415</v>
      </c>
      <c r="G27" s="489" t="s">
        <v>1</v>
      </c>
      <c r="H27" s="489" t="s">
        <v>7</v>
      </c>
      <c r="I27" s="489" t="s">
        <v>11</v>
      </c>
      <c r="J27" s="489" t="s">
        <v>6</v>
      </c>
      <c r="K27" s="489" t="s">
        <v>416</v>
      </c>
      <c r="M27" s="453" t="s">
        <v>470</v>
      </c>
      <c r="N27" s="108" t="s">
        <v>381</v>
      </c>
      <c r="O27" s="108" t="s">
        <v>802</v>
      </c>
      <c r="P27" s="39" t="s">
        <v>340</v>
      </c>
    </row>
    <row r="28" spans="1:27">
      <c r="A28" s="182" t="s">
        <v>213</v>
      </c>
      <c r="B28" s="523">
        <v>114.08964046143466</v>
      </c>
      <c r="C28" s="523">
        <v>115.28677340596496</v>
      </c>
      <c r="D28" s="523" t="e">
        <v>#N/A</v>
      </c>
      <c r="E28" s="523">
        <v>117.72747253352097</v>
      </c>
      <c r="F28" s="523">
        <v>98.916700739775976</v>
      </c>
      <c r="G28" s="523" t="e">
        <v>#N/A</v>
      </c>
      <c r="H28" s="523" t="e">
        <v>#N/A</v>
      </c>
      <c r="I28" s="523">
        <v>114.0752757210203</v>
      </c>
      <c r="J28" s="523" t="e">
        <v>#N/A</v>
      </c>
      <c r="K28" s="523" t="e">
        <v>#N/A</v>
      </c>
      <c r="M28" s="107">
        <v>107.25</v>
      </c>
      <c r="N28" s="33">
        <v>1998</v>
      </c>
      <c r="O28" s="297">
        <v>107.75548827086861</v>
      </c>
      <c r="P28" s="835">
        <v>1</v>
      </c>
    </row>
    <row r="29" spans="1:27">
      <c r="A29" s="183" t="s">
        <v>357</v>
      </c>
      <c r="B29" s="524">
        <v>96.197472316754158</v>
      </c>
      <c r="C29" s="524">
        <v>95.056301158781565</v>
      </c>
      <c r="D29" s="524">
        <v>79.316507477558872</v>
      </c>
      <c r="E29" s="524">
        <v>104.91843329431953</v>
      </c>
      <c r="F29" s="524">
        <v>100.01304548461982</v>
      </c>
      <c r="G29" s="524">
        <v>161.29484105715713</v>
      </c>
      <c r="H29" s="524" t="e">
        <v>#N/A</v>
      </c>
      <c r="I29" s="524">
        <v>93.47797388118677</v>
      </c>
      <c r="J29" s="524">
        <v>132.61586353141155</v>
      </c>
      <c r="K29" s="524" t="e">
        <v>#N/A</v>
      </c>
      <c r="M29" s="107">
        <v>25.08</v>
      </c>
      <c r="N29" s="33">
        <v>1998</v>
      </c>
      <c r="O29" s="297">
        <v>93.804768740544304</v>
      </c>
      <c r="P29" s="835">
        <v>1</v>
      </c>
    </row>
    <row r="30" spans="1:27">
      <c r="A30" s="183" t="s">
        <v>358</v>
      </c>
      <c r="B30" s="524">
        <v>89.811857590445342</v>
      </c>
      <c r="C30" s="524">
        <v>80.921886631250274</v>
      </c>
      <c r="D30" s="524">
        <v>77.282095571621156</v>
      </c>
      <c r="E30" s="524">
        <v>81.819226590203201</v>
      </c>
      <c r="F30" s="524">
        <v>88.002383729000371</v>
      </c>
      <c r="G30" s="524">
        <v>109.81075387332544</v>
      </c>
      <c r="H30" s="524" t="e">
        <v>#N/A</v>
      </c>
      <c r="I30" s="524">
        <v>106.59174116186547</v>
      </c>
      <c r="J30" s="524" t="e">
        <v>#N/A</v>
      </c>
      <c r="K30" s="524" t="e">
        <v>#N/A</v>
      </c>
      <c r="M30" s="107">
        <v>108.75</v>
      </c>
      <c r="N30" s="33">
        <v>1999</v>
      </c>
      <c r="O30" s="297">
        <v>138.40500877053609</v>
      </c>
      <c r="P30" s="835">
        <v>1</v>
      </c>
    </row>
    <row r="31" spans="1:27">
      <c r="A31" s="183" t="s">
        <v>359</v>
      </c>
      <c r="B31" s="524">
        <v>76.199571207436819</v>
      </c>
      <c r="C31" s="524">
        <v>71.40832297522573</v>
      </c>
      <c r="D31" s="524">
        <v>70.598067631306321</v>
      </c>
      <c r="E31" s="524">
        <v>75.990837523469168</v>
      </c>
      <c r="F31" s="524">
        <v>82.824895069504578</v>
      </c>
      <c r="G31" s="524">
        <v>89.410471686536923</v>
      </c>
      <c r="H31" s="524" t="e">
        <v>#N/A</v>
      </c>
      <c r="I31" s="524">
        <v>89.19687683745353</v>
      </c>
      <c r="J31" s="524" t="e">
        <v>#N/A</v>
      </c>
      <c r="K31" s="524">
        <v>136.52789975456645</v>
      </c>
      <c r="M31" s="107">
        <v>103.5</v>
      </c>
      <c r="N31" s="33">
        <v>1999</v>
      </c>
      <c r="O31" s="297">
        <v>100.83168251750725</v>
      </c>
      <c r="P31" s="835">
        <v>1</v>
      </c>
    </row>
    <row r="32" spans="1:27">
      <c r="A32" s="183">
        <v>2006</v>
      </c>
      <c r="B32" s="524">
        <v>88.991149108703212</v>
      </c>
      <c r="C32" s="524">
        <v>88.343583879370698</v>
      </c>
      <c r="D32" s="524">
        <v>88.811503181148879</v>
      </c>
      <c r="E32" s="524">
        <v>75.424898201679994</v>
      </c>
      <c r="F32" s="524">
        <v>102.10940575042673</v>
      </c>
      <c r="G32" s="524">
        <v>97.755994397152989</v>
      </c>
      <c r="H32" s="524">
        <v>103.32370746219617</v>
      </c>
      <c r="I32" s="524">
        <v>82.274636751547575</v>
      </c>
      <c r="J32" s="524">
        <v>86.420883429928395</v>
      </c>
      <c r="K32" s="524" t="e">
        <v>#N/A</v>
      </c>
      <c r="M32" s="107">
        <v>79.5</v>
      </c>
      <c r="N32" s="33">
        <v>1999</v>
      </c>
      <c r="O32" s="297">
        <v>123.83920070355836</v>
      </c>
      <c r="P32" s="835">
        <v>1</v>
      </c>
    </row>
    <row r="33" spans="1:16">
      <c r="A33" s="183">
        <v>2007</v>
      </c>
      <c r="B33" s="524">
        <v>88.800824495775828</v>
      </c>
      <c r="C33" s="524">
        <v>90.598010531728079</v>
      </c>
      <c r="D33" s="524">
        <v>79.877019946517166</v>
      </c>
      <c r="E33" s="524">
        <v>78.930613557287629</v>
      </c>
      <c r="F33" s="524">
        <v>95.438221728696021</v>
      </c>
      <c r="G33" s="524">
        <v>93.18510761554414</v>
      </c>
      <c r="H33" s="524" t="e">
        <v>#N/A</v>
      </c>
      <c r="I33" s="524" t="e">
        <v>#N/A</v>
      </c>
      <c r="J33" s="524">
        <v>117.55114475234296</v>
      </c>
      <c r="K33" s="524" t="e">
        <v>#N/A</v>
      </c>
      <c r="M33" s="107">
        <v>74.900000000000006</v>
      </c>
      <c r="N33" s="33">
        <v>1999</v>
      </c>
      <c r="O33" s="297">
        <v>100.48760325185079</v>
      </c>
      <c r="P33" s="835">
        <v>1</v>
      </c>
    </row>
    <row r="34" spans="1:16">
      <c r="A34" s="183">
        <v>2008</v>
      </c>
      <c r="B34" s="524">
        <v>97.802850672996684</v>
      </c>
      <c r="C34" s="524">
        <v>98.445436754661628</v>
      </c>
      <c r="D34" s="524">
        <v>88.917821635579969</v>
      </c>
      <c r="E34" s="524">
        <v>94.601134426731434</v>
      </c>
      <c r="F34" s="524">
        <v>92.249890050208208</v>
      </c>
      <c r="G34" s="524">
        <v>103.67639424650883</v>
      </c>
      <c r="H34" s="524" t="e">
        <v>#N/A</v>
      </c>
      <c r="I34" s="524">
        <v>75.947308933395789</v>
      </c>
      <c r="J34" s="524">
        <v>164.5560795118466</v>
      </c>
      <c r="K34" s="524" t="e">
        <v>#N/A</v>
      </c>
      <c r="M34" s="107">
        <v>60</v>
      </c>
      <c r="N34" s="33">
        <v>1999</v>
      </c>
      <c r="O34" s="297">
        <v>92.647202603558682</v>
      </c>
      <c r="P34" s="835">
        <v>1</v>
      </c>
    </row>
    <row r="35" spans="1:16">
      <c r="A35" s="183">
        <v>2009</v>
      </c>
      <c r="B35" s="524">
        <v>105.09877306287333</v>
      </c>
      <c r="C35" s="524">
        <v>97.511971210208813</v>
      </c>
      <c r="D35" s="524">
        <v>87.055688457375098</v>
      </c>
      <c r="E35" s="524">
        <v>96.507039589755351</v>
      </c>
      <c r="F35" s="524">
        <v>114.78299094185456</v>
      </c>
      <c r="G35" s="524">
        <v>108.9389924871348</v>
      </c>
      <c r="H35" s="524">
        <v>128.46356402117814</v>
      </c>
      <c r="I35" s="524">
        <v>113.05189590040276</v>
      </c>
      <c r="J35" s="524">
        <v>155.64430064596084</v>
      </c>
      <c r="K35" s="524" t="e">
        <v>#N/A</v>
      </c>
      <c r="M35" s="107">
        <v>43.4</v>
      </c>
      <c r="N35" s="33">
        <v>1999</v>
      </c>
      <c r="O35" s="297">
        <v>111.85433609606227</v>
      </c>
      <c r="P35" s="835">
        <v>1</v>
      </c>
    </row>
    <row r="36" spans="1:16">
      <c r="A36" s="183">
        <v>2010</v>
      </c>
      <c r="B36" s="524">
        <v>101.76854591433974</v>
      </c>
      <c r="C36" s="524">
        <v>101.08653172245479</v>
      </c>
      <c r="D36" s="524">
        <v>87.399724207206518</v>
      </c>
      <c r="E36" s="524">
        <v>93.974273299916447</v>
      </c>
      <c r="F36" s="524">
        <v>108.37620518813328</v>
      </c>
      <c r="G36" s="524">
        <v>105.47418269656089</v>
      </c>
      <c r="H36" s="524">
        <v>131.52678549864089</v>
      </c>
      <c r="I36" s="524">
        <v>123.43621462951133</v>
      </c>
      <c r="J36" s="524" t="e">
        <v>#N/A</v>
      </c>
      <c r="K36" s="524" t="e">
        <v>#N/A</v>
      </c>
      <c r="M36" s="107">
        <v>41.4</v>
      </c>
      <c r="N36" s="33">
        <v>1999</v>
      </c>
      <c r="O36" s="297">
        <v>85.244857973487782</v>
      </c>
      <c r="P36" s="835">
        <v>1</v>
      </c>
    </row>
    <row r="37" spans="1:16">
      <c r="A37" s="183">
        <v>2011</v>
      </c>
      <c r="B37" s="524">
        <v>102.23670308556474</v>
      </c>
      <c r="C37" s="524">
        <v>92.540478886528987</v>
      </c>
      <c r="D37" s="524">
        <v>79.573247232553342</v>
      </c>
      <c r="E37" s="524">
        <v>96.807061572579798</v>
      </c>
      <c r="F37" s="524">
        <v>101.75714291659625</v>
      </c>
      <c r="G37" s="524">
        <v>124.27927328604825</v>
      </c>
      <c r="H37" s="524">
        <v>124.84206587737353</v>
      </c>
      <c r="I37" s="524">
        <v>136.13810643457336</v>
      </c>
      <c r="J37" s="524">
        <v>129.36948738410337</v>
      </c>
      <c r="K37" s="524" t="e">
        <v>#N/A</v>
      </c>
      <c r="M37" s="107">
        <v>41.25</v>
      </c>
      <c r="N37" s="33">
        <v>1999</v>
      </c>
      <c r="O37" s="297">
        <v>110.66729517864428</v>
      </c>
      <c r="P37" s="835">
        <v>1</v>
      </c>
    </row>
    <row r="38" spans="1:16">
      <c r="A38" s="183">
        <v>2012</v>
      </c>
      <c r="B38" s="524">
        <v>83.828148117385581</v>
      </c>
      <c r="C38" s="524">
        <v>91.740770899494706</v>
      </c>
      <c r="D38" s="524">
        <v>67.915666712573582</v>
      </c>
      <c r="E38" s="524">
        <v>70.255415460469308</v>
      </c>
      <c r="F38" s="524">
        <v>101.27207623331182</v>
      </c>
      <c r="G38" s="524">
        <v>80.375230398628446</v>
      </c>
      <c r="H38" s="524">
        <v>104.00012520488583</v>
      </c>
      <c r="I38" s="524">
        <v>107.34436351989007</v>
      </c>
      <c r="J38" s="524">
        <v>108.57688248341587</v>
      </c>
      <c r="K38" s="524" t="e">
        <v>#N/A</v>
      </c>
      <c r="M38" s="107">
        <v>39.75</v>
      </c>
      <c r="N38" s="33">
        <v>1999</v>
      </c>
      <c r="O38" s="297">
        <v>151.16155364402397</v>
      </c>
      <c r="P38" s="835">
        <v>1</v>
      </c>
    </row>
    <row r="39" spans="1:16">
      <c r="A39" s="183">
        <v>2013</v>
      </c>
      <c r="B39" s="524">
        <v>65.425831781336967</v>
      </c>
      <c r="C39" s="524" t="e">
        <v>#N/A</v>
      </c>
      <c r="D39" s="524">
        <v>49.496099295179093</v>
      </c>
      <c r="E39" s="524">
        <v>63.090214601021799</v>
      </c>
      <c r="F39" s="524">
        <v>61.730523531461706</v>
      </c>
      <c r="G39" s="524" t="e">
        <v>#N/A</v>
      </c>
      <c r="H39" s="524" t="e">
        <v>#N/A</v>
      </c>
      <c r="I39" s="524">
        <v>97.629133451177808</v>
      </c>
      <c r="J39" s="524" t="e">
        <v>#N/A</v>
      </c>
      <c r="K39" s="524" t="e">
        <v>#N/A</v>
      </c>
      <c r="M39" s="107">
        <v>34.32</v>
      </c>
      <c r="N39" s="33">
        <v>1999</v>
      </c>
      <c r="O39" s="297">
        <v>124.99773224572758</v>
      </c>
      <c r="P39" s="835">
        <v>1</v>
      </c>
    </row>
    <row r="40" spans="1:16">
      <c r="A40" s="183">
        <v>2014</v>
      </c>
      <c r="B40" s="524">
        <v>55.901743846279672</v>
      </c>
      <c r="C40" s="524">
        <v>50.546360713253492</v>
      </c>
      <c r="D40" s="524">
        <v>51.141119050085585</v>
      </c>
      <c r="E40" s="524">
        <v>61.58481407136091</v>
      </c>
      <c r="F40" s="524">
        <v>60.707260203060223</v>
      </c>
      <c r="G40" s="524">
        <v>66.257657394019972</v>
      </c>
      <c r="H40" s="524">
        <v>96.288654746439718</v>
      </c>
      <c r="I40" s="524">
        <v>81.293539650378605</v>
      </c>
      <c r="J40" s="524">
        <v>82.010882231236266</v>
      </c>
      <c r="K40" s="524" t="e">
        <v>#N/A</v>
      </c>
      <c r="M40" s="107">
        <v>28.5</v>
      </c>
      <c r="N40" s="33">
        <v>1999</v>
      </c>
      <c r="O40" s="297">
        <v>152.12156751265866</v>
      </c>
      <c r="P40" s="835">
        <v>1</v>
      </c>
    </row>
    <row r="41" spans="1:16">
      <c r="A41" s="183">
        <v>2015</v>
      </c>
      <c r="B41" s="524">
        <v>51.385121354923008</v>
      </c>
      <c r="C41" s="524">
        <v>54.08660090052549</v>
      </c>
      <c r="D41" s="524">
        <v>45.486491874026335</v>
      </c>
      <c r="E41" s="524">
        <v>49.542183386748533</v>
      </c>
      <c r="F41" s="524">
        <v>49.0230561201504</v>
      </c>
      <c r="G41" s="524">
        <v>62.339955563641666</v>
      </c>
      <c r="H41" s="524">
        <v>86.52444615875217</v>
      </c>
      <c r="I41" s="524">
        <v>73.796407878773124</v>
      </c>
      <c r="J41" s="524" t="e">
        <v>#N/A</v>
      </c>
      <c r="K41" s="524" t="e">
        <v>#N/A</v>
      </c>
      <c r="M41" s="107">
        <v>24.75</v>
      </c>
      <c r="N41" s="33">
        <v>1999</v>
      </c>
      <c r="O41" s="297">
        <v>98.196751942838191</v>
      </c>
      <c r="P41" s="835">
        <v>1</v>
      </c>
    </row>
    <row r="42" spans="1:16">
      <c r="A42" s="183">
        <v>2016</v>
      </c>
      <c r="B42" s="524">
        <v>46.499265930713605</v>
      </c>
      <c r="C42" s="524">
        <v>46.012604370742217</v>
      </c>
      <c r="D42" s="524">
        <v>42.772822085405785</v>
      </c>
      <c r="E42" s="524">
        <v>45.342652271699137</v>
      </c>
      <c r="F42" s="524">
        <v>50.5583785631528</v>
      </c>
      <c r="G42" s="524">
        <v>56.248893271546471</v>
      </c>
      <c r="H42" s="524">
        <v>85.222821810187881</v>
      </c>
      <c r="I42" s="524" t="e">
        <v>#N/A</v>
      </c>
      <c r="J42" s="524">
        <v>73.084828171290951</v>
      </c>
      <c r="K42" s="524" t="e">
        <v>#N/A</v>
      </c>
      <c r="M42" s="107">
        <v>16.5</v>
      </c>
      <c r="N42" s="33">
        <v>1999</v>
      </c>
      <c r="O42" s="297">
        <v>141.33596358129114</v>
      </c>
      <c r="P42" s="835">
        <v>1</v>
      </c>
    </row>
    <row r="43" spans="1:16">
      <c r="A43" s="183">
        <v>2017</v>
      </c>
      <c r="B43" s="524">
        <v>43.810809093845457</v>
      </c>
      <c r="C43" s="524">
        <v>43.684254472634528</v>
      </c>
      <c r="D43" s="524">
        <v>41.745168544950566</v>
      </c>
      <c r="E43" s="524">
        <v>42.476486171563607</v>
      </c>
      <c r="F43" s="524">
        <v>44.34686404446942</v>
      </c>
      <c r="G43" s="524">
        <v>50.583171438443657</v>
      </c>
      <c r="H43" s="524">
        <v>60.650049168969069</v>
      </c>
      <c r="I43" s="524">
        <v>54.164343423568916</v>
      </c>
      <c r="J43" s="524" t="e">
        <v>#N/A</v>
      </c>
      <c r="K43" s="524" t="e">
        <v>#N/A</v>
      </c>
      <c r="M43" s="107">
        <v>16.5</v>
      </c>
      <c r="N43" s="33">
        <v>1999</v>
      </c>
      <c r="O43" s="297">
        <v>147.32329853632902</v>
      </c>
      <c r="P43" s="835">
        <v>1</v>
      </c>
    </row>
    <row r="44" spans="1:16">
      <c r="A44" s="183">
        <v>2018</v>
      </c>
      <c r="B44" s="524">
        <v>36.090970537831616</v>
      </c>
      <c r="C44" s="524">
        <v>34.08164108611998</v>
      </c>
      <c r="D44" s="524">
        <v>32.293077137293245</v>
      </c>
      <c r="E44" s="524">
        <v>36.661026460622239</v>
      </c>
      <c r="F44" s="524">
        <v>36.653699317127085</v>
      </c>
      <c r="G44" s="524">
        <v>44.355673893838954</v>
      </c>
      <c r="H44" s="524" t="e">
        <v>#N/A</v>
      </c>
      <c r="I44" s="524">
        <v>50.240234976881489</v>
      </c>
      <c r="J44" s="524">
        <v>57.748301709030336</v>
      </c>
      <c r="K44" s="524" t="e">
        <v>#N/A</v>
      </c>
      <c r="M44" s="107">
        <v>11.88</v>
      </c>
      <c r="N44" s="33">
        <v>1999</v>
      </c>
      <c r="O44" s="297">
        <v>105.99348842686578</v>
      </c>
      <c r="P44" s="835">
        <v>1</v>
      </c>
    </row>
    <row r="45" spans="1:16">
      <c r="A45" s="183">
        <v>2019</v>
      </c>
      <c r="B45" s="524">
        <v>38.424358188025423</v>
      </c>
      <c r="C45" s="524">
        <v>41.074958414317187</v>
      </c>
      <c r="D45" s="524">
        <v>35.235493196221221</v>
      </c>
      <c r="E45" s="524">
        <v>35.689766538678711</v>
      </c>
      <c r="F45" s="524">
        <v>42.095693712314286</v>
      </c>
      <c r="G45" s="524">
        <v>41.594218510239287</v>
      </c>
      <c r="H45" s="524">
        <v>67.118876155122919</v>
      </c>
      <c r="I45" s="524">
        <v>56.45665065781904</v>
      </c>
      <c r="J45" s="524" t="e">
        <v>#N/A</v>
      </c>
      <c r="K45" s="524" t="e">
        <v>#N/A</v>
      </c>
      <c r="M45" s="107">
        <v>11.25</v>
      </c>
      <c r="N45" s="33">
        <v>1999</v>
      </c>
      <c r="O45" s="297">
        <v>116.17346985071801</v>
      </c>
      <c r="P45" s="835">
        <v>1</v>
      </c>
    </row>
    <row r="46" spans="1:16">
      <c r="A46" s="183">
        <v>2020</v>
      </c>
      <c r="B46" s="524">
        <v>37.286324194627468</v>
      </c>
      <c r="C46" s="524">
        <v>40.684450726994548</v>
      </c>
      <c r="D46" s="524">
        <v>32.770159065597142</v>
      </c>
      <c r="E46" s="524">
        <v>37.59181362809688</v>
      </c>
      <c r="F46" s="524">
        <v>38.285756590887551</v>
      </c>
      <c r="G46" s="524">
        <v>40.065583308887689</v>
      </c>
      <c r="H46" s="524">
        <v>60.552242584833266</v>
      </c>
      <c r="I46" s="524" t="e">
        <v>#N/A</v>
      </c>
      <c r="J46" s="524" t="e">
        <v>#N/A</v>
      </c>
      <c r="K46" s="524">
        <v>42.013204126356143</v>
      </c>
      <c r="M46" s="107">
        <v>11.22</v>
      </c>
      <c r="N46" s="33">
        <v>1999</v>
      </c>
      <c r="O46" s="297">
        <v>161.11581558729665</v>
      </c>
      <c r="P46" s="835">
        <v>1</v>
      </c>
    </row>
    <row r="47" spans="1:16">
      <c r="A47" s="183">
        <v>2021</v>
      </c>
      <c r="B47" s="524">
        <v>38.191768207852412</v>
      </c>
      <c r="C47" s="524">
        <v>40.98797296222309</v>
      </c>
      <c r="D47" s="524">
        <v>34.815771127478698</v>
      </c>
      <c r="E47" s="524">
        <v>39.022830558580779</v>
      </c>
      <c r="F47" s="524">
        <v>38.181735361338816</v>
      </c>
      <c r="G47" s="524">
        <v>46.053668259943713</v>
      </c>
      <c r="H47" s="524" t="e">
        <v>#N/A</v>
      </c>
      <c r="I47" s="524" t="e">
        <v>#N/A</v>
      </c>
      <c r="J47" s="524">
        <v>58.470717528509581</v>
      </c>
      <c r="K47" s="524" t="e">
        <v>#N/A</v>
      </c>
      <c r="M47" s="107">
        <v>10.199999999999999</v>
      </c>
      <c r="N47" s="33">
        <v>1999</v>
      </c>
      <c r="O47" s="297">
        <v>125.96800704090965</v>
      </c>
      <c r="P47" s="835">
        <v>1</v>
      </c>
    </row>
    <row r="48" spans="1:16">
      <c r="A48" s="291">
        <v>2022</v>
      </c>
      <c r="B48" s="525">
        <v>32.037738834205079</v>
      </c>
      <c r="C48" s="525">
        <v>30.558582875314972</v>
      </c>
      <c r="D48" s="525">
        <v>29.936712873071066</v>
      </c>
      <c r="E48" s="525">
        <v>42.007361409857857</v>
      </c>
      <c r="F48" s="525">
        <v>52.69306642307248</v>
      </c>
      <c r="G48" s="525" t="e">
        <v>#N/A</v>
      </c>
      <c r="H48" s="525" t="e">
        <v>#N/A</v>
      </c>
      <c r="I48" s="525" t="e">
        <v>#N/A</v>
      </c>
      <c r="J48" s="525" t="e">
        <v>#N/A</v>
      </c>
      <c r="K48" s="525" t="e">
        <v>#N/A</v>
      </c>
      <c r="M48" s="107">
        <v>9.24</v>
      </c>
      <c r="N48" s="33">
        <v>1999</v>
      </c>
      <c r="O48" s="297">
        <v>167.29381839899207</v>
      </c>
      <c r="P48" s="835">
        <v>1</v>
      </c>
    </row>
    <row r="49" spans="13:16">
      <c r="M49" s="107">
        <v>5.0999999999999996</v>
      </c>
      <c r="N49" s="33">
        <v>1999</v>
      </c>
      <c r="O49" s="297">
        <v>215.87746550551941</v>
      </c>
      <c r="P49" s="835">
        <v>1</v>
      </c>
    </row>
    <row r="50" spans="13:16">
      <c r="M50" s="107">
        <v>16.8</v>
      </c>
      <c r="N50" s="33">
        <v>2000</v>
      </c>
      <c r="O50" s="297">
        <v>86.752664567075101</v>
      </c>
      <c r="P50" s="835">
        <v>2</v>
      </c>
    </row>
    <row r="51" spans="13:16">
      <c r="M51" s="107">
        <v>11.55</v>
      </c>
      <c r="N51" s="33">
        <v>2000</v>
      </c>
      <c r="O51" s="297">
        <v>172.0507331972353</v>
      </c>
      <c r="P51" s="835">
        <v>2</v>
      </c>
    </row>
    <row r="52" spans="13:16">
      <c r="M52" s="107">
        <v>10.4</v>
      </c>
      <c r="N52" s="33">
        <v>2000</v>
      </c>
      <c r="O52" s="297">
        <v>345.76747237510449</v>
      </c>
      <c r="P52" s="835">
        <v>2</v>
      </c>
    </row>
    <row r="53" spans="13:16">
      <c r="M53" s="107">
        <v>6.6</v>
      </c>
      <c r="N53" s="33">
        <v>2000</v>
      </c>
      <c r="O53" s="297">
        <v>138.3201702017659</v>
      </c>
      <c r="P53" s="835">
        <v>2</v>
      </c>
    </row>
    <row r="54" spans="13:16">
      <c r="M54" s="107">
        <v>278.2</v>
      </c>
      <c r="N54" s="33">
        <v>2001</v>
      </c>
      <c r="O54" s="297">
        <v>111.94320329074863</v>
      </c>
      <c r="P54" s="835">
        <v>2</v>
      </c>
    </row>
    <row r="55" spans="13:16">
      <c r="M55" s="107">
        <v>176.88</v>
      </c>
      <c r="N55" s="33">
        <v>2001</v>
      </c>
      <c r="O55" s="297">
        <v>97.87957173595322</v>
      </c>
      <c r="P55" s="835">
        <v>2</v>
      </c>
    </row>
    <row r="56" spans="13:16">
      <c r="M56" s="107">
        <v>160.5</v>
      </c>
      <c r="N56" s="33">
        <v>2001</v>
      </c>
      <c r="O56" s="297">
        <v>89.3008299288432</v>
      </c>
      <c r="P56" s="835">
        <v>2</v>
      </c>
    </row>
    <row r="57" spans="13:16">
      <c r="M57" s="107">
        <v>159.72</v>
      </c>
      <c r="N57" s="33">
        <v>2001</v>
      </c>
      <c r="O57" s="297">
        <v>98.759134801228811</v>
      </c>
      <c r="P57" s="835">
        <v>2</v>
      </c>
    </row>
    <row r="58" spans="13:16">
      <c r="M58" s="107">
        <v>150</v>
      </c>
      <c r="N58" s="33">
        <v>2001</v>
      </c>
      <c r="O58" s="297">
        <v>76.105637967978268</v>
      </c>
      <c r="P58" s="835">
        <v>2</v>
      </c>
    </row>
    <row r="59" spans="13:16">
      <c r="M59" s="107">
        <v>112.2</v>
      </c>
      <c r="N59" s="33">
        <v>2001</v>
      </c>
      <c r="O59" s="297">
        <v>77.845571259322483</v>
      </c>
      <c r="P59" s="835">
        <v>2</v>
      </c>
    </row>
    <row r="60" spans="13:16">
      <c r="M60" s="107">
        <v>83.16</v>
      </c>
      <c r="N60" s="33">
        <v>2001</v>
      </c>
      <c r="O60" s="297">
        <v>102.71773724809555</v>
      </c>
      <c r="P60" s="835">
        <v>2</v>
      </c>
    </row>
    <row r="61" spans="13:16">
      <c r="M61" s="107">
        <v>82.5</v>
      </c>
      <c r="N61" s="33">
        <v>2001</v>
      </c>
      <c r="O61" s="297">
        <v>92.665868008947044</v>
      </c>
      <c r="P61" s="835">
        <v>2</v>
      </c>
    </row>
    <row r="62" spans="13:16">
      <c r="M62" s="107">
        <v>80.099999999999994</v>
      </c>
      <c r="N62" s="33">
        <v>2001</v>
      </c>
      <c r="O62" s="297">
        <v>98.52028237864036</v>
      </c>
      <c r="P62" s="835">
        <v>2</v>
      </c>
    </row>
    <row r="63" spans="13:16">
      <c r="M63" s="107">
        <v>80</v>
      </c>
      <c r="N63" s="33">
        <v>2001</v>
      </c>
      <c r="O63" s="297">
        <v>81.304669670001417</v>
      </c>
      <c r="P63" s="835">
        <v>2</v>
      </c>
    </row>
    <row r="64" spans="13:16">
      <c r="M64" s="107">
        <v>66.599999999999994</v>
      </c>
      <c r="N64" s="33">
        <v>2001</v>
      </c>
      <c r="O64" s="297">
        <v>93.47797388118677</v>
      </c>
      <c r="P64" s="835">
        <v>2</v>
      </c>
    </row>
    <row r="65" spans="13:16">
      <c r="M65" s="107">
        <v>50</v>
      </c>
      <c r="N65" s="33">
        <v>2001</v>
      </c>
      <c r="O65" s="297">
        <v>90.671145626855846</v>
      </c>
      <c r="P65" s="835">
        <v>2</v>
      </c>
    </row>
    <row r="66" spans="13:16">
      <c r="M66" s="107">
        <v>30</v>
      </c>
      <c r="N66" s="33">
        <v>2001</v>
      </c>
      <c r="O66" s="297">
        <v>125.88178287268742</v>
      </c>
      <c r="P66" s="835">
        <v>2</v>
      </c>
    </row>
    <row r="67" spans="13:16">
      <c r="M67" s="107">
        <v>30</v>
      </c>
      <c r="N67" s="33">
        <v>2001</v>
      </c>
      <c r="O67" s="297">
        <v>119.03213023262407</v>
      </c>
      <c r="P67" s="835">
        <v>2</v>
      </c>
    </row>
    <row r="68" spans="13:16">
      <c r="M68" s="107">
        <v>29.7</v>
      </c>
      <c r="N68" s="33">
        <v>2001</v>
      </c>
      <c r="O68" s="297">
        <v>96.537682109736849</v>
      </c>
      <c r="P68" s="835">
        <v>2</v>
      </c>
    </row>
    <row r="69" spans="13:16">
      <c r="M69" s="107">
        <v>24.6</v>
      </c>
      <c r="N69" s="33">
        <v>2001</v>
      </c>
      <c r="O69" s="297">
        <v>132.55004687804808</v>
      </c>
      <c r="P69" s="835">
        <v>2</v>
      </c>
    </row>
    <row r="70" spans="13:16">
      <c r="M70" s="107">
        <v>24</v>
      </c>
      <c r="N70" s="33">
        <v>2001</v>
      </c>
      <c r="O70" s="297">
        <v>105.76505657620442</v>
      </c>
      <c r="P70" s="835">
        <v>2</v>
      </c>
    </row>
    <row r="71" spans="13:16">
      <c r="M71" s="107">
        <v>15</v>
      </c>
      <c r="N71" s="33">
        <v>2001</v>
      </c>
      <c r="O71" s="297">
        <v>115.03633135429067</v>
      </c>
      <c r="P71" s="835">
        <v>2</v>
      </c>
    </row>
    <row r="72" spans="13:16">
      <c r="M72" s="107">
        <v>9.9</v>
      </c>
      <c r="N72" s="33">
        <v>2001</v>
      </c>
      <c r="O72" s="297">
        <v>145.08125206633255</v>
      </c>
      <c r="P72" s="835">
        <v>2</v>
      </c>
    </row>
    <row r="73" spans="13:16">
      <c r="M73" s="107">
        <v>97.68</v>
      </c>
      <c r="N73" s="33">
        <v>2002</v>
      </c>
      <c r="O73" s="297">
        <v>86.697623694427136</v>
      </c>
      <c r="P73" s="835">
        <v>3</v>
      </c>
    </row>
    <row r="74" spans="13:16">
      <c r="M74" s="107">
        <v>66</v>
      </c>
      <c r="N74" s="33">
        <v>2002</v>
      </c>
      <c r="O74" s="297">
        <v>103.13532630861486</v>
      </c>
      <c r="P74" s="835">
        <v>3</v>
      </c>
    </row>
    <row r="75" spans="13:16">
      <c r="M75" s="107">
        <v>61.5</v>
      </c>
      <c r="N75" s="33">
        <v>2002</v>
      </c>
      <c r="O75" s="297">
        <v>106.69255989209015</v>
      </c>
      <c r="P75" s="835">
        <v>3</v>
      </c>
    </row>
    <row r="76" spans="13:16">
      <c r="M76" s="107">
        <v>48.1</v>
      </c>
      <c r="N76" s="33">
        <v>2002</v>
      </c>
      <c r="O76" s="297">
        <v>115.27349039852054</v>
      </c>
      <c r="P76" s="835">
        <v>3</v>
      </c>
    </row>
    <row r="77" spans="13:16">
      <c r="M77" s="107">
        <v>40.92</v>
      </c>
      <c r="N77" s="33">
        <v>2002</v>
      </c>
      <c r="O77" s="297">
        <v>180.2856067391067</v>
      </c>
      <c r="P77" s="835">
        <v>3</v>
      </c>
    </row>
    <row r="78" spans="13:16">
      <c r="M78" s="107">
        <v>39.6</v>
      </c>
      <c r="N78" s="33">
        <v>2002</v>
      </c>
      <c r="O78" s="297">
        <v>98.504509189480927</v>
      </c>
      <c r="P78" s="835">
        <v>3</v>
      </c>
    </row>
    <row r="79" spans="13:16">
      <c r="M79" s="107">
        <v>25.2</v>
      </c>
      <c r="N79" s="33">
        <v>2002</v>
      </c>
      <c r="O79" s="297">
        <v>131.37156080704978</v>
      </c>
      <c r="P79" s="835">
        <v>3</v>
      </c>
    </row>
    <row r="80" spans="13:16">
      <c r="M80" s="107">
        <v>10.5</v>
      </c>
      <c r="N80" s="33">
        <v>2002</v>
      </c>
      <c r="O80" s="297">
        <v>109.51602552747333</v>
      </c>
      <c r="P80" s="835">
        <v>3</v>
      </c>
    </row>
    <row r="81" spans="13:16">
      <c r="M81" s="107">
        <v>204</v>
      </c>
      <c r="N81" s="33">
        <v>2003</v>
      </c>
      <c r="O81" s="297">
        <v>81.746645493161552</v>
      </c>
      <c r="P81" s="835">
        <v>3</v>
      </c>
    </row>
    <row r="82" spans="13:16">
      <c r="M82" s="107">
        <v>162</v>
      </c>
      <c r="N82" s="33">
        <v>2003</v>
      </c>
      <c r="O82" s="297">
        <v>97.361377027847169</v>
      </c>
      <c r="P82" s="835">
        <v>3</v>
      </c>
    </row>
    <row r="83" spans="13:16">
      <c r="M83" s="107">
        <v>162</v>
      </c>
      <c r="N83" s="33">
        <v>2003</v>
      </c>
      <c r="O83" s="297">
        <v>82.918388681665746</v>
      </c>
      <c r="P83" s="835">
        <v>3</v>
      </c>
    </row>
    <row r="84" spans="13:16">
      <c r="M84" s="107">
        <v>160</v>
      </c>
      <c r="N84" s="33">
        <v>2003</v>
      </c>
      <c r="O84" s="297">
        <v>80.921886631250274</v>
      </c>
      <c r="P84" s="835">
        <v>3</v>
      </c>
    </row>
    <row r="85" spans="13:16">
      <c r="M85" s="107">
        <v>144</v>
      </c>
      <c r="N85" s="33">
        <v>2003</v>
      </c>
      <c r="O85" s="297">
        <v>90.061518717060196</v>
      </c>
      <c r="P85" s="835">
        <v>3</v>
      </c>
    </row>
    <row r="86" spans="13:16">
      <c r="M86" s="107">
        <v>102</v>
      </c>
      <c r="N86" s="33">
        <v>2003</v>
      </c>
      <c r="O86" s="297">
        <v>83.518517239560381</v>
      </c>
      <c r="P86" s="835">
        <v>3</v>
      </c>
    </row>
    <row r="87" spans="13:16">
      <c r="M87" s="107">
        <v>85.5</v>
      </c>
      <c r="N87" s="33">
        <v>2003</v>
      </c>
      <c r="O87" s="297">
        <v>89.508867722683391</v>
      </c>
      <c r="P87" s="835">
        <v>3</v>
      </c>
    </row>
    <row r="88" spans="13:16">
      <c r="M88" s="107">
        <v>74.25</v>
      </c>
      <c r="N88" s="33">
        <v>2003</v>
      </c>
      <c r="O88" s="297">
        <v>70.464102909770318</v>
      </c>
      <c r="P88" s="835">
        <v>3</v>
      </c>
    </row>
    <row r="89" spans="13:16">
      <c r="M89" s="107">
        <v>64.5</v>
      </c>
      <c r="N89" s="33">
        <v>2003</v>
      </c>
      <c r="O89" s="297">
        <v>107.27796882614399</v>
      </c>
      <c r="P89" s="835">
        <v>3</v>
      </c>
    </row>
    <row r="90" spans="13:16">
      <c r="M90" s="107">
        <v>51</v>
      </c>
      <c r="N90" s="33">
        <v>2003</v>
      </c>
      <c r="O90" s="297">
        <v>77.394973573451793</v>
      </c>
      <c r="P90" s="835">
        <v>3</v>
      </c>
    </row>
    <row r="91" spans="13:16">
      <c r="M91" s="107">
        <v>50.4</v>
      </c>
      <c r="N91" s="33">
        <v>2003</v>
      </c>
      <c r="O91" s="297">
        <v>137.04731620319706</v>
      </c>
      <c r="P91" s="835">
        <v>3</v>
      </c>
    </row>
    <row r="92" spans="13:16">
      <c r="M92" s="107">
        <v>43.5</v>
      </c>
      <c r="N92" s="33">
        <v>2003</v>
      </c>
      <c r="O92" s="297">
        <v>71.283688978256734</v>
      </c>
      <c r="P92" s="835">
        <v>3</v>
      </c>
    </row>
    <row r="93" spans="13:16">
      <c r="M93" s="107">
        <v>41</v>
      </c>
      <c r="N93" s="33">
        <v>2003</v>
      </c>
      <c r="O93" s="297">
        <v>91.011837291424598</v>
      </c>
      <c r="P93" s="835">
        <v>3</v>
      </c>
    </row>
    <row r="94" spans="13:16">
      <c r="M94" s="107">
        <v>40.5</v>
      </c>
      <c r="N94" s="33">
        <v>2003</v>
      </c>
      <c r="O94" s="297">
        <v>65.668730802764202</v>
      </c>
      <c r="P94" s="835">
        <v>3</v>
      </c>
    </row>
    <row r="95" spans="13:16">
      <c r="M95" s="107">
        <v>40.5</v>
      </c>
      <c r="N95" s="33">
        <v>2003</v>
      </c>
      <c r="O95" s="297">
        <v>76.367728183356292</v>
      </c>
      <c r="P95" s="835">
        <v>3</v>
      </c>
    </row>
    <row r="96" spans="13:16">
      <c r="M96" s="107">
        <v>30</v>
      </c>
      <c r="N96" s="33">
        <v>2003</v>
      </c>
      <c r="O96" s="297">
        <v>95.539144671519423</v>
      </c>
      <c r="P96" s="835">
        <v>3</v>
      </c>
    </row>
    <row r="97" spans="13:16">
      <c r="M97" s="107">
        <v>22.44</v>
      </c>
      <c r="N97" s="33">
        <v>2003</v>
      </c>
      <c r="O97" s="297">
        <v>85.319151340440897</v>
      </c>
      <c r="P97" s="835">
        <v>3</v>
      </c>
    </row>
    <row r="98" spans="13:16">
      <c r="M98" s="107">
        <v>21</v>
      </c>
      <c r="N98" s="33">
        <v>2003</v>
      </c>
      <c r="O98" s="297">
        <v>76.367728183356306</v>
      </c>
      <c r="P98" s="835">
        <v>3</v>
      </c>
    </row>
    <row r="99" spans="13:16">
      <c r="M99" s="107">
        <v>15.6</v>
      </c>
      <c r="N99" s="33">
        <v>2003</v>
      </c>
      <c r="O99" s="297">
        <v>106.3164893984242</v>
      </c>
      <c r="P99" s="835">
        <v>3</v>
      </c>
    </row>
    <row r="100" spans="13:16">
      <c r="M100" s="107">
        <v>10.56</v>
      </c>
      <c r="N100" s="33">
        <v>2003</v>
      </c>
      <c r="O100" s="297">
        <v>107.20849775781078</v>
      </c>
      <c r="P100" s="835">
        <v>3</v>
      </c>
    </row>
    <row r="101" spans="13:16">
      <c r="M101" s="107">
        <v>160.5</v>
      </c>
      <c r="N101" s="33">
        <v>2004</v>
      </c>
      <c r="O101" s="297">
        <v>75.843630917809719</v>
      </c>
      <c r="P101" s="835">
        <v>4</v>
      </c>
    </row>
    <row r="102" spans="13:16">
      <c r="M102" s="107">
        <v>27</v>
      </c>
      <c r="N102" s="33">
        <v>2004</v>
      </c>
      <c r="O102" s="297">
        <v>136.52789975456645</v>
      </c>
      <c r="P102" s="835">
        <v>4</v>
      </c>
    </row>
    <row r="103" spans="13:16">
      <c r="M103" s="107">
        <v>20.46</v>
      </c>
      <c r="N103" s="33">
        <v>2004</v>
      </c>
      <c r="O103" s="297">
        <v>79.387282900298132</v>
      </c>
      <c r="P103" s="835">
        <v>4</v>
      </c>
    </row>
    <row r="104" spans="13:16">
      <c r="M104" s="107">
        <v>150</v>
      </c>
      <c r="N104" s="33">
        <v>2005</v>
      </c>
      <c r="O104" s="297">
        <v>78.049387381811428</v>
      </c>
      <c r="P104" s="835">
        <v>4</v>
      </c>
    </row>
    <row r="105" spans="13:16">
      <c r="M105" s="107">
        <v>150</v>
      </c>
      <c r="N105" s="33">
        <v>2005</v>
      </c>
      <c r="O105" s="297">
        <v>85.740180453821864</v>
      </c>
      <c r="P105" s="835">
        <v>4</v>
      </c>
    </row>
    <row r="106" spans="13:16">
      <c r="M106" s="107">
        <v>149.4</v>
      </c>
      <c r="N106" s="33">
        <v>2005</v>
      </c>
      <c r="O106" s="297">
        <v>91.388186134000293</v>
      </c>
      <c r="P106" s="835">
        <v>4</v>
      </c>
    </row>
    <row r="107" spans="13:16">
      <c r="M107" s="107">
        <v>135</v>
      </c>
      <c r="N107" s="33">
        <v>2005</v>
      </c>
      <c r="O107" s="297">
        <v>75.349477188318247</v>
      </c>
      <c r="P107" s="835">
        <v>4</v>
      </c>
    </row>
    <row r="108" spans="13:16">
      <c r="M108" s="107">
        <v>135</v>
      </c>
      <c r="N108" s="33">
        <v>2005</v>
      </c>
      <c r="O108" s="297">
        <v>78.026555885335171</v>
      </c>
      <c r="P108" s="835">
        <v>4</v>
      </c>
    </row>
    <row r="109" spans="13:16">
      <c r="M109" s="107">
        <v>120.6</v>
      </c>
      <c r="N109" s="33">
        <v>2005</v>
      </c>
      <c r="O109" s="297">
        <v>87.53483765534763</v>
      </c>
      <c r="P109" s="835">
        <v>4</v>
      </c>
    </row>
    <row r="110" spans="13:16">
      <c r="M110" s="107">
        <v>120</v>
      </c>
      <c r="N110" s="33">
        <v>2005</v>
      </c>
      <c r="O110" s="297">
        <v>72.790016413233914</v>
      </c>
      <c r="P110" s="835">
        <v>4</v>
      </c>
    </row>
    <row r="111" spans="13:16">
      <c r="M111" s="107">
        <v>114</v>
      </c>
      <c r="N111" s="33">
        <v>2005</v>
      </c>
      <c r="O111" s="297">
        <v>56.63131844968418</v>
      </c>
      <c r="P111" s="835">
        <v>4</v>
      </c>
    </row>
    <row r="112" spans="13:16">
      <c r="M112" s="107">
        <v>106.5</v>
      </c>
      <c r="N112" s="33">
        <v>2005</v>
      </c>
      <c r="O112" s="297">
        <v>51.053895652542458</v>
      </c>
      <c r="P112" s="835">
        <v>4</v>
      </c>
    </row>
    <row r="113" spans="13:16">
      <c r="M113" s="107">
        <v>100.5</v>
      </c>
      <c r="N113" s="33">
        <v>2005</v>
      </c>
      <c r="O113" s="297">
        <v>69.105139382737676</v>
      </c>
      <c r="P113" s="835">
        <v>4</v>
      </c>
    </row>
    <row r="114" spans="13:16">
      <c r="M114" s="107">
        <v>91.5</v>
      </c>
      <c r="N114" s="33">
        <v>2005</v>
      </c>
      <c r="O114" s="297">
        <v>66.088549141632882</v>
      </c>
      <c r="P114" s="835">
        <v>4</v>
      </c>
    </row>
    <row r="115" spans="13:16">
      <c r="M115" s="107">
        <v>75</v>
      </c>
      <c r="N115" s="33">
        <v>2005</v>
      </c>
      <c r="O115" s="297">
        <v>76.487687943272249</v>
      </c>
      <c r="P115" s="835">
        <v>4</v>
      </c>
    </row>
    <row r="116" spans="13:16">
      <c r="M116" s="107">
        <v>64.5</v>
      </c>
      <c r="N116" s="33">
        <v>2005</v>
      </c>
      <c r="O116" s="297">
        <v>86.432425279679251</v>
      </c>
      <c r="P116" s="835">
        <v>4</v>
      </c>
    </row>
    <row r="117" spans="13:16">
      <c r="M117" s="107">
        <v>59.4</v>
      </c>
      <c r="N117" s="33">
        <v>2005</v>
      </c>
      <c r="O117" s="297">
        <v>86.401325192144299</v>
      </c>
      <c r="P117" s="835">
        <v>4</v>
      </c>
    </row>
    <row r="118" spans="13:16">
      <c r="M118" s="107">
        <v>54.45</v>
      </c>
      <c r="N118" s="33">
        <v>2005</v>
      </c>
      <c r="O118" s="297">
        <v>87.815443396928231</v>
      </c>
      <c r="P118" s="835">
        <v>4</v>
      </c>
    </row>
    <row r="119" spans="13:16">
      <c r="M119" s="107">
        <v>50</v>
      </c>
      <c r="N119" s="33">
        <v>2005</v>
      </c>
      <c r="O119" s="297">
        <v>93.302042623803487</v>
      </c>
      <c r="P119" s="835">
        <v>4</v>
      </c>
    </row>
    <row r="120" spans="13:16">
      <c r="M120" s="107">
        <v>40.5</v>
      </c>
      <c r="N120" s="33">
        <v>2005</v>
      </c>
      <c r="O120" s="297">
        <v>51.053895652542458</v>
      </c>
      <c r="P120" s="835">
        <v>4</v>
      </c>
    </row>
    <row r="121" spans="13:16">
      <c r="M121" s="107">
        <v>35</v>
      </c>
      <c r="N121" s="33">
        <v>2005</v>
      </c>
      <c r="O121" s="297">
        <v>89.104160024009687</v>
      </c>
      <c r="P121" s="835">
        <v>4</v>
      </c>
    </row>
    <row r="122" spans="13:16">
      <c r="M122" s="107">
        <v>15</v>
      </c>
      <c r="N122" s="33">
        <v>2005</v>
      </c>
      <c r="O122" s="297">
        <v>83.328041742121187</v>
      </c>
      <c r="P122" s="835">
        <v>4</v>
      </c>
    </row>
    <row r="123" spans="13:16">
      <c r="M123" s="107">
        <v>10.5</v>
      </c>
      <c r="N123" s="33">
        <v>2005</v>
      </c>
      <c r="O123" s="297">
        <v>74.944812801513251</v>
      </c>
      <c r="P123" s="835">
        <v>4</v>
      </c>
    </row>
    <row r="124" spans="13:16">
      <c r="M124" s="107">
        <v>7.5</v>
      </c>
      <c r="N124" s="33">
        <v>2005</v>
      </c>
      <c r="O124" s="297">
        <v>100.62508651592987</v>
      </c>
      <c r="P124" s="835">
        <v>4</v>
      </c>
    </row>
    <row r="125" spans="13:16">
      <c r="M125" s="107">
        <v>321.75</v>
      </c>
      <c r="N125" s="33">
        <v>2006</v>
      </c>
      <c r="O125" s="297">
        <v>86.420883429928395</v>
      </c>
      <c r="P125" s="835">
        <v>5</v>
      </c>
    </row>
    <row r="126" spans="13:16">
      <c r="M126" s="107">
        <v>228.6</v>
      </c>
      <c r="N126" s="33">
        <v>2006</v>
      </c>
      <c r="O126" s="297">
        <v>106.78502516001986</v>
      </c>
      <c r="P126" s="835">
        <v>5</v>
      </c>
    </row>
    <row r="127" spans="13:16">
      <c r="M127" s="107">
        <v>199.5</v>
      </c>
      <c r="N127" s="33">
        <v>2006</v>
      </c>
      <c r="O127" s="297">
        <v>89.094230289266704</v>
      </c>
      <c r="P127" s="835">
        <v>5</v>
      </c>
    </row>
    <row r="128" spans="13:16">
      <c r="M128" s="107">
        <v>150</v>
      </c>
      <c r="N128" s="33">
        <v>2006</v>
      </c>
      <c r="O128" s="297">
        <v>83.163362468302978</v>
      </c>
      <c r="P128" s="835">
        <v>5</v>
      </c>
    </row>
    <row r="129" spans="13:16">
      <c r="M129" s="107">
        <v>124.2</v>
      </c>
      <c r="N129" s="33">
        <v>2006</v>
      </c>
      <c r="O129" s="297">
        <v>88.343583879370698</v>
      </c>
      <c r="P129" s="835">
        <v>5</v>
      </c>
    </row>
    <row r="130" spans="13:16">
      <c r="M130" s="107">
        <v>120</v>
      </c>
      <c r="N130" s="33">
        <v>2006</v>
      </c>
      <c r="O130" s="297">
        <v>97.759324573898311</v>
      </c>
      <c r="P130" s="835">
        <v>5</v>
      </c>
    </row>
    <row r="131" spans="13:16">
      <c r="M131" s="107">
        <v>100.5</v>
      </c>
      <c r="N131" s="33">
        <v>2006</v>
      </c>
      <c r="O131" s="297">
        <v>79.342704702714585</v>
      </c>
      <c r="P131" s="835">
        <v>5</v>
      </c>
    </row>
    <row r="132" spans="13:16">
      <c r="M132" s="107">
        <v>100.5</v>
      </c>
      <c r="N132" s="33">
        <v>2006</v>
      </c>
      <c r="O132" s="297">
        <v>120.07176424869301</v>
      </c>
      <c r="P132" s="835">
        <v>5</v>
      </c>
    </row>
    <row r="133" spans="13:16">
      <c r="M133" s="107">
        <v>99</v>
      </c>
      <c r="N133" s="33">
        <v>2006</v>
      </c>
      <c r="O133" s="297">
        <v>74.886892358457573</v>
      </c>
      <c r="P133" s="835">
        <v>5</v>
      </c>
    </row>
    <row r="134" spans="13:16">
      <c r="M134" s="107">
        <v>98.9</v>
      </c>
      <c r="N134" s="33">
        <v>2006</v>
      </c>
      <c r="O134" s="297">
        <v>81.487722671707076</v>
      </c>
      <c r="P134" s="835">
        <v>5</v>
      </c>
    </row>
    <row r="135" spans="13:16">
      <c r="M135" s="107">
        <v>50.6</v>
      </c>
      <c r="N135" s="33">
        <v>2006</v>
      </c>
      <c r="O135" s="297">
        <v>76.140104469827619</v>
      </c>
      <c r="P135" s="835">
        <v>5</v>
      </c>
    </row>
    <row r="136" spans="13:16">
      <c r="M136" s="107">
        <v>49.5</v>
      </c>
      <c r="N136" s="33">
        <v>2006</v>
      </c>
      <c r="O136" s="297">
        <v>66.260258188008649</v>
      </c>
      <c r="P136" s="835">
        <v>5</v>
      </c>
    </row>
    <row r="137" spans="13:16">
      <c r="M137" s="107">
        <v>42</v>
      </c>
      <c r="N137" s="33">
        <v>2006</v>
      </c>
      <c r="O137" s="297">
        <v>103.32370746219617</v>
      </c>
      <c r="P137" s="835">
        <v>5</v>
      </c>
    </row>
    <row r="138" spans="13:16">
      <c r="M138" s="107">
        <v>38</v>
      </c>
      <c r="N138" s="33">
        <v>2006</v>
      </c>
      <c r="O138" s="297">
        <v>76.563125169790297</v>
      </c>
      <c r="P138" s="835">
        <v>5</v>
      </c>
    </row>
    <row r="139" spans="13:16">
      <c r="M139" s="107">
        <v>26</v>
      </c>
      <c r="N139" s="33">
        <v>2006</v>
      </c>
      <c r="O139" s="297">
        <v>93.458181456905578</v>
      </c>
      <c r="P139" s="835">
        <v>5</v>
      </c>
    </row>
    <row r="140" spans="13:16">
      <c r="M140" s="107">
        <v>24</v>
      </c>
      <c r="N140" s="33">
        <v>2006</v>
      </c>
      <c r="O140" s="297">
        <v>85.268608694207913</v>
      </c>
      <c r="P140" s="835">
        <v>5</v>
      </c>
    </row>
    <row r="141" spans="13:16">
      <c r="M141" s="107">
        <v>24</v>
      </c>
      <c r="N141" s="33">
        <v>2006</v>
      </c>
      <c r="O141" s="297">
        <v>102.37779358055437</v>
      </c>
      <c r="P141" s="835">
        <v>5</v>
      </c>
    </row>
    <row r="142" spans="13:16">
      <c r="M142" s="107">
        <v>11.88</v>
      </c>
      <c r="N142" s="33">
        <v>2006</v>
      </c>
      <c r="O142" s="297">
        <v>64.231200698060235</v>
      </c>
      <c r="P142" s="835">
        <v>5</v>
      </c>
    </row>
    <row r="143" spans="13:16">
      <c r="M143" s="107">
        <v>6.25</v>
      </c>
      <c r="N143" s="33">
        <v>2006</v>
      </c>
      <c r="O143" s="297">
        <v>80.725247895895876</v>
      </c>
      <c r="P143" s="835">
        <v>5</v>
      </c>
    </row>
    <row r="144" spans="13:16">
      <c r="M144" s="107">
        <v>400.5</v>
      </c>
      <c r="N144" s="33">
        <v>2007</v>
      </c>
      <c r="O144" s="297">
        <v>92.616296113079756</v>
      </c>
      <c r="P144" s="835">
        <v>6</v>
      </c>
    </row>
    <row r="145" spans="13:16">
      <c r="M145" s="107">
        <v>300.5</v>
      </c>
      <c r="N145" s="33">
        <v>2007</v>
      </c>
      <c r="O145" s="297">
        <v>95.685596657224323</v>
      </c>
      <c r="P145" s="835">
        <v>6</v>
      </c>
    </row>
    <row r="146" spans="13:16">
      <c r="M146" s="107">
        <v>232.5</v>
      </c>
      <c r="N146" s="33">
        <v>2007</v>
      </c>
      <c r="O146" s="297">
        <v>94.391878072678125</v>
      </c>
      <c r="P146" s="835">
        <v>6</v>
      </c>
    </row>
    <row r="147" spans="13:16">
      <c r="M147" s="107">
        <v>205.5</v>
      </c>
      <c r="N147" s="33">
        <v>2007</v>
      </c>
      <c r="O147" s="297">
        <v>91.274881974645325</v>
      </c>
      <c r="P147" s="835">
        <v>6</v>
      </c>
    </row>
    <row r="148" spans="13:16">
      <c r="M148" s="107">
        <v>204.7</v>
      </c>
      <c r="N148" s="33">
        <v>2007</v>
      </c>
      <c r="O148" s="297">
        <v>99.03730716168397</v>
      </c>
      <c r="P148" s="835">
        <v>6</v>
      </c>
    </row>
    <row r="149" spans="13:16">
      <c r="M149" s="107">
        <v>200</v>
      </c>
      <c r="N149" s="33">
        <v>2007</v>
      </c>
      <c r="O149" s="297">
        <v>87.301669659110757</v>
      </c>
      <c r="P149" s="835">
        <v>6</v>
      </c>
    </row>
    <row r="150" spans="13:16">
      <c r="M150" s="107">
        <v>198</v>
      </c>
      <c r="N150" s="33">
        <v>2007</v>
      </c>
      <c r="O150" s="297">
        <v>92.410019271983202</v>
      </c>
      <c r="P150" s="835">
        <v>6</v>
      </c>
    </row>
    <row r="151" spans="13:16">
      <c r="M151" s="107">
        <v>161</v>
      </c>
      <c r="N151" s="33">
        <v>2007</v>
      </c>
      <c r="O151" s="297">
        <v>70.979701221594325</v>
      </c>
      <c r="P151" s="835">
        <v>6</v>
      </c>
    </row>
    <row r="152" spans="13:16">
      <c r="M152" s="107">
        <v>159</v>
      </c>
      <c r="N152" s="33">
        <v>2007</v>
      </c>
      <c r="O152" s="297">
        <v>56.670568975719092</v>
      </c>
      <c r="P152" s="835">
        <v>6</v>
      </c>
    </row>
    <row r="153" spans="13:16">
      <c r="M153" s="107">
        <v>150</v>
      </c>
      <c r="N153" s="33">
        <v>2007</v>
      </c>
      <c r="O153" s="297">
        <v>76.334764304718306</v>
      </c>
      <c r="P153" s="835">
        <v>6</v>
      </c>
    </row>
    <row r="154" spans="13:16">
      <c r="M154" s="107">
        <v>140.4</v>
      </c>
      <c r="N154" s="33">
        <v>2007</v>
      </c>
      <c r="O154" s="297">
        <v>105.95876465545329</v>
      </c>
      <c r="P154" s="835">
        <v>6</v>
      </c>
    </row>
    <row r="155" spans="13:16">
      <c r="M155" s="107">
        <v>130.5</v>
      </c>
      <c r="N155" s="33">
        <v>2007</v>
      </c>
      <c r="O155" s="297">
        <v>90.215862134097065</v>
      </c>
      <c r="P155" s="835">
        <v>6</v>
      </c>
    </row>
    <row r="156" spans="13:16">
      <c r="M156" s="107">
        <v>125.4</v>
      </c>
      <c r="N156" s="33">
        <v>2007</v>
      </c>
      <c r="O156" s="297">
        <v>115.0311906153844</v>
      </c>
      <c r="P156" s="835">
        <v>6</v>
      </c>
    </row>
    <row r="157" spans="13:16">
      <c r="M157" s="107">
        <v>123</v>
      </c>
      <c r="N157" s="33">
        <v>2007</v>
      </c>
      <c r="O157" s="297">
        <v>97.475525881543518</v>
      </c>
      <c r="P157" s="835">
        <v>6</v>
      </c>
    </row>
    <row r="158" spans="13:16">
      <c r="M158" s="107">
        <v>94.5</v>
      </c>
      <c r="N158" s="33">
        <v>2007</v>
      </c>
      <c r="O158" s="297">
        <v>87.000484623073817</v>
      </c>
      <c r="P158" s="835">
        <v>6</v>
      </c>
    </row>
    <row r="159" spans="13:16">
      <c r="M159" s="107">
        <v>90</v>
      </c>
      <c r="N159" s="33">
        <v>2007</v>
      </c>
      <c r="O159" s="297">
        <v>103.44378080119421</v>
      </c>
      <c r="P159" s="835">
        <v>6</v>
      </c>
    </row>
    <row r="160" spans="13:16">
      <c r="M160" s="107">
        <v>80.5</v>
      </c>
      <c r="N160" s="33">
        <v>2007</v>
      </c>
      <c r="O160" s="297">
        <v>75.878145268957212</v>
      </c>
      <c r="P160" s="835">
        <v>6</v>
      </c>
    </row>
    <row r="161" spans="13:16">
      <c r="M161" s="107">
        <v>80</v>
      </c>
      <c r="N161" s="33">
        <v>2007</v>
      </c>
      <c r="O161" s="297">
        <v>87.318613631503865</v>
      </c>
      <c r="P161" s="835">
        <v>6</v>
      </c>
    </row>
    <row r="162" spans="13:16">
      <c r="M162" s="107">
        <v>80</v>
      </c>
      <c r="N162" s="33">
        <v>2007</v>
      </c>
      <c r="O162" s="297">
        <v>97.90560234632521</v>
      </c>
      <c r="P162" s="835">
        <v>6</v>
      </c>
    </row>
    <row r="163" spans="13:16">
      <c r="M163" s="107">
        <v>75</v>
      </c>
      <c r="N163" s="33">
        <v>2007</v>
      </c>
      <c r="O163" s="297">
        <v>62.777331882678702</v>
      </c>
      <c r="P163" s="835">
        <v>6</v>
      </c>
    </row>
    <row r="164" spans="13:16">
      <c r="M164" s="107">
        <v>75</v>
      </c>
      <c r="N164" s="33">
        <v>2007</v>
      </c>
      <c r="O164" s="297">
        <v>97.47552588154349</v>
      </c>
      <c r="P164" s="835">
        <v>6</v>
      </c>
    </row>
    <row r="165" spans="13:16">
      <c r="M165" s="107">
        <v>59.8</v>
      </c>
      <c r="N165" s="33">
        <v>2007</v>
      </c>
      <c r="O165" s="297">
        <v>89.942917455191079</v>
      </c>
      <c r="P165" s="835">
        <v>6</v>
      </c>
    </row>
    <row r="166" spans="13:16">
      <c r="M166" s="107">
        <v>56.7</v>
      </c>
      <c r="N166" s="33">
        <v>2007</v>
      </c>
      <c r="O166" s="297">
        <v>108.34340549328341</v>
      </c>
      <c r="P166" s="835">
        <v>6</v>
      </c>
    </row>
    <row r="167" spans="13:16">
      <c r="M167" s="107">
        <v>48</v>
      </c>
      <c r="N167" s="33">
        <v>2007</v>
      </c>
      <c r="O167" s="297">
        <v>71.061803250079635</v>
      </c>
      <c r="P167" s="835">
        <v>6</v>
      </c>
    </row>
    <row r="168" spans="13:16">
      <c r="M168" s="107">
        <v>34.5</v>
      </c>
      <c r="N168" s="33">
        <v>2007</v>
      </c>
      <c r="O168" s="297">
        <v>100.19823444842318</v>
      </c>
      <c r="P168" s="835">
        <v>6</v>
      </c>
    </row>
    <row r="169" spans="13:16">
      <c r="M169" s="107">
        <v>34.5</v>
      </c>
      <c r="N169" s="33">
        <v>2007</v>
      </c>
      <c r="O169" s="297">
        <v>108.24215843528157</v>
      </c>
      <c r="P169" s="835">
        <v>6</v>
      </c>
    </row>
    <row r="170" spans="13:16">
      <c r="M170" s="107">
        <v>21</v>
      </c>
      <c r="N170" s="33">
        <v>2007</v>
      </c>
      <c r="O170" s="297">
        <v>73.905395200792896</v>
      </c>
      <c r="P170" s="835">
        <v>6</v>
      </c>
    </row>
    <row r="171" spans="13:16">
      <c r="M171" s="107">
        <v>20</v>
      </c>
      <c r="N171" s="33">
        <v>2007</v>
      </c>
      <c r="O171" s="297">
        <v>139.40795547222112</v>
      </c>
      <c r="P171" s="835">
        <v>6</v>
      </c>
    </row>
    <row r="172" spans="13:16">
      <c r="M172" s="107">
        <v>14.7</v>
      </c>
      <c r="N172" s="33">
        <v>2007</v>
      </c>
      <c r="O172" s="297">
        <v>78.188208757395586</v>
      </c>
      <c r="P172" s="835">
        <v>6</v>
      </c>
    </row>
    <row r="173" spans="13:16">
      <c r="M173" s="107">
        <v>209</v>
      </c>
      <c r="N173" s="33">
        <v>2008</v>
      </c>
      <c r="O173" s="297">
        <v>107.14800573790725</v>
      </c>
      <c r="P173" s="835">
        <v>7</v>
      </c>
    </row>
    <row r="174" spans="13:16">
      <c r="M174" s="107">
        <v>200</v>
      </c>
      <c r="N174" s="33">
        <v>2008</v>
      </c>
      <c r="O174" s="297">
        <v>83.544079184219726</v>
      </c>
      <c r="P174" s="835">
        <v>7</v>
      </c>
    </row>
    <row r="175" spans="13:16">
      <c r="M175" s="107">
        <v>198</v>
      </c>
      <c r="N175" s="33">
        <v>2008</v>
      </c>
      <c r="O175" s="297">
        <v>86.368805584470707</v>
      </c>
      <c r="P175" s="835">
        <v>7</v>
      </c>
    </row>
    <row r="176" spans="13:16">
      <c r="M176" s="107">
        <v>198</v>
      </c>
      <c r="N176" s="33">
        <v>2008</v>
      </c>
      <c r="O176" s="297">
        <v>86.603564480730981</v>
      </c>
      <c r="P176" s="835">
        <v>7</v>
      </c>
    </row>
    <row r="177" spans="13:16">
      <c r="M177" s="107">
        <v>196.5</v>
      </c>
      <c r="N177" s="33">
        <v>2008</v>
      </c>
      <c r="O177" s="297">
        <v>100.26689939843517</v>
      </c>
      <c r="P177" s="835">
        <v>7</v>
      </c>
    </row>
    <row r="178" spans="13:16">
      <c r="M178" s="107">
        <v>180</v>
      </c>
      <c r="N178" s="33">
        <v>2008</v>
      </c>
      <c r="O178" s="297">
        <v>144.04037236258506</v>
      </c>
      <c r="P178" s="835">
        <v>7</v>
      </c>
    </row>
    <row r="179" spans="13:16">
      <c r="M179" s="107">
        <v>180</v>
      </c>
      <c r="N179" s="33">
        <v>2008</v>
      </c>
      <c r="O179" s="297">
        <v>83.001147567784926</v>
      </c>
      <c r="P179" s="835">
        <v>7</v>
      </c>
    </row>
    <row r="180" spans="13:16">
      <c r="M180" s="107">
        <v>174.8</v>
      </c>
      <c r="N180" s="33">
        <v>2008</v>
      </c>
      <c r="O180" s="297">
        <v>89.224959869278024</v>
      </c>
      <c r="P180" s="835">
        <v>7</v>
      </c>
    </row>
    <row r="181" spans="13:16">
      <c r="M181" s="107">
        <v>170.2</v>
      </c>
      <c r="N181" s="33">
        <v>2008</v>
      </c>
      <c r="O181" s="297">
        <v>99.829530969615917</v>
      </c>
      <c r="P181" s="835">
        <v>7</v>
      </c>
    </row>
    <row r="182" spans="13:16">
      <c r="M182" s="107">
        <v>169.5</v>
      </c>
      <c r="N182" s="33">
        <v>2008</v>
      </c>
      <c r="O182" s="297">
        <v>107.07072386893552</v>
      </c>
      <c r="P182" s="835">
        <v>7</v>
      </c>
    </row>
    <row r="183" spans="13:16">
      <c r="M183" s="107">
        <v>165.6</v>
      </c>
      <c r="N183" s="33">
        <v>2008</v>
      </c>
      <c r="O183" s="297">
        <v>114.03984981875254</v>
      </c>
      <c r="P183" s="835">
        <v>7</v>
      </c>
    </row>
    <row r="184" spans="13:16">
      <c r="M184" s="107">
        <v>164</v>
      </c>
      <c r="N184" s="33">
        <v>2008</v>
      </c>
      <c r="O184" s="297">
        <v>116.38754107488514</v>
      </c>
      <c r="P184" s="835">
        <v>7</v>
      </c>
    </row>
    <row r="185" spans="13:16">
      <c r="M185" s="107">
        <v>153</v>
      </c>
      <c r="N185" s="33">
        <v>2008</v>
      </c>
      <c r="O185" s="297">
        <v>100.17756917853322</v>
      </c>
      <c r="P185" s="835">
        <v>7</v>
      </c>
    </row>
    <row r="186" spans="13:16">
      <c r="M186" s="107">
        <v>150</v>
      </c>
      <c r="N186" s="33">
        <v>2008</v>
      </c>
      <c r="O186" s="297">
        <v>87.488593208840385</v>
      </c>
      <c r="P186" s="835">
        <v>7</v>
      </c>
    </row>
    <row r="187" spans="13:16">
      <c r="M187" s="107">
        <v>150</v>
      </c>
      <c r="N187" s="33">
        <v>2008</v>
      </c>
      <c r="O187" s="297">
        <v>83.59289492885992</v>
      </c>
      <c r="P187" s="835">
        <v>7</v>
      </c>
    </row>
    <row r="188" spans="13:16">
      <c r="M188" s="107">
        <v>150</v>
      </c>
      <c r="N188" s="33">
        <v>2008</v>
      </c>
      <c r="O188" s="297">
        <v>120.81957792886705</v>
      </c>
      <c r="P188" s="835">
        <v>7</v>
      </c>
    </row>
    <row r="189" spans="13:16">
      <c r="M189" s="107">
        <v>145.19999999999999</v>
      </c>
      <c r="N189" s="33">
        <v>2008</v>
      </c>
      <c r="O189" s="297">
        <v>122.04103681255785</v>
      </c>
      <c r="P189" s="835">
        <v>7</v>
      </c>
    </row>
    <row r="190" spans="13:16">
      <c r="M190" s="107">
        <v>142.5</v>
      </c>
      <c r="N190" s="33">
        <v>2008</v>
      </c>
      <c r="O190" s="297">
        <v>70.734677079427414</v>
      </c>
      <c r="P190" s="835">
        <v>7</v>
      </c>
    </row>
    <row r="191" spans="13:16">
      <c r="M191" s="107">
        <v>130.5</v>
      </c>
      <c r="N191" s="33">
        <v>2008</v>
      </c>
      <c r="O191" s="297">
        <v>91.977363208028478</v>
      </c>
      <c r="P191" s="835">
        <v>7</v>
      </c>
    </row>
    <row r="192" spans="13:16">
      <c r="M192" s="107">
        <v>129</v>
      </c>
      <c r="N192" s="33">
        <v>2008</v>
      </c>
      <c r="O192" s="297">
        <v>105.35238317785566</v>
      </c>
      <c r="P192" s="835">
        <v>7</v>
      </c>
    </row>
    <row r="193" spans="13:16">
      <c r="M193" s="107">
        <v>126.5</v>
      </c>
      <c r="N193" s="33">
        <v>2008</v>
      </c>
      <c r="O193" s="297">
        <v>93.570667534902952</v>
      </c>
      <c r="P193" s="835">
        <v>7</v>
      </c>
    </row>
    <row r="194" spans="13:16">
      <c r="M194" s="107">
        <v>123</v>
      </c>
      <c r="N194" s="33">
        <v>2008</v>
      </c>
      <c r="O194" s="297">
        <v>87.21198644764246</v>
      </c>
      <c r="P194" s="835">
        <v>7</v>
      </c>
    </row>
    <row r="195" spans="13:16">
      <c r="M195" s="107">
        <v>120</v>
      </c>
      <c r="N195" s="33">
        <v>2008</v>
      </c>
      <c r="O195" s="297">
        <v>101.98249286651877</v>
      </c>
      <c r="P195" s="835">
        <v>7</v>
      </c>
    </row>
    <row r="196" spans="13:16">
      <c r="M196" s="107">
        <v>118.5</v>
      </c>
      <c r="N196" s="33">
        <v>2008</v>
      </c>
      <c r="O196" s="297">
        <v>77.361181095567147</v>
      </c>
      <c r="P196" s="835">
        <v>7</v>
      </c>
    </row>
    <row r="197" spans="13:16">
      <c r="M197" s="107">
        <v>112.5</v>
      </c>
      <c r="N197" s="33">
        <v>2008</v>
      </c>
      <c r="O197" s="297">
        <v>64.584058403619807</v>
      </c>
      <c r="P197" s="835">
        <v>7</v>
      </c>
    </row>
    <row r="198" spans="13:16">
      <c r="M198" s="107">
        <v>106.5</v>
      </c>
      <c r="N198" s="33">
        <v>2008</v>
      </c>
      <c r="O198" s="297">
        <v>115.18453736219399</v>
      </c>
      <c r="P198" s="835">
        <v>7</v>
      </c>
    </row>
    <row r="199" spans="13:16">
      <c r="M199" s="107">
        <v>105</v>
      </c>
      <c r="N199" s="33">
        <v>2008</v>
      </c>
      <c r="O199" s="297">
        <v>93.588586236272093</v>
      </c>
      <c r="P199" s="835">
        <v>7</v>
      </c>
    </row>
    <row r="200" spans="13:16">
      <c r="M200" s="107">
        <v>100.65</v>
      </c>
      <c r="N200" s="33">
        <v>2008</v>
      </c>
      <c r="O200" s="297">
        <v>72.294467020174281</v>
      </c>
      <c r="P200" s="835">
        <v>7</v>
      </c>
    </row>
    <row r="201" spans="13:16">
      <c r="M201" s="107">
        <v>100.5</v>
      </c>
      <c r="N201" s="33">
        <v>2008</v>
      </c>
      <c r="O201" s="297">
        <v>179.61714689372369</v>
      </c>
      <c r="P201" s="835">
        <v>7</v>
      </c>
    </row>
    <row r="202" spans="13:16">
      <c r="M202" s="107">
        <v>100.5</v>
      </c>
      <c r="N202" s="33">
        <v>2008</v>
      </c>
      <c r="O202" s="297">
        <v>157.3560887427106</v>
      </c>
      <c r="P202" s="835">
        <v>7</v>
      </c>
    </row>
    <row r="203" spans="13:16">
      <c r="M203" s="107">
        <v>100.5</v>
      </c>
      <c r="N203" s="33">
        <v>2008</v>
      </c>
      <c r="O203" s="297">
        <v>97.65824803438511</v>
      </c>
      <c r="P203" s="835">
        <v>7</v>
      </c>
    </row>
    <row r="204" spans="13:16">
      <c r="M204" s="107">
        <v>100</v>
      </c>
      <c r="N204" s="33">
        <v>2008</v>
      </c>
      <c r="O204" s="297">
        <v>77.083192382226983</v>
      </c>
      <c r="P204" s="835">
        <v>7</v>
      </c>
    </row>
    <row r="205" spans="13:16">
      <c r="M205" s="107">
        <v>100</v>
      </c>
      <c r="N205" s="33">
        <v>2008</v>
      </c>
      <c r="O205" s="297">
        <v>124.83123284103674</v>
      </c>
      <c r="P205" s="835">
        <v>7</v>
      </c>
    </row>
    <row r="206" spans="13:16">
      <c r="M206" s="107">
        <v>99</v>
      </c>
      <c r="N206" s="33">
        <v>2008</v>
      </c>
      <c r="O206" s="297">
        <v>91.207148057497946</v>
      </c>
      <c r="P206" s="835">
        <v>7</v>
      </c>
    </row>
    <row r="207" spans="13:16">
      <c r="M207" s="107">
        <v>99</v>
      </c>
      <c r="N207" s="33">
        <v>2008</v>
      </c>
      <c r="O207" s="297">
        <v>108.06734816915861</v>
      </c>
      <c r="P207" s="835">
        <v>7</v>
      </c>
    </row>
    <row r="208" spans="13:16">
      <c r="M208" s="107">
        <v>96</v>
      </c>
      <c r="N208" s="33">
        <v>2008</v>
      </c>
      <c r="O208" s="297">
        <v>93.588586236272093</v>
      </c>
      <c r="P208" s="835">
        <v>7</v>
      </c>
    </row>
    <row r="209" spans="13:16">
      <c r="M209" s="107">
        <v>94</v>
      </c>
      <c r="N209" s="33">
        <v>2008</v>
      </c>
      <c r="O209" s="297">
        <v>112.74905059540821</v>
      </c>
      <c r="P209" s="835">
        <v>7</v>
      </c>
    </row>
    <row r="210" spans="13:16">
      <c r="M210" s="107">
        <v>81</v>
      </c>
      <c r="N210" s="33">
        <v>2008</v>
      </c>
      <c r="O210" s="297">
        <v>157.77737978683484</v>
      </c>
      <c r="P210" s="835">
        <v>7</v>
      </c>
    </row>
    <row r="211" spans="13:16">
      <c r="M211" s="107">
        <v>80</v>
      </c>
      <c r="N211" s="33">
        <v>2008</v>
      </c>
      <c r="O211" s="297">
        <v>108.37807396807291</v>
      </c>
      <c r="P211" s="835">
        <v>7</v>
      </c>
    </row>
    <row r="212" spans="13:16">
      <c r="M212" s="107">
        <v>75</v>
      </c>
      <c r="N212" s="33">
        <v>2008</v>
      </c>
      <c r="O212" s="297">
        <v>89.173374885931665</v>
      </c>
      <c r="P212" s="835">
        <v>7</v>
      </c>
    </row>
    <row r="213" spans="13:16">
      <c r="M213" s="107">
        <v>70.2</v>
      </c>
      <c r="N213" s="33">
        <v>2008</v>
      </c>
      <c r="O213" s="297">
        <v>104.37262101811136</v>
      </c>
      <c r="P213" s="835">
        <v>7</v>
      </c>
    </row>
    <row r="214" spans="13:16">
      <c r="M214" s="107">
        <v>69</v>
      </c>
      <c r="N214" s="33">
        <v>2008</v>
      </c>
      <c r="O214" s="297">
        <v>90.849430696574387</v>
      </c>
      <c r="P214" s="835">
        <v>7</v>
      </c>
    </row>
    <row r="215" spans="13:16">
      <c r="M215" s="107">
        <v>67.650000000000006</v>
      </c>
      <c r="N215" s="33">
        <v>2008</v>
      </c>
      <c r="O215" s="297">
        <v>107.71121352525327</v>
      </c>
      <c r="P215" s="835">
        <v>7</v>
      </c>
    </row>
    <row r="216" spans="13:16">
      <c r="M216" s="107">
        <v>60.9</v>
      </c>
      <c r="N216" s="33">
        <v>2008</v>
      </c>
      <c r="O216" s="297">
        <v>83.155453268206031</v>
      </c>
      <c r="P216" s="835">
        <v>7</v>
      </c>
    </row>
    <row r="217" spans="13:16">
      <c r="M217" s="107">
        <v>60</v>
      </c>
      <c r="N217" s="33">
        <v>2008</v>
      </c>
      <c r="O217" s="297">
        <v>96.11532696789628</v>
      </c>
      <c r="P217" s="835">
        <v>7</v>
      </c>
    </row>
    <row r="218" spans="13:16">
      <c r="M218" s="107">
        <v>58.8</v>
      </c>
      <c r="N218" s="33">
        <v>2008</v>
      </c>
      <c r="O218" s="297">
        <v>115.82723334288765</v>
      </c>
      <c r="P218" s="835">
        <v>7</v>
      </c>
    </row>
    <row r="219" spans="13:16">
      <c r="M219" s="107">
        <v>58.5</v>
      </c>
      <c r="N219" s="33">
        <v>2008</v>
      </c>
      <c r="O219" s="297">
        <v>93.356596618290965</v>
      </c>
      <c r="P219" s="835">
        <v>7</v>
      </c>
    </row>
    <row r="220" spans="13:16">
      <c r="M220" s="107">
        <v>52.8</v>
      </c>
      <c r="N220" s="33">
        <v>2008</v>
      </c>
      <c r="O220" s="297">
        <v>98.950564319825403</v>
      </c>
      <c r="P220" s="835">
        <v>7</v>
      </c>
    </row>
    <row r="221" spans="13:16">
      <c r="M221" s="107">
        <v>50.4</v>
      </c>
      <c r="N221" s="33">
        <v>2008</v>
      </c>
      <c r="O221" s="297">
        <v>100.90602711944112</v>
      </c>
      <c r="P221" s="835">
        <v>7</v>
      </c>
    </row>
    <row r="222" spans="13:16">
      <c r="M222" s="107">
        <v>45</v>
      </c>
      <c r="N222" s="33">
        <v>2008</v>
      </c>
      <c r="O222" s="297">
        <v>75.947308933395789</v>
      </c>
      <c r="P222" s="835">
        <v>7</v>
      </c>
    </row>
    <row r="223" spans="13:16">
      <c r="M223" s="107">
        <v>40.5</v>
      </c>
      <c r="N223" s="33">
        <v>2008</v>
      </c>
      <c r="O223" s="297">
        <v>73.273861774453295</v>
      </c>
      <c r="P223" s="835">
        <v>7</v>
      </c>
    </row>
    <row r="224" spans="13:16">
      <c r="M224" s="107">
        <v>37.799999999999997</v>
      </c>
      <c r="N224" s="33">
        <v>2008</v>
      </c>
      <c r="O224" s="297">
        <v>90.468475803647891</v>
      </c>
      <c r="P224" s="835">
        <v>7</v>
      </c>
    </row>
    <row r="225" spans="13:16">
      <c r="M225" s="107">
        <v>32.200000000000003</v>
      </c>
      <c r="N225" s="33">
        <v>2008</v>
      </c>
      <c r="O225" s="297">
        <v>104.69742778557186</v>
      </c>
      <c r="P225" s="835">
        <v>7</v>
      </c>
    </row>
    <row r="226" spans="13:16">
      <c r="M226" s="107">
        <v>29.7</v>
      </c>
      <c r="N226" s="33">
        <v>2008</v>
      </c>
      <c r="O226" s="297">
        <v>109.05833787956357</v>
      </c>
      <c r="P226" s="835">
        <v>7</v>
      </c>
    </row>
    <row r="227" spans="13:16">
      <c r="M227" s="107">
        <v>29.4</v>
      </c>
      <c r="N227" s="33">
        <v>2008</v>
      </c>
      <c r="O227" s="297">
        <v>88.361206140221469</v>
      </c>
      <c r="P227" s="835">
        <v>7</v>
      </c>
    </row>
    <row r="228" spans="13:16">
      <c r="M228" s="107">
        <v>29.4</v>
      </c>
      <c r="N228" s="33">
        <v>2008</v>
      </c>
      <c r="O228" s="297">
        <v>126.01100580025317</v>
      </c>
      <c r="P228" s="835">
        <v>7</v>
      </c>
    </row>
    <row r="229" spans="13:16">
      <c r="M229" s="107">
        <v>25</v>
      </c>
      <c r="N229" s="33">
        <v>2008</v>
      </c>
      <c r="O229" s="297">
        <v>114.0950568792103</v>
      </c>
      <c r="P229" s="835">
        <v>7</v>
      </c>
    </row>
    <row r="230" spans="13:16">
      <c r="M230" s="107">
        <v>24</v>
      </c>
      <c r="N230" s="33">
        <v>2008</v>
      </c>
      <c r="O230" s="297">
        <v>98.618867001307478</v>
      </c>
      <c r="P230" s="835">
        <v>7</v>
      </c>
    </row>
    <row r="231" spans="13:16">
      <c r="M231" s="107">
        <v>19.5</v>
      </c>
      <c r="N231" s="33">
        <v>2008</v>
      </c>
      <c r="O231" s="297">
        <v>83.280157811238638</v>
      </c>
      <c r="P231" s="835">
        <v>7</v>
      </c>
    </row>
    <row r="232" spans="13:16">
      <c r="M232" s="107">
        <v>18.899999999999999</v>
      </c>
      <c r="N232" s="33">
        <v>2008</v>
      </c>
      <c r="O232" s="297">
        <v>99.401217897595458</v>
      </c>
      <c r="P232" s="835">
        <v>7</v>
      </c>
    </row>
    <row r="233" spans="13:16">
      <c r="M233" s="107">
        <v>10</v>
      </c>
      <c r="N233" s="33">
        <v>2008</v>
      </c>
      <c r="O233" s="297">
        <v>97.973581765985912</v>
      </c>
      <c r="P233" s="835">
        <v>7</v>
      </c>
    </row>
    <row r="234" spans="13:16">
      <c r="M234" s="107">
        <v>10</v>
      </c>
      <c r="N234" s="33">
        <v>2008</v>
      </c>
      <c r="O234" s="297">
        <v>89.949229374332603</v>
      </c>
      <c r="P234" s="835">
        <v>7</v>
      </c>
    </row>
    <row r="235" spans="13:16">
      <c r="M235" s="107">
        <v>7.2</v>
      </c>
      <c r="N235" s="33">
        <v>2008</v>
      </c>
      <c r="O235" s="297">
        <v>106.93610850771637</v>
      </c>
      <c r="P235" s="835">
        <v>7</v>
      </c>
    </row>
    <row r="236" spans="13:16">
      <c r="M236" s="107">
        <v>400.3</v>
      </c>
      <c r="N236" s="33">
        <v>2009</v>
      </c>
      <c r="O236" s="297">
        <v>113.47873636645664</v>
      </c>
      <c r="P236" s="835">
        <v>8</v>
      </c>
    </row>
    <row r="237" spans="13:16">
      <c r="M237" s="107">
        <v>283.2</v>
      </c>
      <c r="N237" s="33">
        <v>2009</v>
      </c>
      <c r="O237" s="297">
        <v>111.36203382066124</v>
      </c>
      <c r="P237" s="835">
        <v>8</v>
      </c>
    </row>
    <row r="238" spans="13:16">
      <c r="M238" s="107">
        <v>249</v>
      </c>
      <c r="N238" s="33">
        <v>2009</v>
      </c>
      <c r="O238" s="297">
        <v>85.0864175598023</v>
      </c>
      <c r="P238" s="835">
        <v>8</v>
      </c>
    </row>
    <row r="239" spans="13:16">
      <c r="M239" s="107">
        <v>217.5</v>
      </c>
      <c r="N239" s="33">
        <v>2009</v>
      </c>
      <c r="O239" s="297">
        <v>90.749719231223537</v>
      </c>
      <c r="P239" s="835">
        <v>8</v>
      </c>
    </row>
    <row r="240" spans="13:16">
      <c r="M240" s="107">
        <v>203.5</v>
      </c>
      <c r="N240" s="33">
        <v>2009</v>
      </c>
      <c r="O240" s="297">
        <v>155.10669302722553</v>
      </c>
      <c r="P240" s="835">
        <v>8</v>
      </c>
    </row>
    <row r="241" spans="13:16">
      <c r="M241" s="107">
        <v>202.4</v>
      </c>
      <c r="N241" s="33">
        <v>2009</v>
      </c>
      <c r="O241" s="297">
        <v>139.05068001390399</v>
      </c>
      <c r="P241" s="835">
        <v>8</v>
      </c>
    </row>
    <row r="242" spans="13:16">
      <c r="M242" s="107">
        <v>201.6</v>
      </c>
      <c r="N242" s="33">
        <v>2009</v>
      </c>
      <c r="O242" s="297">
        <v>110.66244240907352</v>
      </c>
      <c r="P242" s="835">
        <v>8</v>
      </c>
    </row>
    <row r="243" spans="13:16">
      <c r="M243" s="107">
        <v>199.65</v>
      </c>
      <c r="N243" s="33">
        <v>2009</v>
      </c>
      <c r="O243" s="297">
        <v>110.37735934456819</v>
      </c>
      <c r="P243" s="835">
        <v>8</v>
      </c>
    </row>
    <row r="244" spans="13:16">
      <c r="M244" s="107">
        <v>199.65</v>
      </c>
      <c r="N244" s="33">
        <v>2009</v>
      </c>
      <c r="O244" s="297">
        <v>103.28708325030075</v>
      </c>
      <c r="P244" s="835">
        <v>8</v>
      </c>
    </row>
    <row r="245" spans="13:16">
      <c r="M245" s="107">
        <v>199.5</v>
      </c>
      <c r="N245" s="33">
        <v>2009</v>
      </c>
      <c r="O245" s="297">
        <v>87.178056879739657</v>
      </c>
      <c r="P245" s="835">
        <v>8</v>
      </c>
    </row>
    <row r="246" spans="13:16">
      <c r="M246" s="107">
        <v>197</v>
      </c>
      <c r="N246" s="33">
        <v>2009</v>
      </c>
      <c r="O246" s="297">
        <v>94.510682046325883</v>
      </c>
      <c r="P246" s="835">
        <v>8</v>
      </c>
    </row>
    <row r="247" spans="13:16">
      <c r="M247" s="107">
        <v>179.85</v>
      </c>
      <c r="N247" s="33">
        <v>2009</v>
      </c>
      <c r="O247" s="297">
        <v>99.275902079176902</v>
      </c>
      <c r="P247" s="835">
        <v>8</v>
      </c>
    </row>
    <row r="248" spans="13:16">
      <c r="M248" s="107">
        <v>174.3</v>
      </c>
      <c r="N248" s="33">
        <v>2009</v>
      </c>
      <c r="O248" s="297">
        <v>99.846246621161626</v>
      </c>
      <c r="P248" s="835">
        <v>8</v>
      </c>
    </row>
    <row r="249" spans="13:16">
      <c r="M249" s="107">
        <v>160</v>
      </c>
      <c r="N249" s="33">
        <v>2009</v>
      </c>
      <c r="O249" s="297">
        <v>108.54472796960404</v>
      </c>
      <c r="P249" s="835">
        <v>8</v>
      </c>
    </row>
    <row r="250" spans="13:16">
      <c r="M250" s="107">
        <v>152.61000000000001</v>
      </c>
      <c r="N250" s="33">
        <v>2009</v>
      </c>
      <c r="O250" s="297">
        <v>109.34230988340967</v>
      </c>
      <c r="P250" s="835">
        <v>8</v>
      </c>
    </row>
    <row r="251" spans="13:16">
      <c r="M251" s="107">
        <v>150</v>
      </c>
      <c r="N251" s="33">
        <v>2009</v>
      </c>
      <c r="O251" s="297">
        <v>87.418025211205205</v>
      </c>
      <c r="P251" s="835">
        <v>8</v>
      </c>
    </row>
    <row r="252" spans="13:16">
      <c r="M252" s="107">
        <v>150</v>
      </c>
      <c r="N252" s="33">
        <v>2009</v>
      </c>
      <c r="O252" s="297">
        <v>86.002516438633364</v>
      </c>
      <c r="P252" s="835">
        <v>8</v>
      </c>
    </row>
    <row r="253" spans="13:16">
      <c r="M253" s="107">
        <v>150</v>
      </c>
      <c r="N253" s="33">
        <v>2009</v>
      </c>
      <c r="O253" s="297">
        <v>114.07352784676502</v>
      </c>
      <c r="P253" s="835">
        <v>8</v>
      </c>
    </row>
    <row r="254" spans="13:16">
      <c r="M254" s="107">
        <v>149.5</v>
      </c>
      <c r="N254" s="33">
        <v>2009</v>
      </c>
      <c r="O254" s="297">
        <v>126.247946536028</v>
      </c>
      <c r="P254" s="835">
        <v>8</v>
      </c>
    </row>
    <row r="255" spans="13:16">
      <c r="M255" s="107">
        <v>149.1</v>
      </c>
      <c r="N255" s="33">
        <v>2009</v>
      </c>
      <c r="O255" s="297">
        <v>83.40995667879254</v>
      </c>
      <c r="P255" s="835">
        <v>8</v>
      </c>
    </row>
    <row r="256" spans="13:16">
      <c r="M256" s="107">
        <v>146</v>
      </c>
      <c r="N256" s="33">
        <v>2009</v>
      </c>
      <c r="O256" s="297">
        <v>125.32179078430461</v>
      </c>
      <c r="P256" s="835">
        <v>8</v>
      </c>
    </row>
    <row r="257" spans="13:16">
      <c r="M257" s="107">
        <v>136.6</v>
      </c>
      <c r="N257" s="33">
        <v>2009</v>
      </c>
      <c r="O257" s="297">
        <v>123.08231973708831</v>
      </c>
      <c r="P257" s="835">
        <v>8</v>
      </c>
    </row>
    <row r="258" spans="13:16">
      <c r="M258" s="107">
        <v>126</v>
      </c>
      <c r="N258" s="33">
        <v>2009</v>
      </c>
      <c r="O258" s="297">
        <v>152.76379003699847</v>
      </c>
      <c r="P258" s="835">
        <v>8</v>
      </c>
    </row>
    <row r="259" spans="13:16">
      <c r="M259" s="107">
        <v>125</v>
      </c>
      <c r="N259" s="33">
        <v>2009</v>
      </c>
      <c r="O259" s="297">
        <v>159.48208484982132</v>
      </c>
      <c r="P259" s="835">
        <v>8</v>
      </c>
    </row>
    <row r="260" spans="13:16">
      <c r="M260" s="107">
        <v>120</v>
      </c>
      <c r="N260" s="33">
        <v>2009</v>
      </c>
      <c r="O260" s="297">
        <v>121.76613797229247</v>
      </c>
      <c r="P260" s="835">
        <v>8</v>
      </c>
    </row>
    <row r="261" spans="13:16">
      <c r="M261" s="107">
        <v>120</v>
      </c>
      <c r="N261" s="33">
        <v>2009</v>
      </c>
      <c r="O261" s="297">
        <v>203.40146474173378</v>
      </c>
      <c r="P261" s="835">
        <v>8</v>
      </c>
    </row>
    <row r="262" spans="13:16">
      <c r="M262" s="107">
        <v>115.5</v>
      </c>
      <c r="N262" s="33">
        <v>2009</v>
      </c>
      <c r="O262" s="297">
        <v>77.696019411961515</v>
      </c>
      <c r="P262" s="835">
        <v>8</v>
      </c>
    </row>
    <row r="263" spans="13:16">
      <c r="M263" s="107">
        <v>115.5</v>
      </c>
      <c r="N263" s="33">
        <v>2009</v>
      </c>
      <c r="O263" s="297">
        <v>86.371105986771468</v>
      </c>
      <c r="P263" s="835">
        <v>8</v>
      </c>
    </row>
    <row r="264" spans="13:16">
      <c r="M264" s="107">
        <v>114</v>
      </c>
      <c r="N264" s="33">
        <v>2009</v>
      </c>
      <c r="O264" s="297">
        <v>133.69067183438983</v>
      </c>
      <c r="P264" s="835">
        <v>8</v>
      </c>
    </row>
    <row r="265" spans="13:16">
      <c r="M265" s="107">
        <v>112.5</v>
      </c>
      <c r="N265" s="33">
        <v>2009</v>
      </c>
      <c r="O265" s="297">
        <v>123.9267504672556</v>
      </c>
      <c r="P265" s="835">
        <v>8</v>
      </c>
    </row>
    <row r="266" spans="13:16">
      <c r="M266" s="107">
        <v>106.5</v>
      </c>
      <c r="N266" s="33">
        <v>2009</v>
      </c>
      <c r="O266" s="297">
        <v>174.62214780086558</v>
      </c>
      <c r="P266" s="835">
        <v>8</v>
      </c>
    </row>
    <row r="267" spans="13:16">
      <c r="M267" s="107">
        <v>106</v>
      </c>
      <c r="N267" s="33">
        <v>2009</v>
      </c>
      <c r="O267" s="297">
        <v>133.18954248529099</v>
      </c>
      <c r="P267" s="835">
        <v>8</v>
      </c>
    </row>
    <row r="268" spans="13:16">
      <c r="M268" s="107">
        <v>103.5</v>
      </c>
      <c r="N268" s="33">
        <v>2009</v>
      </c>
      <c r="O268" s="297">
        <v>98.081515655380926</v>
      </c>
      <c r="P268" s="835">
        <v>8</v>
      </c>
    </row>
    <row r="269" spans="13:16">
      <c r="M269" s="107">
        <v>102.3</v>
      </c>
      <c r="N269" s="33">
        <v>2009</v>
      </c>
      <c r="O269" s="297">
        <v>82.725713472965836</v>
      </c>
      <c r="P269" s="835">
        <v>8</v>
      </c>
    </row>
    <row r="270" spans="13:16">
      <c r="M270" s="107">
        <v>102</v>
      </c>
      <c r="N270" s="33">
        <v>2009</v>
      </c>
      <c r="O270" s="297">
        <v>94.160272842027183</v>
      </c>
      <c r="P270" s="835">
        <v>8</v>
      </c>
    </row>
    <row r="271" spans="13:16">
      <c r="M271" s="107">
        <v>102</v>
      </c>
      <c r="N271" s="33">
        <v>2009</v>
      </c>
      <c r="O271" s="297">
        <v>128.50855755846808</v>
      </c>
      <c r="P271" s="835">
        <v>8</v>
      </c>
    </row>
    <row r="272" spans="13:16">
      <c r="M272" s="107">
        <v>101.2</v>
      </c>
      <c r="N272" s="33">
        <v>2009</v>
      </c>
      <c r="O272" s="297">
        <v>91.411344760275284</v>
      </c>
      <c r="P272" s="835">
        <v>8</v>
      </c>
    </row>
    <row r="273" spans="13:16">
      <c r="M273" s="107">
        <v>101.2</v>
      </c>
      <c r="N273" s="33">
        <v>2009</v>
      </c>
      <c r="O273" s="297">
        <v>104.39999474863956</v>
      </c>
      <c r="P273" s="835">
        <v>8</v>
      </c>
    </row>
    <row r="274" spans="13:16">
      <c r="M274" s="107">
        <v>100.8</v>
      </c>
      <c r="N274" s="33">
        <v>2009</v>
      </c>
      <c r="O274" s="297">
        <v>119.22729780536298</v>
      </c>
      <c r="P274" s="835">
        <v>8</v>
      </c>
    </row>
    <row r="275" spans="13:16">
      <c r="M275" s="107">
        <v>100.65</v>
      </c>
      <c r="N275" s="33">
        <v>2009</v>
      </c>
      <c r="O275" s="297">
        <v>77.035105197164725</v>
      </c>
      <c r="P275" s="835">
        <v>8</v>
      </c>
    </row>
    <row r="276" spans="13:16">
      <c r="M276" s="107">
        <v>100.5</v>
      </c>
      <c r="N276" s="33">
        <v>2009</v>
      </c>
      <c r="O276" s="297">
        <v>94.322198519724623</v>
      </c>
      <c r="P276" s="835">
        <v>8</v>
      </c>
    </row>
    <row r="277" spans="13:16">
      <c r="M277" s="107">
        <v>100.5</v>
      </c>
      <c r="N277" s="33">
        <v>2009</v>
      </c>
      <c r="O277" s="297">
        <v>116.07137608135542</v>
      </c>
      <c r="P277" s="835">
        <v>8</v>
      </c>
    </row>
    <row r="278" spans="13:16">
      <c r="M278" s="107">
        <v>100.5</v>
      </c>
      <c r="N278" s="33">
        <v>2009</v>
      </c>
      <c r="O278" s="297">
        <v>116.03369165627264</v>
      </c>
      <c r="P278" s="835">
        <v>8</v>
      </c>
    </row>
    <row r="279" spans="13:16">
      <c r="M279" s="107">
        <v>100</v>
      </c>
      <c r="N279" s="33">
        <v>2009</v>
      </c>
      <c r="O279" s="297">
        <v>87.445778992328258</v>
      </c>
      <c r="P279" s="835">
        <v>8</v>
      </c>
    </row>
    <row r="280" spans="13:16">
      <c r="M280" s="107">
        <v>100</v>
      </c>
      <c r="N280" s="33">
        <v>2009</v>
      </c>
      <c r="O280" s="297">
        <v>92.234751344678898</v>
      </c>
      <c r="P280" s="835">
        <v>8</v>
      </c>
    </row>
    <row r="281" spans="13:16">
      <c r="M281" s="107">
        <v>99</v>
      </c>
      <c r="N281" s="33">
        <v>2009</v>
      </c>
      <c r="O281" s="297">
        <v>91.490535878024346</v>
      </c>
      <c r="P281" s="835">
        <v>8</v>
      </c>
    </row>
    <row r="282" spans="13:16">
      <c r="M282" s="107">
        <v>99</v>
      </c>
      <c r="N282" s="33">
        <v>2009</v>
      </c>
      <c r="O282" s="297">
        <v>76.752713124639939</v>
      </c>
      <c r="P282" s="835">
        <v>8</v>
      </c>
    </row>
    <row r="283" spans="13:16">
      <c r="M283" s="107">
        <v>99</v>
      </c>
      <c r="N283" s="33">
        <v>2009</v>
      </c>
      <c r="O283" s="297">
        <v>94.747407287179172</v>
      </c>
      <c r="P283" s="835">
        <v>8</v>
      </c>
    </row>
    <row r="284" spans="13:16">
      <c r="M284" s="107">
        <v>99</v>
      </c>
      <c r="N284" s="33">
        <v>2009</v>
      </c>
      <c r="O284" s="297">
        <v>84.48355527954098</v>
      </c>
      <c r="P284" s="835">
        <v>8</v>
      </c>
    </row>
    <row r="285" spans="13:16">
      <c r="M285" s="107">
        <v>99</v>
      </c>
      <c r="N285" s="33">
        <v>2009</v>
      </c>
      <c r="O285" s="297">
        <v>88.8101197513773</v>
      </c>
      <c r="P285" s="835">
        <v>8</v>
      </c>
    </row>
    <row r="286" spans="13:16">
      <c r="M286" s="107">
        <v>99</v>
      </c>
      <c r="N286" s="33">
        <v>2009</v>
      </c>
      <c r="O286" s="297">
        <v>109.02816700137616</v>
      </c>
      <c r="P286" s="835">
        <v>8</v>
      </c>
    </row>
    <row r="287" spans="13:16">
      <c r="M287" s="107">
        <v>98.9</v>
      </c>
      <c r="N287" s="33">
        <v>2009</v>
      </c>
      <c r="O287" s="297">
        <v>75.468231803882873</v>
      </c>
      <c r="P287" s="835">
        <v>8</v>
      </c>
    </row>
    <row r="288" spans="13:16">
      <c r="M288" s="107">
        <v>98.9</v>
      </c>
      <c r="N288" s="33">
        <v>2009</v>
      </c>
      <c r="O288" s="297">
        <v>84.944632407334296</v>
      </c>
      <c r="P288" s="835">
        <v>8</v>
      </c>
    </row>
    <row r="289" spans="13:16">
      <c r="M289" s="107">
        <v>98.9</v>
      </c>
      <c r="N289" s="33">
        <v>2009</v>
      </c>
      <c r="O289" s="297">
        <v>115.82779624854366</v>
      </c>
      <c r="P289" s="835">
        <v>8</v>
      </c>
    </row>
    <row r="290" spans="13:16">
      <c r="M290" s="107">
        <v>98.7</v>
      </c>
      <c r="N290" s="33">
        <v>2009</v>
      </c>
      <c r="O290" s="297">
        <v>110.99931170635632</v>
      </c>
      <c r="P290" s="835">
        <v>8</v>
      </c>
    </row>
    <row r="291" spans="13:16">
      <c r="M291" s="107">
        <v>97.5</v>
      </c>
      <c r="N291" s="33">
        <v>2009</v>
      </c>
      <c r="O291" s="297">
        <v>182.28307673365362</v>
      </c>
      <c r="P291" s="835">
        <v>8</v>
      </c>
    </row>
    <row r="292" spans="13:16">
      <c r="M292" s="107">
        <v>96.6</v>
      </c>
      <c r="N292" s="33">
        <v>2009</v>
      </c>
      <c r="O292" s="297">
        <v>111.24152484613255</v>
      </c>
      <c r="P292" s="835">
        <v>8</v>
      </c>
    </row>
    <row r="293" spans="13:16">
      <c r="M293" s="107">
        <v>81</v>
      </c>
      <c r="N293" s="33">
        <v>2009</v>
      </c>
      <c r="O293" s="297">
        <v>84.692229506060414</v>
      </c>
      <c r="P293" s="835">
        <v>8</v>
      </c>
    </row>
    <row r="294" spans="13:16">
      <c r="M294" s="107">
        <v>79.5</v>
      </c>
      <c r="N294" s="33">
        <v>2009</v>
      </c>
      <c r="O294" s="297">
        <v>68.63191014932147</v>
      </c>
      <c r="P294" s="835">
        <v>8</v>
      </c>
    </row>
    <row r="295" spans="13:16">
      <c r="M295" s="107">
        <v>72</v>
      </c>
      <c r="N295" s="33">
        <v>2009</v>
      </c>
      <c r="O295" s="297">
        <v>118.8037502819958</v>
      </c>
      <c r="P295" s="835">
        <v>8</v>
      </c>
    </row>
    <row r="296" spans="13:16">
      <c r="M296" s="107">
        <v>70</v>
      </c>
      <c r="N296" s="33">
        <v>2009</v>
      </c>
      <c r="O296" s="297">
        <v>115.70752527583765</v>
      </c>
      <c r="P296" s="835">
        <v>8</v>
      </c>
    </row>
    <row r="297" spans="13:16">
      <c r="M297" s="107">
        <v>69.599999999999994</v>
      </c>
      <c r="N297" s="33">
        <v>2009</v>
      </c>
      <c r="O297" s="297">
        <v>111.15353242368973</v>
      </c>
      <c r="P297" s="835">
        <v>8</v>
      </c>
    </row>
    <row r="298" spans="13:16">
      <c r="M298" s="107">
        <v>66</v>
      </c>
      <c r="N298" s="33">
        <v>2009</v>
      </c>
      <c r="O298" s="297">
        <v>93.621668587929861</v>
      </c>
      <c r="P298" s="835">
        <v>8</v>
      </c>
    </row>
    <row r="299" spans="13:16">
      <c r="M299" s="107">
        <v>66</v>
      </c>
      <c r="N299" s="33">
        <v>2009</v>
      </c>
      <c r="O299" s="297">
        <v>128.29740660323654</v>
      </c>
      <c r="P299" s="835">
        <v>8</v>
      </c>
    </row>
    <row r="300" spans="13:16">
      <c r="M300" s="107">
        <v>63</v>
      </c>
      <c r="N300" s="33">
        <v>2009</v>
      </c>
      <c r="O300" s="297">
        <v>129.19676635826991</v>
      </c>
      <c r="P300" s="835">
        <v>8</v>
      </c>
    </row>
    <row r="301" spans="13:16">
      <c r="M301" s="107">
        <v>63</v>
      </c>
      <c r="N301" s="33">
        <v>2009</v>
      </c>
      <c r="O301" s="297">
        <v>116.88856358038919</v>
      </c>
      <c r="P301" s="835">
        <v>8</v>
      </c>
    </row>
    <row r="302" spans="13:16">
      <c r="M302" s="107">
        <v>62.5</v>
      </c>
      <c r="N302" s="33">
        <v>2009</v>
      </c>
      <c r="O302" s="297">
        <v>136.09972127561227</v>
      </c>
      <c r="P302" s="835">
        <v>8</v>
      </c>
    </row>
    <row r="303" spans="13:16">
      <c r="M303" s="107">
        <v>60</v>
      </c>
      <c r="N303" s="33">
        <v>2009</v>
      </c>
      <c r="O303" s="297">
        <v>108.43946382479341</v>
      </c>
      <c r="P303" s="835">
        <v>8</v>
      </c>
    </row>
    <row r="304" spans="13:16">
      <c r="M304" s="107">
        <v>59.8</v>
      </c>
      <c r="N304" s="33">
        <v>2009</v>
      </c>
      <c r="O304" s="297">
        <v>139.05068001390399</v>
      </c>
      <c r="P304" s="835">
        <v>8</v>
      </c>
    </row>
    <row r="305" spans="13:16">
      <c r="M305" s="107">
        <v>57</v>
      </c>
      <c r="N305" s="33">
        <v>2009</v>
      </c>
      <c r="O305" s="297">
        <v>128.64703620561127</v>
      </c>
      <c r="P305" s="835">
        <v>8</v>
      </c>
    </row>
    <row r="306" spans="13:16">
      <c r="M306" s="107">
        <v>54</v>
      </c>
      <c r="N306" s="33">
        <v>2009</v>
      </c>
      <c r="O306" s="297">
        <v>115.33477556507637</v>
      </c>
      <c r="P306" s="835">
        <v>8</v>
      </c>
    </row>
    <row r="307" spans="13:16">
      <c r="M307" s="107">
        <v>52.5</v>
      </c>
      <c r="N307" s="33">
        <v>2009</v>
      </c>
      <c r="O307" s="297">
        <v>103.05703464226561</v>
      </c>
      <c r="P307" s="835">
        <v>8</v>
      </c>
    </row>
    <row r="308" spans="13:16">
      <c r="M308" s="107">
        <v>51</v>
      </c>
      <c r="N308" s="33">
        <v>2009</v>
      </c>
      <c r="O308" s="297">
        <v>73.472948483292171</v>
      </c>
      <c r="P308" s="835">
        <v>8</v>
      </c>
    </row>
    <row r="309" spans="13:16">
      <c r="M309" s="107">
        <v>51</v>
      </c>
      <c r="N309" s="33">
        <v>2009</v>
      </c>
      <c r="O309" s="297">
        <v>108.8829430461695</v>
      </c>
      <c r="P309" s="835">
        <v>8</v>
      </c>
    </row>
    <row r="310" spans="13:16">
      <c r="M310" s="107">
        <v>50.4</v>
      </c>
      <c r="N310" s="33">
        <v>2009</v>
      </c>
      <c r="O310" s="297">
        <v>104.67802548008086</v>
      </c>
      <c r="P310" s="835">
        <v>8</v>
      </c>
    </row>
    <row r="311" spans="13:16">
      <c r="M311" s="107">
        <v>49.5</v>
      </c>
      <c r="N311" s="33">
        <v>2009</v>
      </c>
      <c r="O311" s="297">
        <v>52.477749984216345</v>
      </c>
      <c r="P311" s="835">
        <v>8</v>
      </c>
    </row>
    <row r="312" spans="13:16">
      <c r="M312" s="107">
        <v>49.5</v>
      </c>
      <c r="N312" s="33">
        <v>2009</v>
      </c>
      <c r="O312" s="297">
        <v>92.667070789582169</v>
      </c>
      <c r="P312" s="835">
        <v>8</v>
      </c>
    </row>
    <row r="313" spans="13:16">
      <c r="M313" s="107">
        <v>49.5</v>
      </c>
      <c r="N313" s="33">
        <v>2009</v>
      </c>
      <c r="O313" s="297">
        <v>76.80851997560859</v>
      </c>
      <c r="P313" s="835">
        <v>8</v>
      </c>
    </row>
    <row r="314" spans="13:16">
      <c r="M314" s="107">
        <v>44.55</v>
      </c>
      <c r="N314" s="33">
        <v>2009</v>
      </c>
      <c r="O314" s="297">
        <v>118.38443976324925</v>
      </c>
      <c r="P314" s="835">
        <v>8</v>
      </c>
    </row>
    <row r="315" spans="13:16">
      <c r="M315" s="107">
        <v>44</v>
      </c>
      <c r="N315" s="33">
        <v>2009</v>
      </c>
      <c r="O315" s="297">
        <v>125.54774761647433</v>
      </c>
      <c r="P315" s="835">
        <v>8</v>
      </c>
    </row>
    <row r="316" spans="13:16">
      <c r="M316" s="107">
        <v>42</v>
      </c>
      <c r="N316" s="33">
        <v>2009</v>
      </c>
      <c r="O316" s="297">
        <v>125.14850408704386</v>
      </c>
      <c r="P316" s="835">
        <v>8</v>
      </c>
    </row>
    <row r="317" spans="13:16">
      <c r="M317" s="107">
        <v>42</v>
      </c>
      <c r="N317" s="33">
        <v>2009</v>
      </c>
      <c r="O317" s="297">
        <v>75.919737196229661</v>
      </c>
      <c r="P317" s="835">
        <v>8</v>
      </c>
    </row>
    <row r="318" spans="13:16">
      <c r="M318" s="107">
        <v>39</v>
      </c>
      <c r="N318" s="33">
        <v>2009</v>
      </c>
      <c r="O318" s="297">
        <v>93.776309363834955</v>
      </c>
      <c r="P318" s="835">
        <v>8</v>
      </c>
    </row>
    <row r="319" spans="13:16">
      <c r="M319" s="107">
        <v>39</v>
      </c>
      <c r="N319" s="33">
        <v>2009</v>
      </c>
      <c r="O319" s="297">
        <v>82.405068915340792</v>
      </c>
      <c r="P319" s="835">
        <v>8</v>
      </c>
    </row>
    <row r="320" spans="13:16">
      <c r="M320" s="107">
        <v>29.4</v>
      </c>
      <c r="N320" s="33">
        <v>2009</v>
      </c>
      <c r="O320" s="297">
        <v>109.13075189272251</v>
      </c>
      <c r="P320" s="835">
        <v>8</v>
      </c>
    </row>
    <row r="321" spans="13:16">
      <c r="M321" s="107">
        <v>28.5</v>
      </c>
      <c r="N321" s="33">
        <v>2009</v>
      </c>
      <c r="O321" s="297">
        <v>77.175607345011727</v>
      </c>
      <c r="P321" s="835">
        <v>8</v>
      </c>
    </row>
    <row r="322" spans="13:16">
      <c r="M322" s="107">
        <v>20</v>
      </c>
      <c r="N322" s="33">
        <v>2009</v>
      </c>
      <c r="O322" s="297">
        <v>131.38067261075338</v>
      </c>
      <c r="P322" s="835">
        <v>8</v>
      </c>
    </row>
    <row r="323" spans="13:16">
      <c r="M323" s="107">
        <v>14</v>
      </c>
      <c r="N323" s="33">
        <v>2009</v>
      </c>
      <c r="O323" s="297">
        <v>122.50555251627571</v>
      </c>
      <c r="P323" s="835">
        <v>8</v>
      </c>
    </row>
    <row r="324" spans="13:16">
      <c r="M324" s="107">
        <v>10.5</v>
      </c>
      <c r="N324" s="33">
        <v>2009</v>
      </c>
      <c r="O324" s="297">
        <v>71.987612726929868</v>
      </c>
      <c r="P324" s="835">
        <v>8</v>
      </c>
    </row>
    <row r="325" spans="13:16">
      <c r="M325" s="107">
        <v>10.5</v>
      </c>
      <c r="N325" s="33">
        <v>2009</v>
      </c>
      <c r="O325" s="297">
        <v>69.013091632021329</v>
      </c>
      <c r="P325" s="835">
        <v>8</v>
      </c>
    </row>
    <row r="326" spans="13:16">
      <c r="M326" s="107">
        <v>10.5</v>
      </c>
      <c r="N326" s="33">
        <v>2009</v>
      </c>
      <c r="O326" s="297">
        <v>83.800145255334471</v>
      </c>
      <c r="P326" s="835">
        <v>8</v>
      </c>
    </row>
    <row r="327" spans="13:16">
      <c r="M327" s="107">
        <v>10</v>
      </c>
      <c r="N327" s="33">
        <v>2009</v>
      </c>
      <c r="O327" s="297">
        <v>89.460167227209865</v>
      </c>
      <c r="P327" s="835">
        <v>8</v>
      </c>
    </row>
    <row r="328" spans="13:16">
      <c r="M328" s="107">
        <v>10</v>
      </c>
      <c r="N328" s="33">
        <v>2009</v>
      </c>
      <c r="O328" s="297">
        <v>82.089229162124852</v>
      </c>
      <c r="P328" s="835">
        <v>8</v>
      </c>
    </row>
    <row r="329" spans="13:16">
      <c r="M329" s="107">
        <v>10</v>
      </c>
      <c r="N329" s="33">
        <v>2009</v>
      </c>
      <c r="O329" s="297">
        <v>83.332329987868675</v>
      </c>
      <c r="P329" s="835">
        <v>8</v>
      </c>
    </row>
    <row r="330" spans="13:16">
      <c r="M330" s="107">
        <v>10</v>
      </c>
      <c r="N330" s="33">
        <v>2009</v>
      </c>
      <c r="O330" s="297">
        <v>80.385419152393723</v>
      </c>
      <c r="P330" s="835">
        <v>8</v>
      </c>
    </row>
    <row r="331" spans="13:16">
      <c r="M331" s="107">
        <v>9.9</v>
      </c>
      <c r="N331" s="33">
        <v>2009</v>
      </c>
      <c r="O331" s="297">
        <v>147.03832223151699</v>
      </c>
      <c r="P331" s="835">
        <v>8</v>
      </c>
    </row>
    <row r="332" spans="13:16">
      <c r="M332" s="107">
        <v>6.5</v>
      </c>
      <c r="N332" s="33">
        <v>2009</v>
      </c>
      <c r="O332" s="297">
        <v>86.18043215293261</v>
      </c>
      <c r="P332" s="835">
        <v>8</v>
      </c>
    </row>
    <row r="333" spans="13:16">
      <c r="M333" s="107">
        <v>300</v>
      </c>
      <c r="N333" s="33">
        <v>2010</v>
      </c>
      <c r="O333" s="297">
        <v>99.07462359729881</v>
      </c>
      <c r="P333" s="835">
        <v>9</v>
      </c>
    </row>
    <row r="334" spans="13:16">
      <c r="M334" s="107">
        <v>210</v>
      </c>
      <c r="N334" s="33">
        <v>2010</v>
      </c>
      <c r="O334" s="297">
        <v>89.934594781658006</v>
      </c>
      <c r="P334" s="835">
        <v>9</v>
      </c>
    </row>
    <row r="335" spans="13:16">
      <c r="M335" s="107">
        <v>201.6</v>
      </c>
      <c r="N335" s="33">
        <v>2010</v>
      </c>
      <c r="O335" s="297">
        <v>121.58614892431099</v>
      </c>
      <c r="P335" s="835">
        <v>9</v>
      </c>
    </row>
    <row r="336" spans="13:16">
      <c r="M336" s="107">
        <v>201</v>
      </c>
      <c r="N336" s="33">
        <v>2010</v>
      </c>
      <c r="O336" s="297">
        <v>100.19117164436678</v>
      </c>
      <c r="P336" s="835">
        <v>9</v>
      </c>
    </row>
    <row r="337" spans="13:16">
      <c r="M337" s="107">
        <v>200.2</v>
      </c>
      <c r="N337" s="33">
        <v>2010</v>
      </c>
      <c r="O337" s="297">
        <v>97.929138782338683</v>
      </c>
      <c r="P337" s="835">
        <v>9</v>
      </c>
    </row>
    <row r="338" spans="13:16">
      <c r="M338" s="107">
        <v>200.1</v>
      </c>
      <c r="N338" s="33">
        <v>2010</v>
      </c>
      <c r="O338" s="297">
        <v>85.242049102466922</v>
      </c>
      <c r="P338" s="835">
        <v>9</v>
      </c>
    </row>
    <row r="339" spans="13:16">
      <c r="M339" s="107">
        <v>198</v>
      </c>
      <c r="N339" s="33">
        <v>2010</v>
      </c>
      <c r="O339" s="297">
        <v>100.77395132736588</v>
      </c>
      <c r="P339" s="835">
        <v>9</v>
      </c>
    </row>
    <row r="340" spans="13:16">
      <c r="M340" s="107">
        <v>174.8</v>
      </c>
      <c r="N340" s="33">
        <v>2010</v>
      </c>
      <c r="O340" s="297">
        <v>137.23543867563021</v>
      </c>
      <c r="P340" s="835">
        <v>9</v>
      </c>
    </row>
    <row r="341" spans="13:16">
      <c r="M341" s="107">
        <v>151.80000000000001</v>
      </c>
      <c r="N341" s="33">
        <v>2010</v>
      </c>
      <c r="O341" s="297">
        <v>89.462912123440873</v>
      </c>
      <c r="P341" s="835">
        <v>9</v>
      </c>
    </row>
    <row r="342" spans="13:16">
      <c r="M342" s="107">
        <v>150</v>
      </c>
      <c r="N342" s="33">
        <v>2010</v>
      </c>
      <c r="O342" s="297">
        <v>122.60797628247049</v>
      </c>
      <c r="P342" s="835">
        <v>9</v>
      </c>
    </row>
    <row r="343" spans="13:16">
      <c r="M343" s="107">
        <v>150</v>
      </c>
      <c r="N343" s="33">
        <v>2010</v>
      </c>
      <c r="O343" s="297">
        <v>95.721287562368701</v>
      </c>
      <c r="P343" s="835">
        <v>9</v>
      </c>
    </row>
    <row r="344" spans="13:16">
      <c r="M344" s="107">
        <v>150</v>
      </c>
      <c r="N344" s="33">
        <v>2010</v>
      </c>
      <c r="O344" s="297">
        <v>134.8795792405769</v>
      </c>
      <c r="P344" s="835">
        <v>9</v>
      </c>
    </row>
    <row r="345" spans="13:16">
      <c r="M345" s="107">
        <v>148.80000000000001</v>
      </c>
      <c r="N345" s="33">
        <v>2010</v>
      </c>
      <c r="O345" s="297">
        <v>121.7428454197134</v>
      </c>
      <c r="P345" s="835">
        <v>9</v>
      </c>
    </row>
    <row r="346" spans="13:16">
      <c r="M346" s="107">
        <v>148.5</v>
      </c>
      <c r="N346" s="33">
        <v>2010</v>
      </c>
      <c r="O346" s="297">
        <v>108.53955905412099</v>
      </c>
      <c r="P346" s="835">
        <v>9</v>
      </c>
    </row>
    <row r="347" spans="13:16">
      <c r="M347" s="107">
        <v>124.5</v>
      </c>
      <c r="N347" s="33">
        <v>2010</v>
      </c>
      <c r="O347" s="297">
        <v>97.750381985111233</v>
      </c>
      <c r="P347" s="835">
        <v>9</v>
      </c>
    </row>
    <row r="348" spans="13:16">
      <c r="M348" s="107">
        <v>111</v>
      </c>
      <c r="N348" s="33">
        <v>2010</v>
      </c>
      <c r="O348" s="297">
        <v>80.641886286920638</v>
      </c>
      <c r="P348" s="835">
        <v>9</v>
      </c>
    </row>
    <row r="349" spans="13:16">
      <c r="M349" s="107">
        <v>103.5</v>
      </c>
      <c r="N349" s="33">
        <v>2010</v>
      </c>
      <c r="O349" s="297">
        <v>107.29148730628128</v>
      </c>
      <c r="P349" s="835">
        <v>9</v>
      </c>
    </row>
    <row r="350" spans="13:16">
      <c r="M350" s="107">
        <v>102.4</v>
      </c>
      <c r="N350" s="33">
        <v>2010</v>
      </c>
      <c r="O350" s="297">
        <v>72.484351624469369</v>
      </c>
      <c r="P350" s="835">
        <v>9</v>
      </c>
    </row>
    <row r="351" spans="13:16">
      <c r="M351" s="107">
        <v>102.4</v>
      </c>
      <c r="N351" s="33">
        <v>2010</v>
      </c>
      <c r="O351" s="297">
        <v>131.85278372164055</v>
      </c>
      <c r="P351" s="835">
        <v>9</v>
      </c>
    </row>
    <row r="352" spans="13:16">
      <c r="M352" s="107">
        <v>101.19999999999999</v>
      </c>
      <c r="N352" s="33">
        <v>2010</v>
      </c>
      <c r="O352" s="297">
        <v>113.78864798752859</v>
      </c>
      <c r="P352" s="835">
        <v>9</v>
      </c>
    </row>
    <row r="353" spans="13:16">
      <c r="M353" s="107">
        <v>100.80000000000001</v>
      </c>
      <c r="N353" s="33">
        <v>2010</v>
      </c>
      <c r="O353" s="297">
        <v>99.784249844325046</v>
      </c>
      <c r="P353" s="835">
        <v>9</v>
      </c>
    </row>
    <row r="354" spans="13:16">
      <c r="M354" s="107">
        <v>100.8</v>
      </c>
      <c r="N354" s="33">
        <v>2010</v>
      </c>
      <c r="O354" s="297">
        <v>81.217886954712938</v>
      </c>
      <c r="P354" s="835">
        <v>9</v>
      </c>
    </row>
    <row r="355" spans="13:16">
      <c r="M355" s="107">
        <v>100.5</v>
      </c>
      <c r="N355" s="33">
        <v>2010</v>
      </c>
      <c r="O355" s="297">
        <v>113.50046251831232</v>
      </c>
      <c r="P355" s="835">
        <v>9</v>
      </c>
    </row>
    <row r="356" spans="13:16">
      <c r="M356" s="107">
        <v>100.5</v>
      </c>
      <c r="N356" s="33">
        <v>2010</v>
      </c>
      <c r="O356" s="297">
        <v>123.36134636289016</v>
      </c>
      <c r="P356" s="835">
        <v>9</v>
      </c>
    </row>
    <row r="357" spans="13:16">
      <c r="M357" s="107">
        <v>99.2</v>
      </c>
      <c r="N357" s="33">
        <v>2010</v>
      </c>
      <c r="O357" s="297">
        <v>79.177413384970734</v>
      </c>
      <c r="P357" s="835">
        <v>9</v>
      </c>
    </row>
    <row r="358" spans="13:16">
      <c r="M358" s="107">
        <v>99</v>
      </c>
      <c r="N358" s="33">
        <v>2010</v>
      </c>
      <c r="O358" s="297">
        <v>63.225284151862517</v>
      </c>
      <c r="P358" s="835">
        <v>9</v>
      </c>
    </row>
    <row r="359" spans="13:16">
      <c r="M359" s="107">
        <v>99</v>
      </c>
      <c r="N359" s="33">
        <v>2010</v>
      </c>
      <c r="O359" s="297">
        <v>107.53143260129031</v>
      </c>
      <c r="P359" s="835">
        <v>9</v>
      </c>
    </row>
    <row r="360" spans="13:16">
      <c r="M360" s="107">
        <v>98.7</v>
      </c>
      <c r="N360" s="33">
        <v>2010</v>
      </c>
      <c r="O360" s="297">
        <v>120.50175606849982</v>
      </c>
      <c r="P360" s="835">
        <v>9</v>
      </c>
    </row>
    <row r="361" spans="13:16">
      <c r="M361" s="107">
        <v>98.7</v>
      </c>
      <c r="N361" s="33">
        <v>2010</v>
      </c>
      <c r="O361" s="297">
        <v>107.82161867251364</v>
      </c>
      <c r="P361" s="835">
        <v>9</v>
      </c>
    </row>
    <row r="362" spans="13:16">
      <c r="M362" s="107">
        <v>90</v>
      </c>
      <c r="N362" s="33">
        <v>2010</v>
      </c>
      <c r="O362" s="297">
        <v>105.85654567420487</v>
      </c>
      <c r="P362" s="835">
        <v>9</v>
      </c>
    </row>
    <row r="363" spans="13:16">
      <c r="M363" s="107">
        <v>87</v>
      </c>
      <c r="N363" s="33">
        <v>2010</v>
      </c>
      <c r="O363" s="297">
        <v>80.803704550902523</v>
      </c>
      <c r="P363" s="835">
        <v>9</v>
      </c>
    </row>
    <row r="364" spans="13:16">
      <c r="M364" s="107">
        <v>70</v>
      </c>
      <c r="N364" s="33">
        <v>2010</v>
      </c>
      <c r="O364" s="297">
        <v>101.50900627424276</v>
      </c>
      <c r="P364" s="835">
        <v>9</v>
      </c>
    </row>
    <row r="365" spans="13:16">
      <c r="M365" s="107">
        <v>66</v>
      </c>
      <c r="N365" s="33">
        <v>2010</v>
      </c>
      <c r="O365" s="297">
        <v>129.89965105964328</v>
      </c>
      <c r="P365" s="835">
        <v>9</v>
      </c>
    </row>
    <row r="366" spans="13:16">
      <c r="M366" s="107">
        <v>65.099999999999994</v>
      </c>
      <c r="N366" s="33">
        <v>2010</v>
      </c>
      <c r="O366" s="297">
        <v>132.97097467655971</v>
      </c>
      <c r="P366" s="835">
        <v>9</v>
      </c>
    </row>
    <row r="367" spans="13:16">
      <c r="M367" s="107">
        <v>62.4</v>
      </c>
      <c r="N367" s="33">
        <v>2010</v>
      </c>
      <c r="O367" s="297">
        <v>70.228584226987692</v>
      </c>
      <c r="P367" s="835">
        <v>9</v>
      </c>
    </row>
    <row r="368" spans="13:16">
      <c r="M368" s="107">
        <v>60</v>
      </c>
      <c r="N368" s="33">
        <v>2010</v>
      </c>
      <c r="O368" s="297">
        <v>87.429111496915198</v>
      </c>
      <c r="P368" s="835">
        <v>9</v>
      </c>
    </row>
    <row r="369" spans="13:16">
      <c r="M369" s="107">
        <v>50</v>
      </c>
      <c r="N369" s="33">
        <v>2010</v>
      </c>
      <c r="O369" s="297">
        <v>111.58588250321166</v>
      </c>
      <c r="P369" s="835">
        <v>9</v>
      </c>
    </row>
    <row r="370" spans="13:16">
      <c r="M370" s="107">
        <v>50</v>
      </c>
      <c r="N370" s="33">
        <v>2010</v>
      </c>
      <c r="O370" s="297">
        <v>132.57813838535702</v>
      </c>
      <c r="P370" s="835">
        <v>9</v>
      </c>
    </row>
    <row r="371" spans="13:16">
      <c r="M371" s="107">
        <v>48</v>
      </c>
      <c r="N371" s="33">
        <v>2010</v>
      </c>
      <c r="O371" s="297">
        <v>109.83650539885744</v>
      </c>
      <c r="P371" s="835">
        <v>9</v>
      </c>
    </row>
    <row r="372" spans="13:16">
      <c r="M372" s="107">
        <v>36.799999999999997</v>
      </c>
      <c r="N372" s="33">
        <v>2010</v>
      </c>
      <c r="O372" s="297">
        <v>94.176042252581382</v>
      </c>
      <c r="P372" s="835">
        <v>9</v>
      </c>
    </row>
    <row r="373" spans="13:16">
      <c r="M373" s="107">
        <v>36.799999999999997</v>
      </c>
      <c r="N373" s="33">
        <v>2010</v>
      </c>
      <c r="O373" s="297">
        <v>108.34104024809014</v>
      </c>
      <c r="P373" s="835">
        <v>9</v>
      </c>
    </row>
    <row r="374" spans="13:16">
      <c r="M374" s="107">
        <v>25.5</v>
      </c>
      <c r="N374" s="33">
        <v>2010</v>
      </c>
      <c r="O374" s="297">
        <v>135.91771401644516</v>
      </c>
      <c r="P374" s="835">
        <v>9</v>
      </c>
    </row>
    <row r="375" spans="13:16">
      <c r="M375" s="107">
        <v>25.3</v>
      </c>
      <c r="N375" s="33">
        <v>2010</v>
      </c>
      <c r="O375" s="297">
        <v>84.339512719485583</v>
      </c>
      <c r="P375" s="835">
        <v>9</v>
      </c>
    </row>
    <row r="376" spans="13:16">
      <c r="M376" s="107">
        <v>22.5</v>
      </c>
      <c r="N376" s="33">
        <v>2010</v>
      </c>
      <c r="O376" s="297">
        <v>109.48291222922697</v>
      </c>
      <c r="P376" s="835">
        <v>9</v>
      </c>
    </row>
    <row r="377" spans="13:16">
      <c r="M377" s="107">
        <v>21</v>
      </c>
      <c r="N377" s="33">
        <v>2010</v>
      </c>
      <c r="O377" s="297">
        <v>103.66621146734845</v>
      </c>
      <c r="P377" s="835">
        <v>9</v>
      </c>
    </row>
    <row r="378" spans="13:16">
      <c r="M378" s="107">
        <v>21</v>
      </c>
      <c r="N378" s="33">
        <v>2010</v>
      </c>
      <c r="O378" s="297">
        <v>104.84691926760404</v>
      </c>
      <c r="P378" s="835">
        <v>9</v>
      </c>
    </row>
    <row r="379" spans="13:16">
      <c r="M379" s="107">
        <v>20.75</v>
      </c>
      <c r="N379" s="33">
        <v>2010</v>
      </c>
      <c r="O379" s="297">
        <v>123.63322938796674</v>
      </c>
      <c r="P379" s="835">
        <v>9</v>
      </c>
    </row>
    <row r="380" spans="13:16">
      <c r="M380" s="107">
        <v>20</v>
      </c>
      <c r="N380" s="33">
        <v>2010</v>
      </c>
      <c r="O380" s="297">
        <v>92.803195629510469</v>
      </c>
      <c r="P380" s="835">
        <v>9</v>
      </c>
    </row>
    <row r="381" spans="13:16">
      <c r="M381" s="107">
        <v>20</v>
      </c>
      <c r="N381" s="33">
        <v>2010</v>
      </c>
      <c r="O381" s="297">
        <v>98.182747514118361</v>
      </c>
      <c r="P381" s="835">
        <v>9</v>
      </c>
    </row>
    <row r="382" spans="13:16">
      <c r="M382" s="107">
        <v>19.5</v>
      </c>
      <c r="N382" s="33">
        <v>2010</v>
      </c>
      <c r="O382" s="297">
        <v>97.766958426762898</v>
      </c>
      <c r="P382" s="835">
        <v>9</v>
      </c>
    </row>
    <row r="383" spans="13:16">
      <c r="M383" s="107">
        <v>16.8</v>
      </c>
      <c r="N383" s="33">
        <v>2010</v>
      </c>
      <c r="O383" s="297">
        <v>124.91532615053664</v>
      </c>
      <c r="P383" s="835">
        <v>9</v>
      </c>
    </row>
    <row r="384" spans="13:16">
      <c r="M384" s="107">
        <v>12.5</v>
      </c>
      <c r="N384" s="33">
        <v>2010</v>
      </c>
      <c r="O384" s="297">
        <v>79.495136498699424</v>
      </c>
      <c r="P384" s="835">
        <v>9</v>
      </c>
    </row>
    <row r="385" spans="13:16">
      <c r="M385" s="107">
        <v>10.5</v>
      </c>
      <c r="N385" s="33">
        <v>2010</v>
      </c>
      <c r="O385" s="297">
        <v>98.483022342613566</v>
      </c>
      <c r="P385" s="835">
        <v>9</v>
      </c>
    </row>
    <row r="386" spans="13:16">
      <c r="M386" s="107">
        <v>10</v>
      </c>
      <c r="N386" s="33">
        <v>2010</v>
      </c>
      <c r="O386" s="297">
        <v>198.29643847094437</v>
      </c>
      <c r="P386" s="835">
        <v>9</v>
      </c>
    </row>
    <row r="387" spans="13:16">
      <c r="M387" s="107">
        <v>10</v>
      </c>
      <c r="N387" s="33">
        <v>2010</v>
      </c>
      <c r="O387" s="297">
        <v>206.86478094300358</v>
      </c>
      <c r="P387" s="835">
        <v>9</v>
      </c>
    </row>
    <row r="388" spans="13:16">
      <c r="M388" s="107">
        <v>9</v>
      </c>
      <c r="N388" s="33">
        <v>2010</v>
      </c>
      <c r="O388" s="297">
        <v>102.77060329598763</v>
      </c>
      <c r="P388" s="835">
        <v>9</v>
      </c>
    </row>
    <row r="389" spans="13:16">
      <c r="M389" s="107">
        <v>6</v>
      </c>
      <c r="N389" s="33">
        <v>2010</v>
      </c>
      <c r="O389" s="297">
        <v>185.4810679595804</v>
      </c>
      <c r="P389" s="835">
        <v>9</v>
      </c>
    </row>
    <row r="390" spans="13:16">
      <c r="M390" s="107">
        <v>443.9</v>
      </c>
      <c r="N390" s="33">
        <v>2011</v>
      </c>
      <c r="O390" s="297">
        <v>77.629950531110012</v>
      </c>
      <c r="P390" s="835">
        <v>10</v>
      </c>
    </row>
    <row r="391" spans="13:16">
      <c r="M391" s="107">
        <v>250.8</v>
      </c>
      <c r="N391" s="33">
        <v>2011</v>
      </c>
      <c r="O391" s="297">
        <v>85.362292113193249</v>
      </c>
      <c r="P391" s="835">
        <v>10</v>
      </c>
    </row>
    <row r="392" spans="13:16">
      <c r="M392" s="107">
        <v>250.2</v>
      </c>
      <c r="N392" s="33">
        <v>2011</v>
      </c>
      <c r="O392" s="297">
        <v>105.23959371790832</v>
      </c>
      <c r="P392" s="835">
        <v>10</v>
      </c>
    </row>
    <row r="393" spans="13:16">
      <c r="M393" s="107">
        <v>239.4</v>
      </c>
      <c r="N393" s="33">
        <v>2011</v>
      </c>
      <c r="O393" s="297">
        <v>152.11136360060749</v>
      </c>
      <c r="P393" s="835">
        <v>10</v>
      </c>
    </row>
    <row r="394" spans="13:16">
      <c r="M394" s="107">
        <v>205.5</v>
      </c>
      <c r="N394" s="33">
        <v>2011</v>
      </c>
      <c r="O394" s="297">
        <v>123.50659536378465</v>
      </c>
      <c r="P394" s="835">
        <v>10</v>
      </c>
    </row>
    <row r="395" spans="13:16">
      <c r="M395" s="107">
        <v>205</v>
      </c>
      <c r="N395" s="33">
        <v>2011</v>
      </c>
      <c r="O395" s="297">
        <v>120.21314039499305</v>
      </c>
      <c r="P395" s="835">
        <v>10</v>
      </c>
    </row>
    <row r="396" spans="13:16">
      <c r="M396" s="107">
        <v>201.3</v>
      </c>
      <c r="N396" s="33">
        <v>2011</v>
      </c>
      <c r="O396" s="297">
        <v>135.23889997661752</v>
      </c>
      <c r="P396" s="835">
        <v>10</v>
      </c>
    </row>
    <row r="397" spans="13:16">
      <c r="M397" s="107">
        <v>201.3</v>
      </c>
      <c r="N397" s="33">
        <v>2011</v>
      </c>
      <c r="O397" s="297">
        <v>112.82274878270853</v>
      </c>
      <c r="P397" s="835">
        <v>10</v>
      </c>
    </row>
    <row r="398" spans="13:16">
      <c r="M398" s="107">
        <v>199.8</v>
      </c>
      <c r="N398" s="33">
        <v>2011</v>
      </c>
      <c r="O398" s="297">
        <v>63.260160406031687</v>
      </c>
      <c r="P398" s="835">
        <v>10</v>
      </c>
    </row>
    <row r="399" spans="13:16">
      <c r="M399" s="107">
        <v>195.5</v>
      </c>
      <c r="N399" s="33">
        <v>2011</v>
      </c>
      <c r="O399" s="297">
        <v>104.14757656435953</v>
      </c>
      <c r="P399" s="835">
        <v>10</v>
      </c>
    </row>
    <row r="400" spans="13:16">
      <c r="M400" s="107">
        <v>168</v>
      </c>
      <c r="N400" s="33">
        <v>2011</v>
      </c>
      <c r="O400" s="297">
        <v>164.89354963517454</v>
      </c>
      <c r="P400" s="835">
        <v>10</v>
      </c>
    </row>
    <row r="401" spans="13:16">
      <c r="M401" s="107">
        <v>162</v>
      </c>
      <c r="N401" s="33">
        <v>2011</v>
      </c>
      <c r="O401" s="297">
        <v>114.3755512916583</v>
      </c>
      <c r="P401" s="835">
        <v>10</v>
      </c>
    </row>
    <row r="402" spans="13:16">
      <c r="M402" s="107">
        <v>151.19999999999999</v>
      </c>
      <c r="N402" s="33">
        <v>2011</v>
      </c>
      <c r="O402" s="297">
        <v>130.14622216817318</v>
      </c>
      <c r="P402" s="835">
        <v>10</v>
      </c>
    </row>
    <row r="403" spans="13:16">
      <c r="M403" s="107">
        <v>150.4</v>
      </c>
      <c r="N403" s="33">
        <v>2011</v>
      </c>
      <c r="O403" s="297">
        <v>80.102390221743406</v>
      </c>
      <c r="P403" s="835">
        <v>10</v>
      </c>
    </row>
    <row r="404" spans="13:16">
      <c r="M404" s="107">
        <v>150.4</v>
      </c>
      <c r="N404" s="33">
        <v>2011</v>
      </c>
      <c r="O404" s="297">
        <v>103.67272359133341</v>
      </c>
      <c r="P404" s="835">
        <v>10</v>
      </c>
    </row>
    <row r="405" spans="13:16">
      <c r="M405" s="107">
        <v>150</v>
      </c>
      <c r="N405" s="33">
        <v>2011</v>
      </c>
      <c r="O405" s="297">
        <v>87.468394351487561</v>
      </c>
      <c r="P405" s="835">
        <v>10</v>
      </c>
    </row>
    <row r="406" spans="13:16">
      <c r="M406" s="107">
        <v>150</v>
      </c>
      <c r="N406" s="33">
        <v>2011</v>
      </c>
      <c r="O406" s="297">
        <v>73.544638960399041</v>
      </c>
      <c r="P406" s="835">
        <v>10</v>
      </c>
    </row>
    <row r="407" spans="13:16">
      <c r="M407" s="107">
        <v>150</v>
      </c>
      <c r="N407" s="33">
        <v>2011</v>
      </c>
      <c r="O407" s="297">
        <v>119.69854243481859</v>
      </c>
      <c r="P407" s="835">
        <v>10</v>
      </c>
    </row>
    <row r="408" spans="13:16">
      <c r="M408" s="107">
        <v>132</v>
      </c>
      <c r="N408" s="33">
        <v>2011</v>
      </c>
      <c r="O408" s="297">
        <v>133.26233479522497</v>
      </c>
      <c r="P408" s="835">
        <v>10</v>
      </c>
    </row>
    <row r="409" spans="13:16">
      <c r="M409" s="107">
        <v>129.6</v>
      </c>
      <c r="N409" s="33">
        <v>2011</v>
      </c>
      <c r="O409" s="297">
        <v>90.964923215410764</v>
      </c>
      <c r="P409" s="835">
        <v>10</v>
      </c>
    </row>
    <row r="410" spans="13:16">
      <c r="M410" s="107">
        <v>129</v>
      </c>
      <c r="N410" s="33">
        <v>2011</v>
      </c>
      <c r="O410" s="297">
        <v>162.99538684079209</v>
      </c>
      <c r="P410" s="835">
        <v>10</v>
      </c>
    </row>
    <row r="411" spans="13:16">
      <c r="M411" s="107">
        <v>119.6</v>
      </c>
      <c r="N411" s="33">
        <v>2011</v>
      </c>
      <c r="O411" s="297">
        <v>74.760053325417303</v>
      </c>
      <c r="P411" s="835">
        <v>10</v>
      </c>
    </row>
    <row r="412" spans="13:16">
      <c r="M412" s="107">
        <v>102.5</v>
      </c>
      <c r="N412" s="33">
        <v>2011</v>
      </c>
      <c r="O412" s="297">
        <v>127.26669969805654</v>
      </c>
      <c r="P412" s="835">
        <v>10</v>
      </c>
    </row>
    <row r="413" spans="13:16">
      <c r="M413" s="107">
        <v>102.4</v>
      </c>
      <c r="N413" s="33">
        <v>2011</v>
      </c>
      <c r="O413" s="297">
        <v>105.30641304985578</v>
      </c>
      <c r="P413" s="835">
        <v>10</v>
      </c>
    </row>
    <row r="414" spans="13:16">
      <c r="M414" s="107">
        <v>102</v>
      </c>
      <c r="N414" s="33">
        <v>2011</v>
      </c>
      <c r="O414" s="297">
        <v>159.6144443979762</v>
      </c>
      <c r="P414" s="835">
        <v>10</v>
      </c>
    </row>
    <row r="415" spans="13:16">
      <c r="M415" s="107">
        <v>102</v>
      </c>
      <c r="N415" s="33">
        <v>2011</v>
      </c>
      <c r="O415" s="297">
        <v>180.11986175925821</v>
      </c>
      <c r="P415" s="835">
        <v>10</v>
      </c>
    </row>
    <row r="416" spans="13:16">
      <c r="M416" s="107">
        <v>100.8</v>
      </c>
      <c r="N416" s="33">
        <v>2011</v>
      </c>
      <c r="O416" s="297">
        <v>69.032215416949569</v>
      </c>
      <c r="P416" s="835">
        <v>10</v>
      </c>
    </row>
    <row r="417" spans="13:16">
      <c r="M417" s="107">
        <v>99</v>
      </c>
      <c r="N417" s="33">
        <v>2011</v>
      </c>
      <c r="O417" s="297">
        <v>76.663981617846261</v>
      </c>
      <c r="P417" s="835">
        <v>10</v>
      </c>
    </row>
    <row r="418" spans="13:16">
      <c r="M418" s="107">
        <v>99</v>
      </c>
      <c r="N418" s="33">
        <v>2011</v>
      </c>
      <c r="O418" s="297">
        <v>67.396290986478775</v>
      </c>
      <c r="P418" s="835">
        <v>10</v>
      </c>
    </row>
    <row r="419" spans="13:16">
      <c r="M419" s="107">
        <v>97.6</v>
      </c>
      <c r="N419" s="33">
        <v>2011</v>
      </c>
      <c r="O419" s="297">
        <v>162.87166647943079</v>
      </c>
      <c r="P419" s="835">
        <v>10</v>
      </c>
    </row>
    <row r="420" spans="13:16">
      <c r="M420" s="107">
        <v>81</v>
      </c>
      <c r="N420" s="33">
        <v>2011</v>
      </c>
      <c r="O420" s="297">
        <v>83.014465932357311</v>
      </c>
      <c r="P420" s="835">
        <v>10</v>
      </c>
    </row>
    <row r="421" spans="13:16">
      <c r="M421" s="107">
        <v>79.2</v>
      </c>
      <c r="N421" s="33">
        <v>2011</v>
      </c>
      <c r="O421" s="297">
        <v>78.514623977697525</v>
      </c>
      <c r="P421" s="835">
        <v>10</v>
      </c>
    </row>
    <row r="422" spans="13:16">
      <c r="M422" s="107">
        <v>78.2</v>
      </c>
      <c r="N422" s="33">
        <v>2011</v>
      </c>
      <c r="O422" s="297">
        <v>87.086988062664062</v>
      </c>
      <c r="P422" s="835">
        <v>10</v>
      </c>
    </row>
    <row r="423" spans="13:16">
      <c r="M423" s="107">
        <v>78.2</v>
      </c>
      <c r="N423" s="33">
        <v>2011</v>
      </c>
      <c r="O423" s="297">
        <v>100.32512045924325</v>
      </c>
      <c r="P423" s="835">
        <v>10</v>
      </c>
    </row>
    <row r="424" spans="13:16">
      <c r="M424" s="107">
        <v>74</v>
      </c>
      <c r="N424" s="33">
        <v>2011</v>
      </c>
      <c r="O424" s="297">
        <v>129.36948738410337</v>
      </c>
      <c r="P424" s="835">
        <v>10</v>
      </c>
    </row>
    <row r="425" spans="13:16">
      <c r="M425" s="107">
        <v>64.5</v>
      </c>
      <c r="N425" s="33">
        <v>2011</v>
      </c>
      <c r="O425" s="297">
        <v>80.567998371911344</v>
      </c>
      <c r="P425" s="835">
        <v>10</v>
      </c>
    </row>
    <row r="426" spans="13:16">
      <c r="M426" s="107">
        <v>60</v>
      </c>
      <c r="N426" s="33">
        <v>2011</v>
      </c>
      <c r="O426" s="297">
        <v>113.87695589319036</v>
      </c>
      <c r="P426" s="835">
        <v>10</v>
      </c>
    </row>
    <row r="427" spans="13:16">
      <c r="M427" s="107">
        <v>50.599999999999994</v>
      </c>
      <c r="N427" s="33">
        <v>2011</v>
      </c>
      <c r="O427" s="297">
        <v>116.63075000461487</v>
      </c>
      <c r="P427" s="835">
        <v>10</v>
      </c>
    </row>
    <row r="428" spans="13:16">
      <c r="M428" s="107">
        <v>50.4</v>
      </c>
      <c r="N428" s="33">
        <v>2011</v>
      </c>
      <c r="O428" s="297">
        <v>102.90193136581</v>
      </c>
      <c r="P428" s="835">
        <v>10</v>
      </c>
    </row>
    <row r="429" spans="13:16">
      <c r="M429" s="107">
        <v>50</v>
      </c>
      <c r="N429" s="33">
        <v>2011</v>
      </c>
      <c r="O429" s="297">
        <v>110.5935462756419</v>
      </c>
      <c r="P429" s="835">
        <v>10</v>
      </c>
    </row>
    <row r="430" spans="13:16">
      <c r="M430" s="107">
        <v>49.5</v>
      </c>
      <c r="N430" s="33">
        <v>2011</v>
      </c>
      <c r="O430" s="297">
        <v>106.87203371957692</v>
      </c>
      <c r="P430" s="835">
        <v>10</v>
      </c>
    </row>
    <row r="431" spans="13:16">
      <c r="M431" s="107">
        <v>45</v>
      </c>
      <c r="N431" s="33">
        <v>2011</v>
      </c>
      <c r="O431" s="297">
        <v>104.00734538051915</v>
      </c>
      <c r="P431" s="835">
        <v>10</v>
      </c>
    </row>
    <row r="432" spans="13:16">
      <c r="M432" s="107">
        <v>43.2</v>
      </c>
      <c r="N432" s="33">
        <v>2011</v>
      </c>
      <c r="O432" s="297">
        <v>98.105337755055061</v>
      </c>
      <c r="P432" s="835">
        <v>10</v>
      </c>
    </row>
    <row r="433" spans="13:16">
      <c r="M433" s="107">
        <v>42.5</v>
      </c>
      <c r="N433" s="33">
        <v>2011</v>
      </c>
      <c r="O433" s="297">
        <v>71.681918303569773</v>
      </c>
      <c r="P433" s="835">
        <v>10</v>
      </c>
    </row>
    <row r="434" spans="13:16">
      <c r="M434" s="107">
        <v>40.5</v>
      </c>
      <c r="N434" s="33">
        <v>2011</v>
      </c>
      <c r="O434" s="297">
        <v>70.859898418897188</v>
      </c>
      <c r="P434" s="835">
        <v>10</v>
      </c>
    </row>
    <row r="435" spans="13:16">
      <c r="M435" s="107">
        <v>40</v>
      </c>
      <c r="N435" s="33">
        <v>2011</v>
      </c>
      <c r="O435" s="297">
        <v>151.80575890431675</v>
      </c>
      <c r="P435" s="835">
        <v>10</v>
      </c>
    </row>
    <row r="436" spans="13:16">
      <c r="M436" s="107">
        <v>38</v>
      </c>
      <c r="N436" s="33">
        <v>2011</v>
      </c>
      <c r="O436" s="297">
        <v>124.48886988898002</v>
      </c>
      <c r="P436" s="835">
        <v>10</v>
      </c>
    </row>
    <row r="437" spans="13:16">
      <c r="M437" s="107">
        <v>36</v>
      </c>
      <c r="N437" s="33">
        <v>2011</v>
      </c>
      <c r="O437" s="297">
        <v>102.82930403386361</v>
      </c>
      <c r="P437" s="835">
        <v>10</v>
      </c>
    </row>
    <row r="438" spans="13:16">
      <c r="M438" s="107">
        <v>30</v>
      </c>
      <c r="N438" s="33">
        <v>2011</v>
      </c>
      <c r="O438" s="297">
        <v>84.866859612738409</v>
      </c>
      <c r="P438" s="835">
        <v>10</v>
      </c>
    </row>
    <row r="439" spans="13:16">
      <c r="M439" s="107">
        <v>22.4</v>
      </c>
      <c r="N439" s="33">
        <v>2011</v>
      </c>
      <c r="O439" s="297">
        <v>108.78516479509001</v>
      </c>
      <c r="P439" s="835">
        <v>10</v>
      </c>
    </row>
    <row r="440" spans="13:16">
      <c r="M440" s="107">
        <v>21</v>
      </c>
      <c r="N440" s="33">
        <v>2011</v>
      </c>
      <c r="O440" s="297">
        <v>84.448486137638469</v>
      </c>
      <c r="P440" s="835">
        <v>10</v>
      </c>
    </row>
    <row r="441" spans="13:16">
      <c r="M441" s="107">
        <v>21</v>
      </c>
      <c r="N441" s="33">
        <v>2011</v>
      </c>
      <c r="O441" s="297">
        <v>97.799727822508373</v>
      </c>
      <c r="P441" s="835">
        <v>10</v>
      </c>
    </row>
    <row r="442" spans="13:16">
      <c r="M442" s="107">
        <v>20.5</v>
      </c>
      <c r="N442" s="33">
        <v>2011</v>
      </c>
      <c r="O442" s="297">
        <v>109.2801703387691</v>
      </c>
      <c r="P442" s="835">
        <v>10</v>
      </c>
    </row>
    <row r="443" spans="13:16">
      <c r="M443" s="107">
        <v>20</v>
      </c>
      <c r="N443" s="33">
        <v>2011</v>
      </c>
      <c r="O443" s="297">
        <v>93.234614551660272</v>
      </c>
      <c r="P443" s="835">
        <v>10</v>
      </c>
    </row>
    <row r="444" spans="13:16">
      <c r="M444" s="107">
        <v>19.8</v>
      </c>
      <c r="N444" s="33">
        <v>2011</v>
      </c>
      <c r="O444" s="297">
        <v>96.312336012099436</v>
      </c>
      <c r="P444" s="835">
        <v>10</v>
      </c>
    </row>
    <row r="445" spans="13:16">
      <c r="M445" s="107">
        <v>19.8</v>
      </c>
      <c r="N445" s="33">
        <v>2011</v>
      </c>
      <c r="O445" s="297">
        <v>87.477678123429712</v>
      </c>
      <c r="P445" s="835">
        <v>10</v>
      </c>
    </row>
    <row r="446" spans="13:16">
      <c r="M446" s="107">
        <v>19.5</v>
      </c>
      <c r="N446" s="33">
        <v>2011</v>
      </c>
      <c r="O446" s="297">
        <v>85.965898223669726</v>
      </c>
      <c r="P446" s="835">
        <v>10</v>
      </c>
    </row>
    <row r="447" spans="13:16">
      <c r="M447" s="107">
        <v>19.5</v>
      </c>
      <c r="N447" s="33">
        <v>2011</v>
      </c>
      <c r="O447" s="297">
        <v>103.84647858621827</v>
      </c>
      <c r="P447" s="835">
        <v>10</v>
      </c>
    </row>
    <row r="448" spans="13:16">
      <c r="M448" s="107">
        <v>15</v>
      </c>
      <c r="N448" s="33">
        <v>2011</v>
      </c>
      <c r="O448" s="297">
        <v>185.68296677569322</v>
      </c>
      <c r="P448" s="835">
        <v>10</v>
      </c>
    </row>
    <row r="449" spans="13:16">
      <c r="M449" s="107">
        <v>13.5</v>
      </c>
      <c r="N449" s="33">
        <v>2011</v>
      </c>
      <c r="O449" s="297">
        <v>110.49280762176029</v>
      </c>
      <c r="P449" s="835">
        <v>10</v>
      </c>
    </row>
    <row r="450" spans="13:16">
      <c r="M450" s="107">
        <v>12</v>
      </c>
      <c r="N450" s="33">
        <v>2011</v>
      </c>
      <c r="O450" s="297">
        <v>109.18095636246653</v>
      </c>
      <c r="P450" s="835">
        <v>10</v>
      </c>
    </row>
    <row r="451" spans="13:16">
      <c r="M451" s="107">
        <v>12</v>
      </c>
      <c r="N451" s="33">
        <v>2011</v>
      </c>
      <c r="O451" s="297">
        <v>113.71340636883635</v>
      </c>
      <c r="P451" s="835">
        <v>10</v>
      </c>
    </row>
    <row r="452" spans="13:16">
      <c r="M452" s="107">
        <v>10.5</v>
      </c>
      <c r="N452" s="33">
        <v>2011</v>
      </c>
      <c r="O452" s="297">
        <v>94.182000959066485</v>
      </c>
      <c r="P452" s="835">
        <v>10</v>
      </c>
    </row>
    <row r="453" spans="13:16">
      <c r="M453" s="107">
        <v>10.5</v>
      </c>
      <c r="N453" s="33">
        <v>2011</v>
      </c>
      <c r="O453" s="297">
        <v>108.26797645070539</v>
      </c>
      <c r="P453" s="835">
        <v>10</v>
      </c>
    </row>
    <row r="454" spans="13:16">
      <c r="M454" s="107">
        <v>10</v>
      </c>
      <c r="N454" s="33">
        <v>2011</v>
      </c>
      <c r="O454" s="297">
        <v>128.82783458324616</v>
      </c>
      <c r="P454" s="835">
        <v>10</v>
      </c>
    </row>
    <row r="455" spans="13:16">
      <c r="M455" s="107">
        <v>10</v>
      </c>
      <c r="N455" s="33">
        <v>2011</v>
      </c>
      <c r="O455" s="297">
        <v>97.835198016553676</v>
      </c>
      <c r="P455" s="835">
        <v>10</v>
      </c>
    </row>
    <row r="456" spans="13:16">
      <c r="M456" s="107">
        <v>10</v>
      </c>
      <c r="N456" s="33">
        <v>2011</v>
      </c>
      <c r="O456" s="297">
        <v>140.60332343301758</v>
      </c>
      <c r="P456" s="835">
        <v>10</v>
      </c>
    </row>
    <row r="457" spans="13:16">
      <c r="M457" s="107">
        <v>470.40000000000003</v>
      </c>
      <c r="N457" s="33">
        <v>2012</v>
      </c>
      <c r="O457" s="297">
        <v>57.590859120476296</v>
      </c>
      <c r="P457" s="835">
        <v>11</v>
      </c>
    </row>
    <row r="458" spans="13:16">
      <c r="M458" s="107">
        <v>342.7</v>
      </c>
      <c r="N458" s="33">
        <v>2012</v>
      </c>
      <c r="O458" s="297">
        <v>121.95262432303177</v>
      </c>
      <c r="P458" s="835">
        <v>11</v>
      </c>
    </row>
    <row r="459" spans="13:16">
      <c r="M459" s="107">
        <v>304</v>
      </c>
      <c r="N459" s="33">
        <v>2012</v>
      </c>
      <c r="O459" s="297">
        <v>88.75187171871822</v>
      </c>
      <c r="P459" s="835">
        <v>11</v>
      </c>
    </row>
    <row r="460" spans="13:16">
      <c r="M460" s="107">
        <v>298.45</v>
      </c>
      <c r="N460" s="33">
        <v>2012</v>
      </c>
      <c r="O460" s="297">
        <v>66.942597598173577</v>
      </c>
      <c r="P460" s="835">
        <v>11</v>
      </c>
    </row>
    <row r="461" spans="13:16">
      <c r="M461" s="107">
        <v>290</v>
      </c>
      <c r="N461" s="33">
        <v>2012</v>
      </c>
      <c r="O461" s="297">
        <v>117.52776056541187</v>
      </c>
      <c r="P461" s="835">
        <v>11</v>
      </c>
    </row>
    <row r="462" spans="13:16">
      <c r="M462" s="107">
        <v>290</v>
      </c>
      <c r="N462" s="33">
        <v>2012</v>
      </c>
      <c r="O462" s="297">
        <v>118.03950929056217</v>
      </c>
      <c r="P462" s="835">
        <v>11</v>
      </c>
    </row>
    <row r="463" spans="13:16">
      <c r="M463" s="107">
        <v>235.2</v>
      </c>
      <c r="N463" s="33">
        <v>2012</v>
      </c>
      <c r="O463" s="297">
        <v>58.142213555069318</v>
      </c>
      <c r="P463" s="835">
        <v>11</v>
      </c>
    </row>
    <row r="464" spans="13:16">
      <c r="M464" s="107">
        <v>225</v>
      </c>
      <c r="N464" s="33">
        <v>2012</v>
      </c>
      <c r="O464" s="297">
        <v>92.146830214553461</v>
      </c>
      <c r="P464" s="835">
        <v>11</v>
      </c>
    </row>
    <row r="465" spans="13:16">
      <c r="M465" s="107">
        <v>222.78</v>
      </c>
      <c r="N465" s="33">
        <v>2012</v>
      </c>
      <c r="O465" s="297">
        <v>145.25699765889368</v>
      </c>
      <c r="P465" s="835">
        <v>11</v>
      </c>
    </row>
    <row r="466" spans="13:16">
      <c r="M466" s="107">
        <v>217.08</v>
      </c>
      <c r="N466" s="33">
        <v>2012</v>
      </c>
      <c r="O466" s="297">
        <v>68.425248628765587</v>
      </c>
      <c r="P466" s="835">
        <v>11</v>
      </c>
    </row>
    <row r="467" spans="13:16">
      <c r="M467" s="107">
        <v>215.25</v>
      </c>
      <c r="N467" s="33">
        <v>2012</v>
      </c>
      <c r="O467" s="297">
        <v>107.50063036095827</v>
      </c>
      <c r="P467" s="835">
        <v>11</v>
      </c>
    </row>
    <row r="468" spans="13:16">
      <c r="M468" s="107">
        <v>211.38000000000002</v>
      </c>
      <c r="N468" s="33">
        <v>2012</v>
      </c>
      <c r="O468" s="297">
        <v>78.267627670662961</v>
      </c>
      <c r="P468" s="835">
        <v>11</v>
      </c>
    </row>
    <row r="469" spans="13:16">
      <c r="M469" s="107">
        <v>201</v>
      </c>
      <c r="N469" s="33">
        <v>2012</v>
      </c>
      <c r="O469" s="297">
        <v>60.401177204135237</v>
      </c>
      <c r="P469" s="835">
        <v>11</v>
      </c>
    </row>
    <row r="470" spans="13:16">
      <c r="M470" s="107">
        <v>200.1</v>
      </c>
      <c r="N470" s="33">
        <v>2012</v>
      </c>
      <c r="O470" s="297">
        <v>60.911508277889247</v>
      </c>
      <c r="P470" s="835">
        <v>11</v>
      </c>
    </row>
    <row r="471" spans="13:16">
      <c r="M471" s="107">
        <v>200</v>
      </c>
      <c r="N471" s="33">
        <v>2012</v>
      </c>
      <c r="O471" s="297">
        <v>71.523013233809436</v>
      </c>
      <c r="P471" s="835">
        <v>11</v>
      </c>
    </row>
    <row r="472" spans="13:16">
      <c r="M472" s="107">
        <v>199.92</v>
      </c>
      <c r="N472" s="33">
        <v>2012</v>
      </c>
      <c r="O472" s="297">
        <v>56.336463718700323</v>
      </c>
      <c r="P472" s="835">
        <v>11</v>
      </c>
    </row>
    <row r="473" spans="13:16">
      <c r="M473" s="107">
        <v>189</v>
      </c>
      <c r="N473" s="33">
        <v>2012</v>
      </c>
      <c r="O473" s="297">
        <v>75.023319802145849</v>
      </c>
      <c r="P473" s="835">
        <v>11</v>
      </c>
    </row>
    <row r="474" spans="13:16">
      <c r="M474" s="107">
        <v>189</v>
      </c>
      <c r="N474" s="33">
        <v>2012</v>
      </c>
      <c r="O474" s="297">
        <v>101.73860632156089</v>
      </c>
      <c r="P474" s="835">
        <v>11</v>
      </c>
    </row>
    <row r="475" spans="13:16">
      <c r="M475" s="107">
        <v>162</v>
      </c>
      <c r="N475" s="33">
        <v>2012</v>
      </c>
      <c r="O475" s="297">
        <v>99.056855047546435</v>
      </c>
      <c r="P475" s="835">
        <v>11</v>
      </c>
    </row>
    <row r="476" spans="13:16">
      <c r="M476" s="107">
        <v>151.79999999999998</v>
      </c>
      <c r="N476" s="33">
        <v>2012</v>
      </c>
      <c r="O476" s="297">
        <v>109.52472323104583</v>
      </c>
      <c r="P476" s="835">
        <v>11</v>
      </c>
    </row>
    <row r="477" spans="13:16">
      <c r="M477" s="107">
        <v>150</v>
      </c>
      <c r="N477" s="33">
        <v>2012</v>
      </c>
      <c r="O477" s="297">
        <v>99.631788268622728</v>
      </c>
      <c r="P477" s="835">
        <v>11</v>
      </c>
    </row>
    <row r="478" spans="13:16">
      <c r="M478" s="107">
        <v>148.80000000000001</v>
      </c>
      <c r="N478" s="33">
        <v>2012</v>
      </c>
      <c r="O478" s="297">
        <v>54.798924710402922</v>
      </c>
      <c r="P478" s="835">
        <v>11</v>
      </c>
    </row>
    <row r="479" spans="13:16">
      <c r="M479" s="107">
        <v>143.5</v>
      </c>
      <c r="N479" s="33">
        <v>2012</v>
      </c>
      <c r="O479" s="297">
        <v>117.7094045042153</v>
      </c>
      <c r="P479" s="835">
        <v>11</v>
      </c>
    </row>
    <row r="480" spans="13:16">
      <c r="M480" s="107">
        <v>140.80000000000001</v>
      </c>
      <c r="N480" s="33">
        <v>2012</v>
      </c>
      <c r="O480" s="297">
        <v>80.607440508737483</v>
      </c>
      <c r="P480" s="835">
        <v>11</v>
      </c>
    </row>
    <row r="481" spans="13:16">
      <c r="M481" s="107">
        <v>139.4</v>
      </c>
      <c r="N481" s="33">
        <v>2012</v>
      </c>
      <c r="O481" s="297">
        <v>70.97318318031661</v>
      </c>
      <c r="P481" s="835">
        <v>11</v>
      </c>
    </row>
    <row r="482" spans="13:16">
      <c r="M482" s="107">
        <v>138</v>
      </c>
      <c r="N482" s="33">
        <v>2012</v>
      </c>
      <c r="O482" s="297">
        <v>100.21742966581239</v>
      </c>
      <c r="P482" s="835">
        <v>11</v>
      </c>
    </row>
    <row r="483" spans="13:16">
      <c r="M483" s="107">
        <v>132</v>
      </c>
      <c r="N483" s="33">
        <v>2012</v>
      </c>
      <c r="O483" s="297">
        <v>123.61768164022148</v>
      </c>
      <c r="P483" s="835">
        <v>11</v>
      </c>
    </row>
    <row r="484" spans="13:16">
      <c r="M484" s="107">
        <v>127.80000000000001</v>
      </c>
      <c r="N484" s="33">
        <v>2012</v>
      </c>
      <c r="O484" s="297">
        <v>97.293063425985295</v>
      </c>
      <c r="P484" s="835">
        <v>11</v>
      </c>
    </row>
    <row r="485" spans="13:16">
      <c r="M485" s="107">
        <v>120</v>
      </c>
      <c r="N485" s="33">
        <v>2012</v>
      </c>
      <c r="O485" s="297">
        <v>77.266655508747775</v>
      </c>
      <c r="P485" s="835">
        <v>11</v>
      </c>
    </row>
    <row r="486" spans="13:16">
      <c r="M486" s="107">
        <v>120</v>
      </c>
      <c r="N486" s="33">
        <v>2012</v>
      </c>
      <c r="O486" s="297">
        <v>133.01050983120712</v>
      </c>
      <c r="P486" s="835">
        <v>11</v>
      </c>
    </row>
    <row r="487" spans="13:16">
      <c r="M487" s="107">
        <v>119.7</v>
      </c>
      <c r="N487" s="33">
        <v>2012</v>
      </c>
      <c r="O487" s="297">
        <v>80.122112933081539</v>
      </c>
      <c r="P487" s="835">
        <v>11</v>
      </c>
    </row>
    <row r="488" spans="13:16">
      <c r="M488" s="107">
        <v>110.4</v>
      </c>
      <c r="N488" s="33">
        <v>2012</v>
      </c>
      <c r="O488" s="297">
        <v>102.95114919889339</v>
      </c>
      <c r="P488" s="835">
        <v>11</v>
      </c>
    </row>
    <row r="489" spans="13:16">
      <c r="M489" s="107">
        <v>109.5</v>
      </c>
      <c r="N489" s="33">
        <v>2012</v>
      </c>
      <c r="O489" s="297">
        <v>70.025719247847903</v>
      </c>
      <c r="P489" s="835">
        <v>11</v>
      </c>
    </row>
    <row r="490" spans="13:16">
      <c r="M490" s="107">
        <v>105.75</v>
      </c>
      <c r="N490" s="33">
        <v>2012</v>
      </c>
      <c r="O490" s="297">
        <v>60.049133234681911</v>
      </c>
      <c r="P490" s="835">
        <v>11</v>
      </c>
    </row>
    <row r="491" spans="13:16">
      <c r="M491" s="107">
        <v>105</v>
      </c>
      <c r="N491" s="33">
        <v>2012</v>
      </c>
      <c r="O491" s="297">
        <v>63.004606359394323</v>
      </c>
      <c r="P491" s="835">
        <v>11</v>
      </c>
    </row>
    <row r="492" spans="13:16">
      <c r="M492" s="107">
        <v>105</v>
      </c>
      <c r="N492" s="33">
        <v>2012</v>
      </c>
      <c r="O492" s="297">
        <v>63.490333174242238</v>
      </c>
      <c r="P492" s="835">
        <v>11</v>
      </c>
    </row>
    <row r="493" spans="13:16">
      <c r="M493" s="107">
        <v>104.4</v>
      </c>
      <c r="N493" s="33">
        <v>2012</v>
      </c>
      <c r="O493" s="297">
        <v>76.53735663202653</v>
      </c>
      <c r="P493" s="835">
        <v>11</v>
      </c>
    </row>
    <row r="494" spans="13:16">
      <c r="M494" s="107">
        <v>102.49999999999999</v>
      </c>
      <c r="N494" s="33">
        <v>2012</v>
      </c>
      <c r="O494" s="297">
        <v>85.387908933872623</v>
      </c>
      <c r="P494" s="835">
        <v>11</v>
      </c>
    </row>
    <row r="495" spans="13:16">
      <c r="M495" s="107">
        <v>102</v>
      </c>
      <c r="N495" s="33">
        <v>2012</v>
      </c>
      <c r="O495" s="297">
        <v>90.885109422967048</v>
      </c>
      <c r="P495" s="835">
        <v>11</v>
      </c>
    </row>
    <row r="496" spans="13:16">
      <c r="M496" s="107">
        <v>101.2</v>
      </c>
      <c r="N496" s="33">
        <v>2012</v>
      </c>
      <c r="O496" s="297">
        <v>62.246524071207794</v>
      </c>
      <c r="P496" s="835">
        <v>11</v>
      </c>
    </row>
    <row r="497" spans="13:16">
      <c r="M497" s="107">
        <v>100.8</v>
      </c>
      <c r="N497" s="33">
        <v>2012</v>
      </c>
      <c r="O497" s="297">
        <v>53.569879676841872</v>
      </c>
      <c r="P497" s="835">
        <v>11</v>
      </c>
    </row>
    <row r="498" spans="13:16">
      <c r="M498" s="107">
        <v>100.8</v>
      </c>
      <c r="N498" s="33">
        <v>2012</v>
      </c>
      <c r="O498" s="297">
        <v>95.236352865536006</v>
      </c>
      <c r="P498" s="835">
        <v>11</v>
      </c>
    </row>
    <row r="499" spans="13:16">
      <c r="M499" s="107">
        <v>100</v>
      </c>
      <c r="N499" s="33">
        <v>2012</v>
      </c>
      <c r="O499" s="297">
        <v>80.820172509160997</v>
      </c>
      <c r="P499" s="835">
        <v>11</v>
      </c>
    </row>
    <row r="500" spans="13:16">
      <c r="M500" s="107">
        <v>99.2</v>
      </c>
      <c r="N500" s="33">
        <v>2012</v>
      </c>
      <c r="O500" s="297">
        <v>105.79266545900377</v>
      </c>
      <c r="P500" s="835">
        <v>11</v>
      </c>
    </row>
    <row r="501" spans="13:16">
      <c r="M501" s="107">
        <v>99</v>
      </c>
      <c r="N501" s="33">
        <v>2012</v>
      </c>
      <c r="O501" s="297">
        <v>104.91369656120203</v>
      </c>
      <c r="P501" s="835">
        <v>11</v>
      </c>
    </row>
    <row r="502" spans="13:16">
      <c r="M502" s="107">
        <v>99</v>
      </c>
      <c r="N502" s="33">
        <v>2012</v>
      </c>
      <c r="O502" s="297">
        <v>94.071479864213259</v>
      </c>
      <c r="P502" s="835">
        <v>11</v>
      </c>
    </row>
    <row r="503" spans="13:16">
      <c r="M503" s="107">
        <v>91.2</v>
      </c>
      <c r="N503" s="33">
        <v>2012</v>
      </c>
      <c r="O503" s="297">
        <v>71.849565903164518</v>
      </c>
      <c r="P503" s="835">
        <v>11</v>
      </c>
    </row>
    <row r="504" spans="13:16">
      <c r="M504" s="107">
        <v>80</v>
      </c>
      <c r="N504" s="33">
        <v>2012</v>
      </c>
      <c r="O504" s="297">
        <v>56.743053153490784</v>
      </c>
      <c r="P504" s="835">
        <v>11</v>
      </c>
    </row>
    <row r="505" spans="13:16">
      <c r="M505" s="107">
        <v>80</v>
      </c>
      <c r="N505" s="33">
        <v>2012</v>
      </c>
      <c r="O505" s="297">
        <v>75.127856622168892</v>
      </c>
      <c r="P505" s="835">
        <v>11</v>
      </c>
    </row>
    <row r="506" spans="13:16">
      <c r="M506" s="107">
        <v>80</v>
      </c>
      <c r="N506" s="33">
        <v>2012</v>
      </c>
      <c r="O506" s="297">
        <v>262.14474902201789</v>
      </c>
      <c r="P506" s="835">
        <v>11</v>
      </c>
    </row>
    <row r="507" spans="13:16">
      <c r="M507" s="107">
        <v>78.2</v>
      </c>
      <c r="N507" s="33">
        <v>2012</v>
      </c>
      <c r="O507" s="297">
        <v>97.308555099236088</v>
      </c>
      <c r="P507" s="835">
        <v>11</v>
      </c>
    </row>
    <row r="508" spans="13:16">
      <c r="M508" s="107">
        <v>75</v>
      </c>
      <c r="N508" s="33">
        <v>2012</v>
      </c>
      <c r="O508" s="297">
        <v>86.832987226043969</v>
      </c>
      <c r="P508" s="835">
        <v>11</v>
      </c>
    </row>
    <row r="509" spans="13:16">
      <c r="M509" s="107">
        <v>69</v>
      </c>
      <c r="N509" s="33">
        <v>2012</v>
      </c>
      <c r="O509" s="297">
        <v>89.768586345388627</v>
      </c>
      <c r="P509" s="835">
        <v>11</v>
      </c>
    </row>
    <row r="510" spans="13:16">
      <c r="M510" s="107">
        <v>64</v>
      </c>
      <c r="N510" s="33">
        <v>2012</v>
      </c>
      <c r="O510" s="297">
        <v>60.665509415961168</v>
      </c>
      <c r="P510" s="835">
        <v>11</v>
      </c>
    </row>
    <row r="511" spans="13:16">
      <c r="M511" s="107">
        <v>63</v>
      </c>
      <c r="N511" s="33">
        <v>2012</v>
      </c>
      <c r="O511" s="297">
        <v>96.771883938440908</v>
      </c>
      <c r="P511" s="835">
        <v>11</v>
      </c>
    </row>
    <row r="512" spans="13:16">
      <c r="M512" s="107">
        <v>61.2</v>
      </c>
      <c r="N512" s="33">
        <v>2012</v>
      </c>
      <c r="O512" s="297">
        <v>147.28482018429503</v>
      </c>
      <c r="P512" s="835">
        <v>11</v>
      </c>
    </row>
    <row r="513" spans="13:16">
      <c r="M513" s="107">
        <v>57.6</v>
      </c>
      <c r="N513" s="33">
        <v>2012</v>
      </c>
      <c r="O513" s="297">
        <v>94.449730253089228</v>
      </c>
      <c r="P513" s="835">
        <v>11</v>
      </c>
    </row>
    <row r="514" spans="13:16">
      <c r="M514" s="107">
        <v>55.35</v>
      </c>
      <c r="N514" s="33">
        <v>2012</v>
      </c>
      <c r="O514" s="297">
        <v>96.189902242139723</v>
      </c>
      <c r="P514" s="835">
        <v>11</v>
      </c>
    </row>
    <row r="515" spans="13:16">
      <c r="M515" s="107">
        <v>50</v>
      </c>
      <c r="N515" s="33">
        <v>2012</v>
      </c>
      <c r="O515" s="297">
        <v>63.064573553845854</v>
      </c>
      <c r="P515" s="835">
        <v>11</v>
      </c>
    </row>
    <row r="516" spans="13:16">
      <c r="M516" s="107">
        <v>49</v>
      </c>
      <c r="N516" s="33">
        <v>2012</v>
      </c>
      <c r="O516" s="297">
        <v>83.800970243505589</v>
      </c>
      <c r="P516" s="835">
        <v>11</v>
      </c>
    </row>
    <row r="517" spans="13:16">
      <c r="M517" s="107">
        <v>48</v>
      </c>
      <c r="N517" s="33">
        <v>2012</v>
      </c>
      <c r="O517" s="297">
        <v>118.20608722978481</v>
      </c>
      <c r="P517" s="835">
        <v>11</v>
      </c>
    </row>
    <row r="518" spans="13:16">
      <c r="M518" s="107">
        <v>46</v>
      </c>
      <c r="N518" s="33">
        <v>2012</v>
      </c>
      <c r="O518" s="297">
        <v>114.79051610807979</v>
      </c>
      <c r="P518" s="835">
        <v>11</v>
      </c>
    </row>
    <row r="519" spans="13:16">
      <c r="M519" s="107">
        <v>40</v>
      </c>
      <c r="N519" s="33">
        <v>2012</v>
      </c>
      <c r="O519" s="297">
        <v>265.35855280881452</v>
      </c>
      <c r="P519" s="835">
        <v>11</v>
      </c>
    </row>
    <row r="520" spans="13:16">
      <c r="M520" s="107">
        <v>40</v>
      </c>
      <c r="N520" s="33">
        <v>2012</v>
      </c>
      <c r="O520" s="297">
        <v>77.659640152160009</v>
      </c>
      <c r="P520" s="835">
        <v>11</v>
      </c>
    </row>
    <row r="521" spans="13:16">
      <c r="M521" s="107">
        <v>37.5</v>
      </c>
      <c r="N521" s="33">
        <v>2012</v>
      </c>
      <c r="O521" s="297">
        <v>55.37175519192094</v>
      </c>
      <c r="P521" s="835">
        <v>11</v>
      </c>
    </row>
    <row r="522" spans="13:16">
      <c r="M522" s="107">
        <v>36</v>
      </c>
      <c r="N522" s="33">
        <v>2012</v>
      </c>
      <c r="O522" s="297">
        <v>80.529862985182717</v>
      </c>
      <c r="P522" s="835">
        <v>11</v>
      </c>
    </row>
    <row r="523" spans="13:16">
      <c r="M523" s="107">
        <v>34.200000000000003</v>
      </c>
      <c r="N523" s="33">
        <v>2012</v>
      </c>
      <c r="O523" s="297">
        <v>94.398819751570343</v>
      </c>
      <c r="P523" s="835">
        <v>11</v>
      </c>
    </row>
    <row r="524" spans="13:16">
      <c r="M524" s="107">
        <v>32</v>
      </c>
      <c r="N524" s="33">
        <v>2012</v>
      </c>
      <c r="O524" s="297">
        <v>66.791110083554486</v>
      </c>
      <c r="P524" s="835">
        <v>11</v>
      </c>
    </row>
    <row r="525" spans="13:16">
      <c r="M525" s="107">
        <v>30.75</v>
      </c>
      <c r="N525" s="33">
        <v>2012</v>
      </c>
      <c r="O525" s="297">
        <v>81.977550967026133</v>
      </c>
      <c r="P525" s="835">
        <v>11</v>
      </c>
    </row>
    <row r="526" spans="13:16">
      <c r="M526" s="107">
        <v>30</v>
      </c>
      <c r="N526" s="33">
        <v>2012</v>
      </c>
      <c r="O526" s="297">
        <v>94.256321459047044</v>
      </c>
      <c r="P526" s="835">
        <v>11</v>
      </c>
    </row>
    <row r="527" spans="13:16">
      <c r="M527" s="107">
        <v>30</v>
      </c>
      <c r="N527" s="33">
        <v>2012</v>
      </c>
      <c r="O527" s="297">
        <v>80.994661574325278</v>
      </c>
      <c r="P527" s="835">
        <v>11</v>
      </c>
    </row>
    <row r="528" spans="13:16">
      <c r="M528" s="107">
        <v>28.8</v>
      </c>
      <c r="N528" s="33">
        <v>2012</v>
      </c>
      <c r="O528" s="297">
        <v>76.291062599705086</v>
      </c>
      <c r="P528" s="835">
        <v>11</v>
      </c>
    </row>
    <row r="529" spans="13:16">
      <c r="M529" s="107">
        <v>28.5</v>
      </c>
      <c r="N529" s="33">
        <v>2012</v>
      </c>
      <c r="O529" s="297">
        <v>106.17485959539098</v>
      </c>
      <c r="P529" s="835">
        <v>11</v>
      </c>
    </row>
    <row r="530" spans="13:16">
      <c r="M530" s="107">
        <v>28</v>
      </c>
      <c r="N530" s="33">
        <v>2012</v>
      </c>
      <c r="O530" s="297">
        <v>91.94847905880826</v>
      </c>
      <c r="P530" s="835">
        <v>11</v>
      </c>
    </row>
    <row r="531" spans="13:16">
      <c r="M531" s="107">
        <v>24</v>
      </c>
      <c r="N531" s="33">
        <v>2012</v>
      </c>
      <c r="O531" s="297">
        <v>93.625269171880205</v>
      </c>
      <c r="P531" s="835">
        <v>11</v>
      </c>
    </row>
    <row r="532" spans="13:16">
      <c r="M532" s="107">
        <v>21</v>
      </c>
      <c r="N532" s="33">
        <v>2012</v>
      </c>
      <c r="O532" s="297">
        <v>159.76328585278509</v>
      </c>
      <c r="P532" s="835">
        <v>11</v>
      </c>
    </row>
    <row r="533" spans="13:16">
      <c r="M533" s="107">
        <v>20</v>
      </c>
      <c r="N533" s="33">
        <v>2012</v>
      </c>
      <c r="O533" s="297">
        <v>242.53834624501661</v>
      </c>
      <c r="P533" s="835">
        <v>11</v>
      </c>
    </row>
    <row r="534" spans="13:16">
      <c r="M534" s="107">
        <v>19.2</v>
      </c>
      <c r="N534" s="33">
        <v>2012</v>
      </c>
      <c r="O534" s="297">
        <v>98.008646553240823</v>
      </c>
      <c r="P534" s="835">
        <v>11</v>
      </c>
    </row>
    <row r="535" spans="13:16">
      <c r="M535" s="107">
        <v>18</v>
      </c>
      <c r="N535" s="33">
        <v>2012</v>
      </c>
      <c r="O535" s="297">
        <v>127.86510461009287</v>
      </c>
      <c r="P535" s="835">
        <v>11</v>
      </c>
    </row>
    <row r="536" spans="13:16">
      <c r="M536" s="107">
        <v>15</v>
      </c>
      <c r="N536" s="33">
        <v>2012</v>
      </c>
      <c r="O536" s="297">
        <v>185.21759135819525</v>
      </c>
      <c r="P536" s="835">
        <v>11</v>
      </c>
    </row>
    <row r="537" spans="13:16">
      <c r="M537" s="107">
        <v>14.4</v>
      </c>
      <c r="N537" s="33">
        <v>2012</v>
      </c>
      <c r="O537" s="297">
        <v>65.837271119722644</v>
      </c>
      <c r="P537" s="835">
        <v>11</v>
      </c>
    </row>
    <row r="538" spans="13:16">
      <c r="M538" s="107">
        <v>10</v>
      </c>
      <c r="N538" s="33">
        <v>2012</v>
      </c>
      <c r="O538" s="297">
        <v>100.36307676897971</v>
      </c>
      <c r="P538" s="835">
        <v>11</v>
      </c>
    </row>
    <row r="539" spans="13:16">
      <c r="M539" s="107">
        <v>10</v>
      </c>
      <c r="N539" s="33">
        <v>2012</v>
      </c>
      <c r="O539" s="297">
        <v>88.394831346643471</v>
      </c>
      <c r="P539" s="835">
        <v>11</v>
      </c>
    </row>
    <row r="540" spans="13:16">
      <c r="M540" s="107">
        <v>10</v>
      </c>
      <c r="N540" s="33">
        <v>2012</v>
      </c>
      <c r="O540" s="297">
        <v>113.87188452552432</v>
      </c>
      <c r="P540" s="835">
        <v>11</v>
      </c>
    </row>
    <row r="541" spans="13:16">
      <c r="M541" s="107">
        <v>9</v>
      </c>
      <c r="N541" s="33">
        <v>2012</v>
      </c>
      <c r="O541" s="297">
        <v>59.060808612994045</v>
      </c>
      <c r="P541" s="835">
        <v>11</v>
      </c>
    </row>
    <row r="542" spans="13:16">
      <c r="M542" s="107">
        <v>9</v>
      </c>
      <c r="N542" s="33">
        <v>2012</v>
      </c>
      <c r="O542" s="297">
        <v>192.47342933560913</v>
      </c>
      <c r="P542" s="835">
        <v>11</v>
      </c>
    </row>
    <row r="543" spans="13:16">
      <c r="M543" s="107">
        <v>8</v>
      </c>
      <c r="N543" s="33">
        <v>2012</v>
      </c>
      <c r="O543" s="297">
        <v>66.852099344923019</v>
      </c>
      <c r="P543" s="835">
        <v>11</v>
      </c>
    </row>
    <row r="544" spans="13:16">
      <c r="M544" s="107">
        <v>6</v>
      </c>
      <c r="N544" s="33">
        <v>2012</v>
      </c>
      <c r="O544" s="297">
        <v>157.60971052348788</v>
      </c>
      <c r="P544" s="835">
        <v>11</v>
      </c>
    </row>
    <row r="545" spans="13:16">
      <c r="M545" s="107">
        <v>249.75</v>
      </c>
      <c r="N545" s="33">
        <v>2013</v>
      </c>
      <c r="O545" s="297">
        <v>49.540216760322359</v>
      </c>
      <c r="P545" s="835">
        <v>12</v>
      </c>
    </row>
    <row r="546" spans="13:16">
      <c r="M546" s="107">
        <v>136.80000000000001</v>
      </c>
      <c r="N546" s="33">
        <v>2013</v>
      </c>
      <c r="O546" s="297">
        <v>91.797651042159302</v>
      </c>
      <c r="P546" s="835">
        <v>12</v>
      </c>
    </row>
    <row r="547" spans="13:16">
      <c r="M547" s="107">
        <v>100.3</v>
      </c>
      <c r="N547" s="33">
        <v>2013</v>
      </c>
      <c r="O547" s="297">
        <v>68.180186050437001</v>
      </c>
      <c r="P547" s="835">
        <v>12</v>
      </c>
    </row>
    <row r="548" spans="13:16">
      <c r="M548" s="107">
        <v>89.65</v>
      </c>
      <c r="N548" s="33">
        <v>2013</v>
      </c>
      <c r="O548" s="297">
        <v>94.677334636280307</v>
      </c>
      <c r="P548" s="835">
        <v>12</v>
      </c>
    </row>
    <row r="549" spans="13:16">
      <c r="M549" s="107">
        <v>74.8</v>
      </c>
      <c r="N549" s="33">
        <v>2013</v>
      </c>
      <c r="O549" s="297">
        <v>49.370624014019981</v>
      </c>
      <c r="P549" s="835">
        <v>12</v>
      </c>
    </row>
    <row r="550" spans="13:16">
      <c r="M550" s="107">
        <v>74.8</v>
      </c>
      <c r="N550" s="33">
        <v>2013</v>
      </c>
      <c r="O550" s="297">
        <v>63.291655492548863</v>
      </c>
      <c r="P550" s="835">
        <v>12</v>
      </c>
    </row>
    <row r="551" spans="13:16">
      <c r="M551" s="107">
        <v>44.65</v>
      </c>
      <c r="N551" s="33">
        <v>2013</v>
      </c>
      <c r="O551" s="297">
        <v>52.694965888976498</v>
      </c>
      <c r="P551" s="835">
        <v>12</v>
      </c>
    </row>
    <row r="552" spans="13:16">
      <c r="M552" s="107">
        <v>42.660000000000004</v>
      </c>
      <c r="N552" s="33">
        <v>2013</v>
      </c>
      <c r="O552" s="297">
        <v>138.06405560611088</v>
      </c>
      <c r="P552" s="835">
        <v>12</v>
      </c>
    </row>
    <row r="553" spans="13:16">
      <c r="M553" s="107">
        <v>23.8</v>
      </c>
      <c r="N553" s="33">
        <v>2013</v>
      </c>
      <c r="O553" s="297">
        <v>53.897438803008683</v>
      </c>
      <c r="P553" s="835">
        <v>12</v>
      </c>
    </row>
    <row r="554" spans="13:16">
      <c r="M554" s="107">
        <v>8</v>
      </c>
      <c r="N554" s="33">
        <v>2013</v>
      </c>
      <c r="O554" s="297">
        <v>116.29873307703917</v>
      </c>
      <c r="P554" s="835">
        <v>12</v>
      </c>
    </row>
    <row r="555" spans="13:16">
      <c r="M555" s="107">
        <v>288.60000000000002</v>
      </c>
      <c r="N555" s="33">
        <v>2014</v>
      </c>
      <c r="O555" s="297">
        <v>46.325062659700933</v>
      </c>
      <c r="P555" s="835">
        <v>13</v>
      </c>
    </row>
    <row r="556" spans="13:16">
      <c r="M556" s="107">
        <v>266.8</v>
      </c>
      <c r="N556" s="33">
        <v>2014</v>
      </c>
      <c r="O556" s="297">
        <v>77.683473418360748</v>
      </c>
      <c r="P556" s="835">
        <v>13</v>
      </c>
    </row>
    <row r="557" spans="13:16">
      <c r="M557" s="107">
        <v>251.02200000000002</v>
      </c>
      <c r="N557" s="33">
        <v>2014</v>
      </c>
      <c r="O557" s="297">
        <v>51.037222793477127</v>
      </c>
      <c r="P557" s="835">
        <v>13</v>
      </c>
    </row>
    <row r="558" spans="13:16">
      <c r="M558" s="107">
        <v>249.9</v>
      </c>
      <c r="N558" s="33">
        <v>2014</v>
      </c>
      <c r="O558" s="297">
        <v>46.484863056205235</v>
      </c>
      <c r="P558" s="835">
        <v>13</v>
      </c>
    </row>
    <row r="559" spans="13:16">
      <c r="M559" s="107">
        <v>218.3</v>
      </c>
      <c r="N559" s="33">
        <v>2014</v>
      </c>
      <c r="O559" s="297">
        <v>53.859013330904965</v>
      </c>
      <c r="P559" s="835">
        <v>13</v>
      </c>
    </row>
    <row r="560" spans="13:16">
      <c r="M560" s="107">
        <v>211.22</v>
      </c>
      <c r="N560" s="33">
        <v>2014</v>
      </c>
      <c r="O560" s="297">
        <v>53.186508272706789</v>
      </c>
      <c r="P560" s="835">
        <v>13</v>
      </c>
    </row>
    <row r="561" spans="13:16">
      <c r="M561" s="107">
        <v>211.22</v>
      </c>
      <c r="N561" s="33">
        <v>2014</v>
      </c>
      <c r="O561" s="297">
        <v>48.686833625455094</v>
      </c>
      <c r="P561" s="835">
        <v>13</v>
      </c>
    </row>
    <row r="562" spans="13:16">
      <c r="M562" s="107">
        <v>204.8</v>
      </c>
      <c r="N562" s="33">
        <v>2014</v>
      </c>
      <c r="O562" s="297">
        <v>54.958277174803655</v>
      </c>
      <c r="P562" s="835">
        <v>13</v>
      </c>
    </row>
    <row r="563" spans="13:16">
      <c r="M563" s="107">
        <v>200.6</v>
      </c>
      <c r="N563" s="33">
        <v>2014</v>
      </c>
      <c r="O563" s="297">
        <v>47.097558405307865</v>
      </c>
      <c r="P563" s="835">
        <v>13</v>
      </c>
    </row>
    <row r="564" spans="13:16">
      <c r="M564" s="107">
        <v>200.6</v>
      </c>
      <c r="N564" s="33">
        <v>2014</v>
      </c>
      <c r="O564" s="297">
        <v>52.312036292775026</v>
      </c>
      <c r="P564" s="835">
        <v>13</v>
      </c>
    </row>
    <row r="565" spans="13:16">
      <c r="M565" s="107">
        <v>200</v>
      </c>
      <c r="N565" s="33">
        <v>2014</v>
      </c>
      <c r="O565" s="297">
        <v>64.013950939994217</v>
      </c>
      <c r="P565" s="835">
        <v>13</v>
      </c>
    </row>
    <row r="566" spans="13:16">
      <c r="M566" s="107">
        <v>199.9</v>
      </c>
      <c r="N566" s="33">
        <v>2014</v>
      </c>
      <c r="O566" s="297">
        <v>50.171470307630635</v>
      </c>
      <c r="P566" s="835">
        <v>13</v>
      </c>
    </row>
    <row r="567" spans="13:16">
      <c r="M567" s="107">
        <v>198.9</v>
      </c>
      <c r="N567" s="33">
        <v>2014</v>
      </c>
      <c r="O567" s="297">
        <v>46.788139830964987</v>
      </c>
      <c r="P567" s="835">
        <v>13</v>
      </c>
    </row>
    <row r="568" spans="13:16">
      <c r="M568" s="107">
        <v>198.9</v>
      </c>
      <c r="N568" s="33">
        <v>2014</v>
      </c>
      <c r="O568" s="297">
        <v>54.226338882927962</v>
      </c>
      <c r="P568" s="835">
        <v>13</v>
      </c>
    </row>
    <row r="569" spans="13:16">
      <c r="M569" s="107">
        <v>181.7</v>
      </c>
      <c r="N569" s="33">
        <v>2014</v>
      </c>
      <c r="O569" s="297">
        <v>49.195683978753436</v>
      </c>
      <c r="P569" s="835">
        <v>13</v>
      </c>
    </row>
    <row r="570" spans="13:16">
      <c r="M570" s="107">
        <v>160.94999999999999</v>
      </c>
      <c r="N570" s="33">
        <v>2014</v>
      </c>
      <c r="O570" s="297">
        <v>51.904688807399182</v>
      </c>
      <c r="P570" s="835">
        <v>13</v>
      </c>
    </row>
    <row r="571" spans="13:16">
      <c r="M571" s="107">
        <v>150</v>
      </c>
      <c r="N571" s="33">
        <v>2014</v>
      </c>
      <c r="O571" s="297">
        <v>51.62663285586288</v>
      </c>
      <c r="P571" s="835">
        <v>13</v>
      </c>
    </row>
    <row r="572" spans="13:16">
      <c r="M572" s="107">
        <v>148.6</v>
      </c>
      <c r="N572" s="33">
        <v>2014</v>
      </c>
      <c r="O572" s="297">
        <v>52.489443895339129</v>
      </c>
      <c r="P572" s="835">
        <v>13</v>
      </c>
    </row>
    <row r="573" spans="13:16">
      <c r="M573" s="107">
        <v>140.76</v>
      </c>
      <c r="N573" s="33">
        <v>2014</v>
      </c>
      <c r="O573" s="297">
        <v>54.410843916775569</v>
      </c>
      <c r="P573" s="835">
        <v>13</v>
      </c>
    </row>
    <row r="574" spans="13:16">
      <c r="M574" s="107">
        <v>119.646</v>
      </c>
      <c r="N574" s="33">
        <v>2014</v>
      </c>
      <c r="O574" s="297">
        <v>63.423812876351768</v>
      </c>
      <c r="P574" s="835">
        <v>13</v>
      </c>
    </row>
    <row r="575" spans="13:16">
      <c r="M575" s="107">
        <v>112</v>
      </c>
      <c r="N575" s="33">
        <v>2014</v>
      </c>
      <c r="O575" s="297">
        <v>98.12911450535448</v>
      </c>
      <c r="P575" s="835">
        <v>13</v>
      </c>
    </row>
    <row r="576" spans="13:16">
      <c r="M576" s="107">
        <v>110.98</v>
      </c>
      <c r="N576" s="33">
        <v>2014</v>
      </c>
      <c r="O576" s="297">
        <v>76.101477122089165</v>
      </c>
      <c r="P576" s="835">
        <v>13</v>
      </c>
    </row>
    <row r="577" spans="13:16">
      <c r="M577" s="107">
        <v>100.3</v>
      </c>
      <c r="N577" s="33">
        <v>2014</v>
      </c>
      <c r="O577" s="297">
        <v>56.029616760055326</v>
      </c>
      <c r="P577" s="835">
        <v>13</v>
      </c>
    </row>
    <row r="578" spans="13:16">
      <c r="M578" s="107">
        <v>99</v>
      </c>
      <c r="N578" s="33">
        <v>2014</v>
      </c>
      <c r="O578" s="297">
        <v>81.293539650378605</v>
      </c>
      <c r="P578" s="835">
        <v>13</v>
      </c>
    </row>
    <row r="579" spans="13:16">
      <c r="M579" s="107">
        <v>93.960000000000008</v>
      </c>
      <c r="N579" s="33">
        <v>2014</v>
      </c>
      <c r="O579" s="297">
        <v>80.687747456859256</v>
      </c>
      <c r="P579" s="835">
        <v>13</v>
      </c>
    </row>
    <row r="580" spans="13:16">
      <c r="M580" s="107">
        <v>75</v>
      </c>
      <c r="N580" s="33">
        <v>2014</v>
      </c>
      <c r="O580" s="297">
        <v>54.436968033467437</v>
      </c>
      <c r="P580" s="835">
        <v>13</v>
      </c>
    </row>
    <row r="581" spans="13:16">
      <c r="M581" s="107">
        <v>74.800000000000097</v>
      </c>
      <c r="N581" s="33">
        <v>2014</v>
      </c>
      <c r="O581" s="297">
        <v>63.224909572804137</v>
      </c>
      <c r="P581" s="835">
        <v>13</v>
      </c>
    </row>
    <row r="582" spans="13:16">
      <c r="M582" s="107">
        <v>68</v>
      </c>
      <c r="N582" s="33">
        <v>2014</v>
      </c>
      <c r="O582" s="297">
        <v>56.832870647221682</v>
      </c>
      <c r="P582" s="835">
        <v>13</v>
      </c>
    </row>
    <row r="583" spans="13:16">
      <c r="M583" s="107">
        <v>60</v>
      </c>
      <c r="N583" s="33">
        <v>2014</v>
      </c>
      <c r="O583" s="297">
        <v>49.265597559077243</v>
      </c>
      <c r="P583" s="835">
        <v>13</v>
      </c>
    </row>
    <row r="584" spans="13:16">
      <c r="M584" s="107">
        <v>50.4</v>
      </c>
      <c r="N584" s="33">
        <v>2014</v>
      </c>
      <c r="O584" s="297">
        <v>74.683770183820485</v>
      </c>
      <c r="P584" s="835">
        <v>13</v>
      </c>
    </row>
    <row r="585" spans="13:16">
      <c r="M585" s="107">
        <v>48</v>
      </c>
      <c r="N585" s="33">
        <v>2014</v>
      </c>
      <c r="O585" s="297">
        <v>51.134134087047855</v>
      </c>
      <c r="P585" s="835">
        <v>13</v>
      </c>
    </row>
    <row r="586" spans="13:16">
      <c r="M586" s="107">
        <v>40</v>
      </c>
      <c r="N586" s="33">
        <v>2014</v>
      </c>
      <c r="O586" s="297">
        <v>78.340931620242884</v>
      </c>
      <c r="P586" s="835">
        <v>13</v>
      </c>
    </row>
    <row r="587" spans="13:16">
      <c r="M587" s="107">
        <v>34.200000000000003</v>
      </c>
      <c r="N587" s="33">
        <v>2014</v>
      </c>
      <c r="O587" s="297">
        <v>96.288654746439718</v>
      </c>
      <c r="P587" s="835">
        <v>13</v>
      </c>
    </row>
    <row r="588" spans="13:16">
      <c r="M588" s="107">
        <v>20</v>
      </c>
      <c r="N588" s="33">
        <v>2014</v>
      </c>
      <c r="O588" s="297">
        <v>83.806313582249402</v>
      </c>
      <c r="P588" s="835">
        <v>13</v>
      </c>
    </row>
    <row r="589" spans="13:16">
      <c r="M589" s="107">
        <v>19.8</v>
      </c>
      <c r="N589" s="33">
        <v>2014</v>
      </c>
      <c r="O589" s="297">
        <v>50.123269409814178</v>
      </c>
      <c r="P589" s="835">
        <v>13</v>
      </c>
    </row>
    <row r="590" spans="13:16">
      <c r="M590" s="107">
        <v>19.5</v>
      </c>
      <c r="N590" s="33">
        <v>2014</v>
      </c>
      <c r="O590" s="297">
        <v>58.847095479703192</v>
      </c>
      <c r="P590" s="835">
        <v>13</v>
      </c>
    </row>
    <row r="591" spans="13:16">
      <c r="M591" s="107">
        <v>16.2</v>
      </c>
      <c r="N591" s="33">
        <v>2014</v>
      </c>
      <c r="O591" s="297">
        <v>88.700966656811559</v>
      </c>
      <c r="P591" s="835">
        <v>13</v>
      </c>
    </row>
    <row r="592" spans="13:16">
      <c r="M592" s="107">
        <v>14.95</v>
      </c>
      <c r="N592" s="33">
        <v>2014</v>
      </c>
      <c r="O592" s="297">
        <v>49.025503556355865</v>
      </c>
      <c r="P592" s="835">
        <v>13</v>
      </c>
    </row>
    <row r="593" spans="13:16">
      <c r="M593" s="107">
        <v>11.5</v>
      </c>
      <c r="N593" s="33">
        <v>2014</v>
      </c>
      <c r="O593" s="297">
        <v>80.860843057444825</v>
      </c>
      <c r="P593" s="835">
        <v>13</v>
      </c>
    </row>
    <row r="594" spans="13:16">
      <c r="M594" s="107">
        <v>10</v>
      </c>
      <c r="N594" s="33">
        <v>2014</v>
      </c>
      <c r="O594" s="297">
        <v>72.253518710508928</v>
      </c>
      <c r="P594" s="835">
        <v>13</v>
      </c>
    </row>
    <row r="595" spans="13:16">
      <c r="M595" s="107">
        <v>9.7200000000000006</v>
      </c>
      <c r="N595" s="33">
        <v>2014</v>
      </c>
      <c r="O595" s="297">
        <v>64.485549920413376</v>
      </c>
      <c r="P595" s="835">
        <v>13</v>
      </c>
    </row>
    <row r="596" spans="13:16">
      <c r="M596" s="107">
        <v>495.01</v>
      </c>
      <c r="N596" s="33">
        <v>2015</v>
      </c>
      <c r="O596" s="297">
        <v>51.396884782995066</v>
      </c>
      <c r="P596" s="835">
        <v>14</v>
      </c>
    </row>
    <row r="597" spans="13:16">
      <c r="M597" s="107">
        <v>299.7</v>
      </c>
      <c r="N597" s="33">
        <v>2015</v>
      </c>
      <c r="O597" s="297">
        <v>44.346803017198596</v>
      </c>
      <c r="P597" s="835">
        <v>14</v>
      </c>
    </row>
    <row r="598" spans="13:16">
      <c r="M598" s="107">
        <v>299.7</v>
      </c>
      <c r="N598" s="33">
        <v>2015</v>
      </c>
      <c r="O598" s="297">
        <v>47.875122575671114</v>
      </c>
      <c r="P598" s="835">
        <v>14</v>
      </c>
    </row>
    <row r="599" spans="13:16">
      <c r="M599" s="107">
        <v>299</v>
      </c>
      <c r="N599" s="33">
        <v>2015</v>
      </c>
      <c r="O599" s="297">
        <v>54.988384562864823</v>
      </c>
      <c r="P599" s="835">
        <v>14</v>
      </c>
    </row>
    <row r="600" spans="13:16">
      <c r="M600" s="107">
        <v>250</v>
      </c>
      <c r="N600" s="33">
        <v>2015</v>
      </c>
      <c r="O600" s="297">
        <v>40.64711858305558</v>
      </c>
      <c r="P600" s="835">
        <v>14</v>
      </c>
    </row>
    <row r="601" spans="13:16">
      <c r="M601" s="107">
        <v>249.7</v>
      </c>
      <c r="N601" s="33">
        <v>2015</v>
      </c>
      <c r="O601" s="297">
        <v>49.371235943280368</v>
      </c>
      <c r="P601" s="835">
        <v>14</v>
      </c>
    </row>
    <row r="602" spans="13:16">
      <c r="M602" s="107">
        <v>249.2</v>
      </c>
      <c r="N602" s="33">
        <v>2015</v>
      </c>
      <c r="O602" s="297">
        <v>53.237239611328803</v>
      </c>
      <c r="P602" s="835">
        <v>14</v>
      </c>
    </row>
    <row r="603" spans="13:16">
      <c r="M603" s="107">
        <v>211.22</v>
      </c>
      <c r="N603" s="33">
        <v>2015</v>
      </c>
      <c r="O603" s="297">
        <v>62.50247606174851</v>
      </c>
      <c r="P603" s="835">
        <v>14</v>
      </c>
    </row>
    <row r="604" spans="13:16">
      <c r="M604" s="107">
        <v>207</v>
      </c>
      <c r="N604" s="33">
        <v>2015</v>
      </c>
      <c r="O604" s="297">
        <v>52.060104058666795</v>
      </c>
      <c r="P604" s="835">
        <v>14</v>
      </c>
    </row>
    <row r="605" spans="13:16">
      <c r="M605" s="107">
        <v>204.09</v>
      </c>
      <c r="N605" s="33">
        <v>2015</v>
      </c>
      <c r="O605" s="297">
        <v>65.295326737292513</v>
      </c>
      <c r="P605" s="835">
        <v>14</v>
      </c>
    </row>
    <row r="606" spans="13:16">
      <c r="M606" s="107">
        <v>202</v>
      </c>
      <c r="N606" s="33">
        <v>2015</v>
      </c>
      <c r="O606" s="297">
        <v>76.021599370122203</v>
      </c>
      <c r="P606" s="835">
        <v>14</v>
      </c>
    </row>
    <row r="607" spans="13:16">
      <c r="M607" s="107">
        <v>200.1</v>
      </c>
      <c r="N607" s="33">
        <v>2015</v>
      </c>
      <c r="O607" s="297">
        <v>51.988795580810852</v>
      </c>
      <c r="P607" s="835">
        <v>14</v>
      </c>
    </row>
    <row r="608" spans="13:16">
      <c r="M608" s="107">
        <v>200</v>
      </c>
      <c r="N608" s="33">
        <v>2015</v>
      </c>
      <c r="O608" s="297">
        <v>41.394910456317803</v>
      </c>
      <c r="P608" s="835">
        <v>14</v>
      </c>
    </row>
    <row r="609" spans="13:16">
      <c r="M609" s="107">
        <v>200</v>
      </c>
      <c r="N609" s="33">
        <v>2015</v>
      </c>
      <c r="O609" s="297">
        <v>48.739795202107601</v>
      </c>
      <c r="P609" s="835">
        <v>14</v>
      </c>
    </row>
    <row r="610" spans="13:16">
      <c r="M610" s="107">
        <v>200</v>
      </c>
      <c r="N610" s="33">
        <v>2015</v>
      </c>
      <c r="O610" s="297">
        <v>44.226414628126406</v>
      </c>
      <c r="P610" s="835">
        <v>14</v>
      </c>
    </row>
    <row r="611" spans="13:16">
      <c r="M611" s="107">
        <v>200</v>
      </c>
      <c r="N611" s="33">
        <v>2015</v>
      </c>
      <c r="O611" s="297">
        <v>42.24173829028431</v>
      </c>
      <c r="P611" s="835">
        <v>14</v>
      </c>
    </row>
    <row r="612" spans="13:16">
      <c r="M612" s="107">
        <v>200</v>
      </c>
      <c r="N612" s="33">
        <v>2015</v>
      </c>
      <c r="O612" s="297">
        <v>53.784614263193767</v>
      </c>
      <c r="P612" s="835">
        <v>14</v>
      </c>
    </row>
    <row r="613" spans="13:16">
      <c r="M613" s="107">
        <v>200</v>
      </c>
      <c r="N613" s="33">
        <v>2015</v>
      </c>
      <c r="O613" s="297">
        <v>45.971490900520401</v>
      </c>
      <c r="P613" s="835">
        <v>14</v>
      </c>
    </row>
    <row r="614" spans="13:16">
      <c r="M614" s="107">
        <v>198.7</v>
      </c>
      <c r="N614" s="33">
        <v>2015</v>
      </c>
      <c r="O614" s="297">
        <v>39.567205249471705</v>
      </c>
      <c r="P614" s="835">
        <v>14</v>
      </c>
    </row>
    <row r="615" spans="13:16">
      <c r="M615" s="107">
        <v>194</v>
      </c>
      <c r="N615" s="33">
        <v>2015</v>
      </c>
      <c r="O615" s="297">
        <v>40.008051356097404</v>
      </c>
      <c r="P615" s="835">
        <v>14</v>
      </c>
    </row>
    <row r="616" spans="13:16">
      <c r="M616" s="107">
        <v>180</v>
      </c>
      <c r="N616" s="33">
        <v>2015</v>
      </c>
      <c r="O616" s="297">
        <v>53.309443555200758</v>
      </c>
      <c r="P616" s="835">
        <v>14</v>
      </c>
    </row>
    <row r="617" spans="13:16">
      <c r="M617" s="107">
        <v>175.1</v>
      </c>
      <c r="N617" s="33">
        <v>2015</v>
      </c>
      <c r="O617" s="297">
        <v>53.359584689103507</v>
      </c>
      <c r="P617" s="835">
        <v>14</v>
      </c>
    </row>
    <row r="618" spans="13:16">
      <c r="M618" s="107">
        <v>165</v>
      </c>
      <c r="N618" s="33">
        <v>2015</v>
      </c>
      <c r="O618" s="297">
        <v>69.133478255531358</v>
      </c>
      <c r="P618" s="835">
        <v>14</v>
      </c>
    </row>
    <row r="619" spans="13:16">
      <c r="M619" s="107">
        <v>164.68</v>
      </c>
      <c r="N619" s="33">
        <v>2015</v>
      </c>
      <c r="O619" s="297">
        <v>50.811312742752307</v>
      </c>
      <c r="P619" s="835">
        <v>14</v>
      </c>
    </row>
    <row r="620" spans="13:16">
      <c r="M620" s="107">
        <v>150.36000000000001</v>
      </c>
      <c r="N620" s="33">
        <v>2015</v>
      </c>
      <c r="O620" s="297">
        <v>48.280810393418037</v>
      </c>
      <c r="P620" s="835">
        <v>14</v>
      </c>
    </row>
    <row r="621" spans="13:16">
      <c r="M621" s="107">
        <v>150</v>
      </c>
      <c r="N621" s="33">
        <v>2015</v>
      </c>
      <c r="O621" s="297">
        <v>54.63992278931957</v>
      </c>
      <c r="P621" s="835">
        <v>14</v>
      </c>
    </row>
    <row r="622" spans="13:16">
      <c r="M622" s="107">
        <v>150</v>
      </c>
      <c r="N622" s="33">
        <v>2015</v>
      </c>
      <c r="O622" s="297">
        <v>86.631846282961021</v>
      </c>
      <c r="P622" s="835">
        <v>14</v>
      </c>
    </row>
    <row r="623" spans="13:16">
      <c r="M623" s="107">
        <v>150</v>
      </c>
      <c r="N623" s="33">
        <v>2015</v>
      </c>
      <c r="O623" s="297">
        <v>58.036682852127122</v>
      </c>
      <c r="P623" s="835">
        <v>14</v>
      </c>
    </row>
    <row r="624" spans="13:16">
      <c r="M624" s="107">
        <v>150</v>
      </c>
      <c r="N624" s="33">
        <v>2015</v>
      </c>
      <c r="O624" s="297">
        <v>45.75055382757153</v>
      </c>
      <c r="P624" s="835">
        <v>14</v>
      </c>
    </row>
    <row r="625" spans="13:16">
      <c r="M625" s="107">
        <v>150</v>
      </c>
      <c r="N625" s="33">
        <v>2015</v>
      </c>
      <c r="O625" s="297">
        <v>45.072993183515223</v>
      </c>
      <c r="P625" s="835">
        <v>14</v>
      </c>
    </row>
    <row r="626" spans="13:16">
      <c r="M626" s="107">
        <v>149.6</v>
      </c>
      <c r="N626" s="33">
        <v>2015</v>
      </c>
      <c r="O626" s="297">
        <v>43.368085209324995</v>
      </c>
      <c r="P626" s="835">
        <v>14</v>
      </c>
    </row>
    <row r="627" spans="13:16">
      <c r="M627" s="107">
        <v>149.5</v>
      </c>
      <c r="N627" s="33">
        <v>2015</v>
      </c>
      <c r="O627" s="297">
        <v>73.61814267415545</v>
      </c>
      <c r="P627" s="835">
        <v>14</v>
      </c>
    </row>
    <row r="628" spans="13:16">
      <c r="M628" s="107">
        <v>147.6</v>
      </c>
      <c r="N628" s="33">
        <v>2015</v>
      </c>
      <c r="O628" s="297">
        <v>81.737198823606619</v>
      </c>
      <c r="P628" s="835">
        <v>14</v>
      </c>
    </row>
    <row r="629" spans="13:16">
      <c r="M629" s="107">
        <v>110</v>
      </c>
      <c r="N629" s="33">
        <v>2015</v>
      </c>
      <c r="O629" s="297">
        <v>47.486133288888276</v>
      </c>
      <c r="P629" s="835">
        <v>14</v>
      </c>
    </row>
    <row r="630" spans="13:16">
      <c r="M630" s="107">
        <v>110</v>
      </c>
      <c r="N630" s="33">
        <v>2015</v>
      </c>
      <c r="O630" s="297">
        <v>57.022831245995725</v>
      </c>
      <c r="P630" s="835">
        <v>14</v>
      </c>
    </row>
    <row r="631" spans="13:16">
      <c r="M631" s="107">
        <v>107.5</v>
      </c>
      <c r="N631" s="33">
        <v>2015</v>
      </c>
      <c r="O631" s="297">
        <v>56.917588530746364</v>
      </c>
      <c r="P631" s="835">
        <v>14</v>
      </c>
    </row>
    <row r="632" spans="13:16">
      <c r="M632" s="107">
        <v>100</v>
      </c>
      <c r="N632" s="33">
        <v>2015</v>
      </c>
      <c r="O632" s="297">
        <v>48.602173940614605</v>
      </c>
      <c r="P632" s="835">
        <v>14</v>
      </c>
    </row>
    <row r="633" spans="13:16">
      <c r="M633" s="107">
        <v>99</v>
      </c>
      <c r="N633" s="33">
        <v>2015</v>
      </c>
      <c r="O633" s="297">
        <v>81.017523204410438</v>
      </c>
      <c r="P633" s="835">
        <v>14</v>
      </c>
    </row>
    <row r="634" spans="13:16">
      <c r="M634" s="107">
        <v>98.1</v>
      </c>
      <c r="N634" s="33">
        <v>2015</v>
      </c>
      <c r="O634" s="297">
        <v>46.593984287729356</v>
      </c>
      <c r="P634" s="835">
        <v>14</v>
      </c>
    </row>
    <row r="635" spans="13:16">
      <c r="M635" s="107">
        <v>98</v>
      </c>
      <c r="N635" s="33">
        <v>2015</v>
      </c>
      <c r="O635" s="297">
        <v>47.478865354962572</v>
      </c>
      <c r="P635" s="835">
        <v>14</v>
      </c>
    </row>
    <row r="636" spans="13:16">
      <c r="M636" s="107">
        <v>95</v>
      </c>
      <c r="N636" s="33">
        <v>2015</v>
      </c>
      <c r="O636" s="297">
        <v>48.494743975339922</v>
      </c>
      <c r="P636" s="835">
        <v>14</v>
      </c>
    </row>
    <row r="637" spans="13:16">
      <c r="M637" s="107">
        <v>85.9</v>
      </c>
      <c r="N637" s="33">
        <v>2015</v>
      </c>
      <c r="O637" s="297">
        <v>66.30354340822592</v>
      </c>
      <c r="P637" s="835">
        <v>14</v>
      </c>
    </row>
    <row r="638" spans="13:16">
      <c r="M638" s="107">
        <v>79.55</v>
      </c>
      <c r="N638" s="33">
        <v>2015</v>
      </c>
      <c r="O638" s="297">
        <v>40.200193606591881</v>
      </c>
      <c r="P638" s="835">
        <v>14</v>
      </c>
    </row>
    <row r="639" spans="13:16">
      <c r="M639" s="107">
        <v>78</v>
      </c>
      <c r="N639" s="33">
        <v>2015</v>
      </c>
      <c r="O639" s="297">
        <v>54.633257880791767</v>
      </c>
      <c r="P639" s="835">
        <v>14</v>
      </c>
    </row>
    <row r="640" spans="13:16">
      <c r="M640" s="107">
        <v>74</v>
      </c>
      <c r="N640" s="33">
        <v>2015</v>
      </c>
      <c r="O640" s="297">
        <v>45.192967550405854</v>
      </c>
      <c r="P640" s="835">
        <v>14</v>
      </c>
    </row>
    <row r="641" spans="13:16">
      <c r="M641" s="107">
        <v>73.5</v>
      </c>
      <c r="N641" s="33">
        <v>2015</v>
      </c>
      <c r="O641" s="297">
        <v>43.279287988762022</v>
      </c>
      <c r="P641" s="835">
        <v>14</v>
      </c>
    </row>
    <row r="642" spans="13:16">
      <c r="M642" s="107">
        <v>48.3</v>
      </c>
      <c r="N642" s="33">
        <v>2015</v>
      </c>
      <c r="O642" s="297">
        <v>42.858510839963152</v>
      </c>
      <c r="P642" s="835">
        <v>14</v>
      </c>
    </row>
    <row r="643" spans="13:16">
      <c r="M643" s="107">
        <v>30</v>
      </c>
      <c r="N643" s="33">
        <v>2015</v>
      </c>
      <c r="O643" s="297">
        <v>71.225047417960596</v>
      </c>
      <c r="P643" s="835">
        <v>14</v>
      </c>
    </row>
    <row r="644" spans="13:16">
      <c r="M644" s="107">
        <v>20</v>
      </c>
      <c r="N644" s="33">
        <v>2015</v>
      </c>
      <c r="O644" s="297">
        <v>54.856258327097102</v>
      </c>
      <c r="P644" s="835">
        <v>14</v>
      </c>
    </row>
    <row r="645" spans="13:16">
      <c r="M645" s="107">
        <v>19.8</v>
      </c>
      <c r="N645" s="33">
        <v>2015</v>
      </c>
      <c r="O645" s="297">
        <v>105.37457555849431</v>
      </c>
      <c r="P645" s="835">
        <v>14</v>
      </c>
    </row>
    <row r="646" spans="13:16">
      <c r="M646" s="107">
        <v>18</v>
      </c>
      <c r="N646" s="33">
        <v>2015</v>
      </c>
      <c r="O646" s="297">
        <v>41.50161834126888</v>
      </c>
      <c r="P646" s="835">
        <v>14</v>
      </c>
    </row>
    <row r="647" spans="13:16">
      <c r="M647" s="107">
        <v>14.25</v>
      </c>
      <c r="N647" s="33">
        <v>2015</v>
      </c>
      <c r="O647" s="297">
        <v>169.24667845196475</v>
      </c>
      <c r="P647" s="835">
        <v>14</v>
      </c>
    </row>
    <row r="648" spans="13:16">
      <c r="M648" s="107">
        <v>7.04</v>
      </c>
      <c r="N648" s="33">
        <v>2015</v>
      </c>
      <c r="O648" s="297">
        <v>51.396884782995066</v>
      </c>
      <c r="P648" s="835">
        <v>14</v>
      </c>
    </row>
    <row r="649" spans="13:16">
      <c r="M649" s="107">
        <v>400</v>
      </c>
      <c r="N649" s="33">
        <v>2016</v>
      </c>
      <c r="O649" s="297">
        <v>43.413439272774539</v>
      </c>
      <c r="P649" s="835">
        <v>15</v>
      </c>
    </row>
    <row r="650" spans="13:16">
      <c r="M650" s="107">
        <v>301.06</v>
      </c>
      <c r="N650" s="33">
        <v>2016</v>
      </c>
      <c r="O650" s="297">
        <v>44.891253875641389</v>
      </c>
      <c r="P650" s="835">
        <v>15</v>
      </c>
    </row>
    <row r="651" spans="13:16">
      <c r="M651" s="107">
        <v>300.3</v>
      </c>
      <c r="N651" s="33">
        <v>2016</v>
      </c>
      <c r="O651" s="297">
        <v>43.662767747371092</v>
      </c>
      <c r="P651" s="835">
        <v>15</v>
      </c>
    </row>
    <row r="652" spans="13:16">
      <c r="M652" s="107">
        <v>257.25</v>
      </c>
      <c r="N652" s="33">
        <v>2016</v>
      </c>
      <c r="O652" s="297">
        <v>52.407684768827679</v>
      </c>
      <c r="P652" s="835">
        <v>15</v>
      </c>
    </row>
    <row r="653" spans="13:16">
      <c r="M653" s="107">
        <v>250.26300000000001</v>
      </c>
      <c r="N653" s="33">
        <v>2016</v>
      </c>
      <c r="O653" s="297">
        <v>42.882455145834356</v>
      </c>
      <c r="P653" s="835">
        <v>15</v>
      </c>
    </row>
    <row r="654" spans="13:16">
      <c r="M654" s="107">
        <v>249</v>
      </c>
      <c r="N654" s="33">
        <v>2016</v>
      </c>
      <c r="O654" s="297">
        <v>42.820777639329151</v>
      </c>
      <c r="P654" s="835">
        <v>15</v>
      </c>
    </row>
    <row r="655" spans="13:16">
      <c r="M655" s="107">
        <v>230.4</v>
      </c>
      <c r="N655" s="33">
        <v>2016</v>
      </c>
      <c r="O655" s="297">
        <v>40.69969123355655</v>
      </c>
      <c r="P655" s="835">
        <v>15</v>
      </c>
    </row>
    <row r="656" spans="13:16">
      <c r="M656" s="107">
        <v>230</v>
      </c>
      <c r="N656" s="33">
        <v>2016</v>
      </c>
      <c r="O656" s="297">
        <v>40.345397724274193</v>
      </c>
      <c r="P656" s="835">
        <v>15</v>
      </c>
    </row>
    <row r="657" spans="13:16">
      <c r="M657" s="107">
        <v>230</v>
      </c>
      <c r="N657" s="33">
        <v>2016</v>
      </c>
      <c r="O657" s="297">
        <v>42.402512568028477</v>
      </c>
      <c r="P657" s="835">
        <v>15</v>
      </c>
    </row>
    <row r="658" spans="13:16">
      <c r="M658" s="107">
        <v>225</v>
      </c>
      <c r="N658" s="33">
        <v>2016</v>
      </c>
      <c r="O658" s="297">
        <v>38.1401029381367</v>
      </c>
      <c r="P658" s="835">
        <v>15</v>
      </c>
    </row>
    <row r="659" spans="13:16">
      <c r="M659" s="107">
        <v>208.26499999999999</v>
      </c>
      <c r="N659" s="33">
        <v>2016</v>
      </c>
      <c r="O659" s="297">
        <v>44.465468183066726</v>
      </c>
      <c r="P659" s="835">
        <v>15</v>
      </c>
    </row>
    <row r="660" spans="13:16">
      <c r="M660" s="107">
        <v>206.55</v>
      </c>
      <c r="N660" s="33">
        <v>2016</v>
      </c>
      <c r="O660" s="297">
        <v>38.088024904644733</v>
      </c>
      <c r="P660" s="835">
        <v>15</v>
      </c>
    </row>
    <row r="661" spans="13:16">
      <c r="M661" s="107">
        <v>200.91</v>
      </c>
      <c r="N661" s="33">
        <v>2016</v>
      </c>
      <c r="O661" s="297">
        <v>45.845439720134237</v>
      </c>
      <c r="P661" s="835">
        <v>15</v>
      </c>
    </row>
    <row r="662" spans="13:16">
      <c r="M662" s="107">
        <v>200.48</v>
      </c>
      <c r="N662" s="33">
        <v>2016</v>
      </c>
      <c r="O662" s="297">
        <v>37.261502614593574</v>
      </c>
      <c r="P662" s="835">
        <v>15</v>
      </c>
    </row>
    <row r="663" spans="13:16">
      <c r="M663" s="107">
        <v>200</v>
      </c>
      <c r="N663" s="33">
        <v>2016</v>
      </c>
      <c r="O663" s="297">
        <v>44.277503423221965</v>
      </c>
      <c r="P663" s="835">
        <v>15</v>
      </c>
    </row>
    <row r="664" spans="13:16">
      <c r="M664" s="107">
        <v>200</v>
      </c>
      <c r="N664" s="33">
        <v>2016</v>
      </c>
      <c r="O664" s="297">
        <v>40.720383963907643</v>
      </c>
      <c r="P664" s="835">
        <v>15</v>
      </c>
    </row>
    <row r="665" spans="13:16">
      <c r="M665" s="107">
        <v>200</v>
      </c>
      <c r="N665" s="33">
        <v>2016</v>
      </c>
      <c r="O665" s="297">
        <v>39.235703373413855</v>
      </c>
      <c r="P665" s="835">
        <v>15</v>
      </c>
    </row>
    <row r="666" spans="13:16">
      <c r="M666" s="107">
        <v>200</v>
      </c>
      <c r="N666" s="33">
        <v>2016</v>
      </c>
      <c r="O666" s="297">
        <v>41.756856325023008</v>
      </c>
      <c r="P666" s="835">
        <v>15</v>
      </c>
    </row>
    <row r="667" spans="13:16">
      <c r="M667" s="107">
        <v>200</v>
      </c>
      <c r="N667" s="33">
        <v>2016</v>
      </c>
      <c r="O667" s="297">
        <v>48.958323488172546</v>
      </c>
      <c r="P667" s="835">
        <v>15</v>
      </c>
    </row>
    <row r="668" spans="13:16">
      <c r="M668" s="107">
        <v>199.8</v>
      </c>
      <c r="N668" s="33">
        <v>2016</v>
      </c>
      <c r="O668" s="297">
        <v>53.923547044512347</v>
      </c>
      <c r="P668" s="835">
        <v>15</v>
      </c>
    </row>
    <row r="669" spans="13:16">
      <c r="M669" s="107">
        <v>198</v>
      </c>
      <c r="N669" s="33">
        <v>2016</v>
      </c>
      <c r="O669" s="297">
        <v>41.128810160343328</v>
      </c>
      <c r="P669" s="835">
        <v>15</v>
      </c>
    </row>
    <row r="670" spans="13:16">
      <c r="M670" s="107">
        <v>184.8</v>
      </c>
      <c r="N670" s="33">
        <v>2016</v>
      </c>
      <c r="O670" s="297">
        <v>88.750249409450547</v>
      </c>
      <c r="P670" s="835">
        <v>15</v>
      </c>
    </row>
    <row r="671" spans="13:16">
      <c r="M671" s="107">
        <v>184</v>
      </c>
      <c r="N671" s="33">
        <v>2016</v>
      </c>
      <c r="O671" s="297">
        <v>49.457766676826076</v>
      </c>
      <c r="P671" s="835">
        <v>15</v>
      </c>
    </row>
    <row r="672" spans="13:16">
      <c r="M672" s="107">
        <v>174</v>
      </c>
      <c r="N672" s="33">
        <v>2016</v>
      </c>
      <c r="O672" s="297">
        <v>45.347635636437793</v>
      </c>
      <c r="P672" s="835">
        <v>15</v>
      </c>
    </row>
    <row r="673" spans="13:16">
      <c r="M673" s="107">
        <v>154.28399999999999</v>
      </c>
      <c r="N673" s="33">
        <v>2016</v>
      </c>
      <c r="O673" s="297">
        <v>50.984024630289944</v>
      </c>
      <c r="P673" s="835">
        <v>15</v>
      </c>
    </row>
    <row r="674" spans="13:16">
      <c r="M674" s="107">
        <v>151.80000000000001</v>
      </c>
      <c r="N674" s="33">
        <v>2016</v>
      </c>
      <c r="O674" s="297">
        <v>44.574466564679874</v>
      </c>
      <c r="P674" s="835">
        <v>15</v>
      </c>
    </row>
    <row r="675" spans="13:16">
      <c r="M675" s="107">
        <v>150</v>
      </c>
      <c r="N675" s="33">
        <v>2016</v>
      </c>
      <c r="O675" s="297">
        <v>57.288863783781451</v>
      </c>
      <c r="P675" s="835">
        <v>15</v>
      </c>
    </row>
    <row r="676" spans="13:16">
      <c r="M676" s="107">
        <v>149.72999999999999</v>
      </c>
      <c r="N676" s="33">
        <v>2016</v>
      </c>
      <c r="O676" s="297">
        <v>39.290139192090344</v>
      </c>
      <c r="P676" s="835">
        <v>15</v>
      </c>
    </row>
    <row r="677" spans="13:16">
      <c r="M677" s="107">
        <v>149.03</v>
      </c>
      <c r="N677" s="33">
        <v>2016</v>
      </c>
      <c r="O677" s="297">
        <v>35.747563120977688</v>
      </c>
      <c r="P677" s="835">
        <v>15</v>
      </c>
    </row>
    <row r="678" spans="13:16">
      <c r="M678" s="107">
        <v>147.19999999999999</v>
      </c>
      <c r="N678" s="33">
        <v>2016</v>
      </c>
      <c r="O678" s="297">
        <v>46.791562237984948</v>
      </c>
      <c r="P678" s="835">
        <v>15</v>
      </c>
    </row>
    <row r="679" spans="13:16">
      <c r="M679" s="107">
        <v>125.58</v>
      </c>
      <c r="N679" s="33">
        <v>2016</v>
      </c>
      <c r="O679" s="297">
        <v>54.340612586439889</v>
      </c>
      <c r="P679" s="835">
        <v>15</v>
      </c>
    </row>
    <row r="680" spans="13:16">
      <c r="M680" s="107">
        <v>119.93</v>
      </c>
      <c r="N680" s="33">
        <v>2016</v>
      </c>
      <c r="O680" s="297">
        <v>43.442309254036736</v>
      </c>
      <c r="P680" s="835">
        <v>15</v>
      </c>
    </row>
    <row r="681" spans="13:16">
      <c r="M681" s="107">
        <v>118</v>
      </c>
      <c r="N681" s="33">
        <v>2016</v>
      </c>
      <c r="O681" s="297">
        <v>52.863766181046529</v>
      </c>
      <c r="P681" s="835">
        <v>15</v>
      </c>
    </row>
    <row r="682" spans="13:16">
      <c r="M682" s="107">
        <v>108</v>
      </c>
      <c r="N682" s="33">
        <v>2016</v>
      </c>
      <c r="O682" s="297">
        <v>43.234363120961433</v>
      </c>
      <c r="P682" s="835">
        <v>15</v>
      </c>
    </row>
    <row r="683" spans="13:16">
      <c r="M683" s="107">
        <v>104</v>
      </c>
      <c r="N683" s="33">
        <v>2016</v>
      </c>
      <c r="O683" s="297">
        <v>35.291982218372475</v>
      </c>
      <c r="P683" s="835">
        <v>15</v>
      </c>
    </row>
    <row r="684" spans="13:16">
      <c r="M684" s="107">
        <v>102.5</v>
      </c>
      <c r="N684" s="33">
        <v>2016</v>
      </c>
      <c r="O684" s="297">
        <v>56.340747672617731</v>
      </c>
      <c r="P684" s="835">
        <v>15</v>
      </c>
    </row>
    <row r="685" spans="13:16">
      <c r="M685" s="107">
        <v>100.8</v>
      </c>
      <c r="N685" s="33">
        <v>2016</v>
      </c>
      <c r="O685" s="297">
        <v>63.020041977749798</v>
      </c>
      <c r="P685" s="835">
        <v>15</v>
      </c>
    </row>
    <row r="686" spans="13:16">
      <c r="M686" s="107">
        <v>100</v>
      </c>
      <c r="N686" s="33">
        <v>2016</v>
      </c>
      <c r="O686" s="297">
        <v>57.288863783781451</v>
      </c>
      <c r="P686" s="835">
        <v>15</v>
      </c>
    </row>
    <row r="687" spans="13:16">
      <c r="M687" s="107">
        <v>93</v>
      </c>
      <c r="N687" s="33">
        <v>2016</v>
      </c>
      <c r="O687" s="297">
        <v>76.805978235316374</v>
      </c>
      <c r="P687" s="835">
        <v>15</v>
      </c>
    </row>
    <row r="688" spans="13:16">
      <c r="M688" s="107">
        <v>80</v>
      </c>
      <c r="N688" s="33">
        <v>2016</v>
      </c>
      <c r="O688" s="297">
        <v>60.707247463318751</v>
      </c>
      <c r="P688" s="835">
        <v>15</v>
      </c>
    </row>
    <row r="689" spans="13:16">
      <c r="M689" s="107">
        <v>78</v>
      </c>
      <c r="N689" s="33">
        <v>2016</v>
      </c>
      <c r="O689" s="297">
        <v>46.444131834220414</v>
      </c>
      <c r="P689" s="835">
        <v>15</v>
      </c>
    </row>
    <row r="690" spans="13:16">
      <c r="M690" s="107">
        <v>77.7</v>
      </c>
      <c r="N690" s="33">
        <v>2016</v>
      </c>
      <c r="O690" s="297">
        <v>73.084828171290951</v>
      </c>
      <c r="P690" s="835">
        <v>15</v>
      </c>
    </row>
    <row r="691" spans="13:16">
      <c r="M691" s="107">
        <v>72</v>
      </c>
      <c r="N691" s="33">
        <v>2016</v>
      </c>
      <c r="O691" s="297">
        <v>43.161720010942375</v>
      </c>
      <c r="P691" s="835">
        <v>15</v>
      </c>
    </row>
    <row r="692" spans="13:16">
      <c r="M692" s="107">
        <v>64.8</v>
      </c>
      <c r="N692" s="33">
        <v>2016</v>
      </c>
      <c r="O692" s="297">
        <v>44.815759424081108</v>
      </c>
      <c r="P692" s="835">
        <v>15</v>
      </c>
    </row>
    <row r="693" spans="13:16">
      <c r="M693" s="107">
        <v>62.1</v>
      </c>
      <c r="N693" s="33">
        <v>2016</v>
      </c>
      <c r="O693" s="297">
        <v>67.573582591653363</v>
      </c>
      <c r="P693" s="835">
        <v>15</v>
      </c>
    </row>
    <row r="694" spans="13:16">
      <c r="M694" s="107">
        <v>60.86</v>
      </c>
      <c r="N694" s="33">
        <v>2016</v>
      </c>
      <c r="O694" s="297">
        <v>53.218032698819073</v>
      </c>
      <c r="P694" s="835">
        <v>15</v>
      </c>
    </row>
    <row r="695" spans="13:16">
      <c r="M695" s="107">
        <v>51</v>
      </c>
      <c r="N695" s="33">
        <v>2016</v>
      </c>
      <c r="O695" s="297">
        <v>86.790921089199813</v>
      </c>
      <c r="P695" s="835">
        <v>15</v>
      </c>
    </row>
    <row r="696" spans="13:16">
      <c r="M696" s="107">
        <v>51</v>
      </c>
      <c r="N696" s="33">
        <v>2016</v>
      </c>
      <c r="O696" s="297">
        <v>94.480438125227906</v>
      </c>
      <c r="P696" s="835">
        <v>15</v>
      </c>
    </row>
    <row r="697" spans="13:16">
      <c r="M697" s="107">
        <v>42.9</v>
      </c>
      <c r="N697" s="33">
        <v>2016</v>
      </c>
      <c r="O697" s="297">
        <v>57.098744860268724</v>
      </c>
      <c r="P697" s="835">
        <v>15</v>
      </c>
    </row>
    <row r="698" spans="13:16">
      <c r="M698" s="107">
        <v>39.9</v>
      </c>
      <c r="N698" s="33">
        <v>2016</v>
      </c>
      <c r="O698" s="297">
        <v>78.18026263055603</v>
      </c>
      <c r="P698" s="835">
        <v>15</v>
      </c>
    </row>
    <row r="699" spans="13:16">
      <c r="M699" s="107">
        <v>35.799999999999997</v>
      </c>
      <c r="N699" s="33">
        <v>2016</v>
      </c>
      <c r="O699" s="297">
        <v>44.544416883649973</v>
      </c>
      <c r="P699" s="835">
        <v>15</v>
      </c>
    </row>
    <row r="700" spans="13:16">
      <c r="M700" s="107">
        <v>31.65</v>
      </c>
      <c r="N700" s="33">
        <v>2016</v>
      </c>
      <c r="O700" s="297">
        <v>45.181765241173579</v>
      </c>
      <c r="P700" s="835">
        <v>15</v>
      </c>
    </row>
    <row r="701" spans="13:16">
      <c r="M701" s="107">
        <v>29.9</v>
      </c>
      <c r="N701" s="33">
        <v>2016</v>
      </c>
      <c r="O701" s="297">
        <v>59.358764941966612</v>
      </c>
      <c r="P701" s="835">
        <v>15</v>
      </c>
    </row>
    <row r="702" spans="13:16">
      <c r="M702" s="107">
        <v>29.4</v>
      </c>
      <c r="N702" s="33">
        <v>2016</v>
      </c>
      <c r="O702" s="297">
        <v>60.226308524768442</v>
      </c>
      <c r="P702" s="835">
        <v>15</v>
      </c>
    </row>
    <row r="703" spans="13:16">
      <c r="M703" s="107">
        <v>13</v>
      </c>
      <c r="N703" s="33">
        <v>2016</v>
      </c>
      <c r="O703" s="297">
        <v>40.359303618654842</v>
      </c>
      <c r="P703" s="835">
        <v>15</v>
      </c>
    </row>
    <row r="704" spans="13:16">
      <c r="M704" s="107">
        <v>9.9</v>
      </c>
      <c r="N704" s="33">
        <v>2016</v>
      </c>
      <c r="O704" s="297">
        <v>71.228693699876473</v>
      </c>
      <c r="P704" s="835">
        <v>15</v>
      </c>
    </row>
    <row r="705" spans="13:16">
      <c r="M705" s="107">
        <v>9</v>
      </c>
      <c r="N705" s="33">
        <v>2016</v>
      </c>
      <c r="O705" s="297">
        <v>82.852084396543702</v>
      </c>
      <c r="P705" s="835">
        <v>15</v>
      </c>
    </row>
    <row r="706" spans="13:16">
      <c r="M706" s="107">
        <v>8</v>
      </c>
      <c r="N706" s="33">
        <v>2016</v>
      </c>
      <c r="O706" s="297">
        <v>163.03162414279794</v>
      </c>
      <c r="P706" s="835">
        <v>15</v>
      </c>
    </row>
    <row r="707" spans="13:16">
      <c r="M707" s="107">
        <v>305.8</v>
      </c>
      <c r="N707" s="33">
        <v>2017</v>
      </c>
      <c r="O707" s="297">
        <v>43.153973894047716</v>
      </c>
      <c r="P707" s="835">
        <v>16</v>
      </c>
    </row>
    <row r="708" spans="13:16">
      <c r="M708" s="107">
        <v>300</v>
      </c>
      <c r="N708" s="33">
        <v>2017</v>
      </c>
      <c r="O708" s="297">
        <v>43.317249128613327</v>
      </c>
      <c r="P708" s="835">
        <v>16</v>
      </c>
    </row>
    <row r="709" spans="13:16">
      <c r="M709" s="107">
        <v>299.25</v>
      </c>
      <c r="N709" s="33">
        <v>2017</v>
      </c>
      <c r="O709" s="297">
        <v>42.453194093012307</v>
      </c>
      <c r="P709" s="835">
        <v>16</v>
      </c>
    </row>
    <row r="710" spans="13:16">
      <c r="M710" s="107">
        <v>298.2</v>
      </c>
      <c r="N710" s="33">
        <v>2017</v>
      </c>
      <c r="O710" s="297">
        <v>46.536711299909463</v>
      </c>
      <c r="P710" s="835">
        <v>16</v>
      </c>
    </row>
    <row r="711" spans="13:16">
      <c r="M711" s="107">
        <v>297.8</v>
      </c>
      <c r="N711" s="33">
        <v>2017</v>
      </c>
      <c r="O711" s="297">
        <v>49.023054686146246</v>
      </c>
      <c r="P711" s="835">
        <v>16</v>
      </c>
    </row>
    <row r="712" spans="13:16">
      <c r="M712" s="107">
        <v>280.60000000000002</v>
      </c>
      <c r="N712" s="33">
        <v>2017</v>
      </c>
      <c r="O712" s="297">
        <v>36.539070996937667</v>
      </c>
      <c r="P712" s="835">
        <v>16</v>
      </c>
    </row>
    <row r="713" spans="13:16">
      <c r="M713" s="107">
        <v>276</v>
      </c>
      <c r="N713" s="33">
        <v>2017</v>
      </c>
      <c r="O713" s="297">
        <v>44.304749162488555</v>
      </c>
      <c r="P713" s="835">
        <v>16</v>
      </c>
    </row>
    <row r="714" spans="13:16">
      <c r="M714" s="107">
        <v>253</v>
      </c>
      <c r="N714" s="33">
        <v>2017</v>
      </c>
      <c r="O714" s="297">
        <v>37.772251864644872</v>
      </c>
      <c r="P714" s="835">
        <v>16</v>
      </c>
    </row>
    <row r="715" spans="13:16">
      <c r="M715" s="107">
        <v>250</v>
      </c>
      <c r="N715" s="33">
        <v>2017</v>
      </c>
      <c r="O715" s="297">
        <v>37.870014884550436</v>
      </c>
      <c r="P715" s="835">
        <v>16</v>
      </c>
    </row>
    <row r="716" spans="13:16">
      <c r="M716" s="107">
        <v>249.07499999999999</v>
      </c>
      <c r="N716" s="33">
        <v>2017</v>
      </c>
      <c r="O716" s="297">
        <v>62.16704976964995</v>
      </c>
      <c r="P716" s="835">
        <v>16</v>
      </c>
    </row>
    <row r="717" spans="13:16">
      <c r="M717" s="107">
        <v>228</v>
      </c>
      <c r="N717" s="33">
        <v>2017</v>
      </c>
      <c r="O717" s="297">
        <v>51.217823357297327</v>
      </c>
      <c r="P717" s="835">
        <v>16</v>
      </c>
    </row>
    <row r="718" spans="13:16">
      <c r="M718" s="107">
        <v>208</v>
      </c>
      <c r="N718" s="33">
        <v>2017</v>
      </c>
      <c r="O718" s="297">
        <v>71.70679176645217</v>
      </c>
      <c r="P718" s="835">
        <v>16</v>
      </c>
    </row>
    <row r="719" spans="13:16">
      <c r="M719" s="107">
        <v>200</v>
      </c>
      <c r="N719" s="33">
        <v>2017</v>
      </c>
      <c r="O719" s="297">
        <v>37.873515605806695</v>
      </c>
      <c r="P719" s="835">
        <v>16</v>
      </c>
    </row>
    <row r="720" spans="13:16">
      <c r="M720" s="107">
        <v>200</v>
      </c>
      <c r="N720" s="33">
        <v>2017</v>
      </c>
      <c r="O720" s="297">
        <v>34.84591473364344</v>
      </c>
      <c r="P720" s="835">
        <v>16</v>
      </c>
    </row>
    <row r="721" spans="13:16">
      <c r="M721" s="107">
        <v>196.65</v>
      </c>
      <c r="N721" s="33">
        <v>2017</v>
      </c>
      <c r="O721" s="297">
        <v>44.439917061460399</v>
      </c>
      <c r="P721" s="835">
        <v>16</v>
      </c>
    </row>
    <row r="722" spans="13:16">
      <c r="M722" s="107">
        <v>178.2</v>
      </c>
      <c r="N722" s="33">
        <v>2017</v>
      </c>
      <c r="O722" s="297">
        <v>39.970928394947684</v>
      </c>
      <c r="P722" s="835">
        <v>16</v>
      </c>
    </row>
    <row r="723" spans="13:16">
      <c r="M723" s="107">
        <v>170</v>
      </c>
      <c r="N723" s="33">
        <v>2017</v>
      </c>
      <c r="O723" s="297">
        <v>38.969096714791611</v>
      </c>
      <c r="P723" s="835">
        <v>16</v>
      </c>
    </row>
    <row r="724" spans="13:16">
      <c r="M724" s="107">
        <v>164</v>
      </c>
      <c r="N724" s="33">
        <v>2017</v>
      </c>
      <c r="O724" s="297">
        <v>40.894365058647708</v>
      </c>
      <c r="P724" s="835">
        <v>16</v>
      </c>
    </row>
    <row r="725" spans="13:16">
      <c r="M725" s="107">
        <v>163.19999999999999</v>
      </c>
      <c r="N725" s="33">
        <v>2017</v>
      </c>
      <c r="O725" s="297">
        <v>44.797095180538477</v>
      </c>
      <c r="P725" s="835">
        <v>16</v>
      </c>
    </row>
    <row r="726" spans="13:16">
      <c r="M726" s="107">
        <v>155.4</v>
      </c>
      <c r="N726" s="33">
        <v>2017</v>
      </c>
      <c r="O726" s="297">
        <v>40.995342450538175</v>
      </c>
      <c r="P726" s="835">
        <v>16</v>
      </c>
    </row>
    <row r="727" spans="13:16">
      <c r="M727" s="107">
        <v>154.57499999999999</v>
      </c>
      <c r="N727" s="33">
        <v>2017</v>
      </c>
      <c r="O727" s="297">
        <v>58.688520751109415</v>
      </c>
      <c r="P727" s="835">
        <v>16</v>
      </c>
    </row>
    <row r="728" spans="13:16">
      <c r="M728" s="107">
        <v>151.19999999999999</v>
      </c>
      <c r="N728" s="33">
        <v>2017</v>
      </c>
      <c r="O728" s="297">
        <v>36.416490700788302</v>
      </c>
      <c r="P728" s="835">
        <v>16</v>
      </c>
    </row>
    <row r="729" spans="13:16">
      <c r="M729" s="107">
        <v>150</v>
      </c>
      <c r="N729" s="33">
        <v>2017</v>
      </c>
      <c r="O729" s="297">
        <v>39.3044302986712</v>
      </c>
      <c r="P729" s="835">
        <v>16</v>
      </c>
    </row>
    <row r="730" spans="13:16">
      <c r="M730" s="107">
        <v>149</v>
      </c>
      <c r="N730" s="33">
        <v>2017</v>
      </c>
      <c r="O730" s="297">
        <v>52.598998685863492</v>
      </c>
      <c r="P730" s="835">
        <v>16</v>
      </c>
    </row>
    <row r="731" spans="13:16">
      <c r="M731" s="107">
        <v>142.6</v>
      </c>
      <c r="N731" s="33">
        <v>2017</v>
      </c>
      <c r="O731" s="297">
        <v>42.842981351618384</v>
      </c>
      <c r="P731" s="835">
        <v>16</v>
      </c>
    </row>
    <row r="732" spans="13:16">
      <c r="M732" s="107">
        <v>119.7</v>
      </c>
      <c r="N732" s="33">
        <v>2017</v>
      </c>
      <c r="O732" s="297">
        <v>44.810720638248071</v>
      </c>
      <c r="P732" s="835">
        <v>16</v>
      </c>
    </row>
    <row r="733" spans="13:16">
      <c r="M733" s="107">
        <v>100.05</v>
      </c>
      <c r="N733" s="33">
        <v>2017</v>
      </c>
      <c r="O733" s="297">
        <v>41.330179388990949</v>
      </c>
      <c r="P733" s="835">
        <v>16</v>
      </c>
    </row>
    <row r="734" spans="13:16">
      <c r="M734" s="107">
        <v>100.05</v>
      </c>
      <c r="N734" s="33">
        <v>2017</v>
      </c>
      <c r="O734" s="297">
        <v>62.000532951926459</v>
      </c>
      <c r="P734" s="835">
        <v>16</v>
      </c>
    </row>
    <row r="735" spans="13:16">
      <c r="M735" s="107">
        <v>100</v>
      </c>
      <c r="N735" s="33">
        <v>2017</v>
      </c>
      <c r="O735" s="297">
        <v>49.416403137094626</v>
      </c>
      <c r="P735" s="835">
        <v>16</v>
      </c>
    </row>
    <row r="736" spans="13:16">
      <c r="M736" s="107">
        <v>99.25</v>
      </c>
      <c r="N736" s="33">
        <v>2017</v>
      </c>
      <c r="O736" s="297">
        <v>35.092696639621735</v>
      </c>
      <c r="P736" s="835">
        <v>16</v>
      </c>
    </row>
    <row r="737" spans="13:16">
      <c r="M737" s="107">
        <v>99.1</v>
      </c>
      <c r="N737" s="33">
        <v>2017</v>
      </c>
      <c r="O737" s="297">
        <v>42.314233208020219</v>
      </c>
      <c r="P737" s="835">
        <v>16</v>
      </c>
    </row>
    <row r="738" spans="13:16">
      <c r="M738" s="107">
        <v>98.9</v>
      </c>
      <c r="N738" s="33">
        <v>2017</v>
      </c>
      <c r="O738" s="297">
        <v>37.056972372935874</v>
      </c>
      <c r="P738" s="835">
        <v>16</v>
      </c>
    </row>
    <row r="739" spans="13:16">
      <c r="M739" s="107">
        <v>98</v>
      </c>
      <c r="N739" s="33">
        <v>2017</v>
      </c>
      <c r="O739" s="297">
        <v>40.985313704516514</v>
      </c>
      <c r="P739" s="835">
        <v>16</v>
      </c>
    </row>
    <row r="740" spans="13:16">
      <c r="M740" s="107">
        <v>89.96</v>
      </c>
      <c r="N740" s="33">
        <v>2017</v>
      </c>
      <c r="O740" s="297">
        <v>31.285733876062107</v>
      </c>
      <c r="P740" s="835">
        <v>16</v>
      </c>
    </row>
    <row r="741" spans="13:16">
      <c r="M741" s="107">
        <v>82.8</v>
      </c>
      <c r="N741" s="33">
        <v>2017</v>
      </c>
      <c r="O741" s="297">
        <v>37.056972372935874</v>
      </c>
      <c r="P741" s="835">
        <v>16</v>
      </c>
    </row>
    <row r="742" spans="13:16">
      <c r="M742" s="107">
        <v>75</v>
      </c>
      <c r="N742" s="33">
        <v>2017</v>
      </c>
      <c r="O742" s="297">
        <v>40.31925540965527</v>
      </c>
      <c r="P742" s="835">
        <v>16</v>
      </c>
    </row>
    <row r="743" spans="13:16">
      <c r="M743" s="107">
        <v>66</v>
      </c>
      <c r="N743" s="33">
        <v>2017</v>
      </c>
      <c r="O743" s="297">
        <v>51.145828439112307</v>
      </c>
      <c r="P743" s="835">
        <v>16</v>
      </c>
    </row>
    <row r="744" spans="13:16">
      <c r="M744" s="107">
        <v>50.4</v>
      </c>
      <c r="N744" s="33">
        <v>2017</v>
      </c>
      <c r="O744" s="297">
        <v>42.043412751836023</v>
      </c>
      <c r="P744" s="835">
        <v>16</v>
      </c>
    </row>
    <row r="745" spans="13:16">
      <c r="M745" s="107">
        <v>46</v>
      </c>
      <c r="N745" s="33">
        <v>2017</v>
      </c>
      <c r="O745" s="297">
        <v>54.164343423568916</v>
      </c>
      <c r="P745" s="835">
        <v>16</v>
      </c>
    </row>
    <row r="746" spans="13:16">
      <c r="M746" s="107">
        <v>30</v>
      </c>
      <c r="N746" s="33">
        <v>2017</v>
      </c>
      <c r="O746" s="297">
        <v>53.201418468456517</v>
      </c>
      <c r="P746" s="835">
        <v>16</v>
      </c>
    </row>
    <row r="747" spans="13:16">
      <c r="M747" s="107">
        <v>22.8</v>
      </c>
      <c r="N747" s="33">
        <v>2017</v>
      </c>
      <c r="O747" s="297">
        <v>73.4838550807724</v>
      </c>
      <c r="P747" s="835">
        <v>16</v>
      </c>
    </row>
    <row r="748" spans="13:16">
      <c r="M748" s="107">
        <v>10</v>
      </c>
      <c r="N748" s="33">
        <v>2017</v>
      </c>
      <c r="O748" s="297">
        <v>71.943048797723719</v>
      </c>
      <c r="P748" s="835">
        <v>16</v>
      </c>
    </row>
    <row r="749" spans="13:16">
      <c r="M749" s="107">
        <v>10</v>
      </c>
      <c r="N749" s="33">
        <v>2017</v>
      </c>
      <c r="O749" s="297">
        <v>78.348930393565652</v>
      </c>
      <c r="P749" s="835">
        <v>16</v>
      </c>
    </row>
    <row r="750" spans="13:16">
      <c r="M750" s="107">
        <v>10</v>
      </c>
      <c r="N750" s="33">
        <v>2017</v>
      </c>
      <c r="O750" s="297">
        <v>84.883877450365603</v>
      </c>
      <c r="P750" s="835">
        <v>16</v>
      </c>
    </row>
    <row r="751" spans="13:16">
      <c r="M751" s="107">
        <v>10</v>
      </c>
      <c r="N751" s="33">
        <v>2017</v>
      </c>
      <c r="O751" s="297">
        <v>81.665093832284313</v>
      </c>
      <c r="P751" s="835">
        <v>16</v>
      </c>
    </row>
    <row r="752" spans="13:16">
      <c r="M752" s="107">
        <v>10</v>
      </c>
      <c r="N752" s="33">
        <v>2017</v>
      </c>
      <c r="O752" s="297">
        <v>79.867189229676214</v>
      </c>
      <c r="P752" s="835">
        <v>16</v>
      </c>
    </row>
    <row r="753" spans="13:16">
      <c r="M753" s="107">
        <v>6.9</v>
      </c>
      <c r="N753" s="33">
        <v>2017</v>
      </c>
      <c r="O753" s="297">
        <v>44.148253999790832</v>
      </c>
      <c r="P753" s="835">
        <v>16</v>
      </c>
    </row>
    <row r="754" spans="13:16">
      <c r="M754" s="107">
        <v>400</v>
      </c>
      <c r="N754" s="33">
        <v>2018</v>
      </c>
      <c r="O754" s="297">
        <v>36.597086180544494</v>
      </c>
      <c r="P754" s="835">
        <v>17</v>
      </c>
    </row>
    <row r="755" spans="13:16">
      <c r="M755" s="107">
        <v>318.14999999999998</v>
      </c>
      <c r="N755" s="33">
        <v>2018</v>
      </c>
      <c r="O755" s="297">
        <v>38.141713620020184</v>
      </c>
      <c r="P755" s="835">
        <v>17</v>
      </c>
    </row>
    <row r="756" spans="13:16">
      <c r="M756" s="107">
        <v>300</v>
      </c>
      <c r="N756" s="33">
        <v>2018</v>
      </c>
      <c r="O756" s="297">
        <v>34.689229364135791</v>
      </c>
      <c r="P756" s="835">
        <v>17</v>
      </c>
    </row>
    <row r="757" spans="13:16">
      <c r="M757" s="107">
        <v>300</v>
      </c>
      <c r="N757" s="33">
        <v>2018</v>
      </c>
      <c r="O757" s="297">
        <v>30.436424164188704</v>
      </c>
      <c r="P757" s="835">
        <v>17</v>
      </c>
    </row>
    <row r="758" spans="13:16">
      <c r="M758" s="107">
        <v>300</v>
      </c>
      <c r="N758" s="33">
        <v>2018</v>
      </c>
      <c r="O758" s="297">
        <v>30.971440846376129</v>
      </c>
      <c r="P758" s="835">
        <v>17</v>
      </c>
    </row>
    <row r="759" spans="13:16">
      <c r="M759" s="107">
        <v>299.25</v>
      </c>
      <c r="N759" s="33">
        <v>2018</v>
      </c>
      <c r="O759" s="297">
        <v>33.428275708384874</v>
      </c>
      <c r="P759" s="835">
        <v>17</v>
      </c>
    </row>
    <row r="760" spans="13:16">
      <c r="M760" s="107">
        <v>250</v>
      </c>
      <c r="N760" s="33">
        <v>2018</v>
      </c>
      <c r="O760" s="297">
        <v>34.62392311782812</v>
      </c>
      <c r="P760" s="835">
        <v>17</v>
      </c>
    </row>
    <row r="761" spans="13:16">
      <c r="M761" s="107">
        <v>247.27500000000001</v>
      </c>
      <c r="N761" s="33">
        <v>2018</v>
      </c>
      <c r="O761" s="297">
        <v>33.428792729184515</v>
      </c>
      <c r="P761" s="835">
        <v>17</v>
      </c>
    </row>
    <row r="762" spans="13:16">
      <c r="M762" s="107">
        <v>243.8</v>
      </c>
      <c r="N762" s="33">
        <v>2018</v>
      </c>
      <c r="O762" s="297">
        <v>28.74941215692704</v>
      </c>
      <c r="P762" s="835">
        <v>17</v>
      </c>
    </row>
    <row r="763" spans="13:16">
      <c r="M763" s="107">
        <v>212</v>
      </c>
      <c r="N763" s="33">
        <v>2018</v>
      </c>
      <c r="O763" s="297">
        <v>36.259944686345627</v>
      </c>
      <c r="P763" s="835">
        <v>17</v>
      </c>
    </row>
    <row r="764" spans="13:16">
      <c r="M764" s="107">
        <v>202.5</v>
      </c>
      <c r="N764" s="33">
        <v>2018</v>
      </c>
      <c r="O764" s="297">
        <v>29.278276082446745</v>
      </c>
      <c r="P764" s="835">
        <v>17</v>
      </c>
    </row>
    <row r="765" spans="13:16">
      <c r="M765" s="107">
        <v>201</v>
      </c>
      <c r="N765" s="33">
        <v>2018</v>
      </c>
      <c r="O765" s="297">
        <v>39.096049362779048</v>
      </c>
      <c r="P765" s="835">
        <v>17</v>
      </c>
    </row>
    <row r="766" spans="13:16">
      <c r="M766" s="107">
        <v>200.4</v>
      </c>
      <c r="N766" s="33">
        <v>2018</v>
      </c>
      <c r="O766" s="297">
        <v>44.075461564688098</v>
      </c>
      <c r="P766" s="835">
        <v>17</v>
      </c>
    </row>
    <row r="767" spans="13:16">
      <c r="M767" s="107">
        <v>200</v>
      </c>
      <c r="N767" s="33">
        <v>2018</v>
      </c>
      <c r="O767" s="297">
        <v>36.597086180544494</v>
      </c>
      <c r="P767" s="835">
        <v>17</v>
      </c>
    </row>
    <row r="768" spans="13:16">
      <c r="M768" s="107">
        <v>200</v>
      </c>
      <c r="N768" s="33">
        <v>2018</v>
      </c>
      <c r="O768" s="297">
        <v>35.295173632040061</v>
      </c>
      <c r="P768" s="835">
        <v>17</v>
      </c>
    </row>
    <row r="769" spans="13:16">
      <c r="M769" s="107">
        <v>200</v>
      </c>
      <c r="N769" s="33">
        <v>2018</v>
      </c>
      <c r="O769" s="297">
        <v>36.642765059048067</v>
      </c>
      <c r="P769" s="835">
        <v>17</v>
      </c>
    </row>
    <row r="770" spans="13:16">
      <c r="M770" s="107">
        <v>199.5</v>
      </c>
      <c r="N770" s="33">
        <v>2018</v>
      </c>
      <c r="O770" s="297">
        <v>29.666788849284313</v>
      </c>
      <c r="P770" s="835">
        <v>17</v>
      </c>
    </row>
    <row r="771" spans="13:16">
      <c r="M771" s="107">
        <v>199.2</v>
      </c>
      <c r="N771" s="33">
        <v>2018</v>
      </c>
      <c r="O771" s="297">
        <v>37.541620452754671</v>
      </c>
      <c r="P771" s="835">
        <v>17</v>
      </c>
    </row>
    <row r="772" spans="13:16">
      <c r="M772" s="107">
        <v>198.6</v>
      </c>
      <c r="N772" s="33">
        <v>2018</v>
      </c>
      <c r="O772" s="297">
        <v>31.75907197085332</v>
      </c>
      <c r="P772" s="835">
        <v>17</v>
      </c>
    </row>
    <row r="773" spans="13:16">
      <c r="M773" s="107">
        <v>193.5</v>
      </c>
      <c r="N773" s="33">
        <v>2018</v>
      </c>
      <c r="O773" s="297">
        <v>44.765786341834925</v>
      </c>
      <c r="P773" s="835">
        <v>17</v>
      </c>
    </row>
    <row r="774" spans="13:16">
      <c r="M774" s="107">
        <v>185</v>
      </c>
      <c r="N774" s="33">
        <v>2018</v>
      </c>
      <c r="O774" s="297">
        <v>49.474174283789665</v>
      </c>
      <c r="P774" s="835">
        <v>17</v>
      </c>
    </row>
    <row r="775" spans="13:16">
      <c r="M775" s="107">
        <v>170</v>
      </c>
      <c r="N775" s="33">
        <v>2018</v>
      </c>
      <c r="O775" s="297">
        <v>33.067295068787587</v>
      </c>
      <c r="P775" s="835">
        <v>17</v>
      </c>
    </row>
    <row r="776" spans="13:16">
      <c r="M776" s="107">
        <v>160</v>
      </c>
      <c r="N776" s="33">
        <v>2018</v>
      </c>
      <c r="O776" s="297">
        <v>39.89633554484859</v>
      </c>
      <c r="P776" s="835">
        <v>17</v>
      </c>
    </row>
    <row r="777" spans="13:16">
      <c r="M777" s="107">
        <v>150.59</v>
      </c>
      <c r="N777" s="33">
        <v>2018</v>
      </c>
      <c r="O777" s="297">
        <v>30.288623884335252</v>
      </c>
      <c r="P777" s="835">
        <v>17</v>
      </c>
    </row>
    <row r="778" spans="13:16">
      <c r="M778" s="107">
        <v>148.35</v>
      </c>
      <c r="N778" s="33">
        <v>2018</v>
      </c>
      <c r="O778" s="297">
        <v>44.013826083492589</v>
      </c>
      <c r="P778" s="835">
        <v>17</v>
      </c>
    </row>
    <row r="779" spans="13:16">
      <c r="M779" s="107">
        <v>148.35</v>
      </c>
      <c r="N779" s="33">
        <v>2018</v>
      </c>
      <c r="O779" s="297">
        <v>33.388955007308695</v>
      </c>
      <c r="P779" s="835">
        <v>17</v>
      </c>
    </row>
    <row r="780" spans="13:16">
      <c r="M780" s="107">
        <v>132.1</v>
      </c>
      <c r="N780" s="33">
        <v>2018</v>
      </c>
      <c r="O780" s="297">
        <v>38.406116556285916</v>
      </c>
      <c r="P780" s="835">
        <v>17</v>
      </c>
    </row>
    <row r="781" spans="13:16">
      <c r="M781" s="107">
        <v>131.1</v>
      </c>
      <c r="N781" s="33">
        <v>2018</v>
      </c>
      <c r="O781" s="297">
        <v>60.263281459634229</v>
      </c>
      <c r="P781" s="835">
        <v>17</v>
      </c>
    </row>
    <row r="782" spans="13:16">
      <c r="M782" s="107">
        <v>129.88</v>
      </c>
      <c r="N782" s="33">
        <v>2018</v>
      </c>
      <c r="O782" s="297">
        <v>29.091587266128801</v>
      </c>
      <c r="P782" s="835">
        <v>17</v>
      </c>
    </row>
    <row r="783" spans="13:16">
      <c r="M783" s="107">
        <v>105</v>
      </c>
      <c r="N783" s="33">
        <v>2018</v>
      </c>
      <c r="O783" s="297">
        <v>56.999871670449352</v>
      </c>
      <c r="P783" s="835">
        <v>17</v>
      </c>
    </row>
    <row r="784" spans="13:16">
      <c r="M784" s="107">
        <v>103.5</v>
      </c>
      <c r="N784" s="33">
        <v>2018</v>
      </c>
      <c r="O784" s="297">
        <v>32.664093132865432</v>
      </c>
      <c r="P784" s="835">
        <v>17</v>
      </c>
    </row>
    <row r="785" spans="13:16">
      <c r="M785" s="107">
        <v>102</v>
      </c>
      <c r="N785" s="33">
        <v>2018</v>
      </c>
      <c r="O785" s="297">
        <v>35.094249100414153</v>
      </c>
      <c r="P785" s="835">
        <v>17</v>
      </c>
    </row>
    <row r="786" spans="13:16">
      <c r="M786" s="107">
        <v>100.05</v>
      </c>
      <c r="N786" s="33">
        <v>2018</v>
      </c>
      <c r="O786" s="297">
        <v>34.517595464838379</v>
      </c>
      <c r="P786" s="835">
        <v>17</v>
      </c>
    </row>
    <row r="787" spans="13:16">
      <c r="M787" s="107">
        <v>99.36</v>
      </c>
      <c r="N787" s="33">
        <v>2018</v>
      </c>
      <c r="O787" s="297">
        <v>30.177356328449168</v>
      </c>
      <c r="P787" s="835">
        <v>17</v>
      </c>
    </row>
    <row r="788" spans="13:16">
      <c r="M788" s="107">
        <v>90.825000000000003</v>
      </c>
      <c r="N788" s="33">
        <v>2018</v>
      </c>
      <c r="O788" s="297">
        <v>35.570881564254762</v>
      </c>
      <c r="P788" s="835">
        <v>17</v>
      </c>
    </row>
    <row r="789" spans="13:16">
      <c r="M789" s="107">
        <v>80.459999999999994</v>
      </c>
      <c r="N789" s="33">
        <v>2018</v>
      </c>
      <c r="O789" s="297">
        <v>29.109143696107211</v>
      </c>
      <c r="P789" s="835">
        <v>17</v>
      </c>
    </row>
    <row r="790" spans="13:16">
      <c r="M790" s="107">
        <v>80</v>
      </c>
      <c r="N790" s="33">
        <v>2018</v>
      </c>
      <c r="O790" s="297">
        <v>56.892577417004674</v>
      </c>
      <c r="P790" s="835">
        <v>17</v>
      </c>
    </row>
    <row r="791" spans="13:16">
      <c r="M791" s="107">
        <v>79.75</v>
      </c>
      <c r="N791" s="33">
        <v>2018</v>
      </c>
      <c r="O791" s="297">
        <v>36.222731170475051</v>
      </c>
      <c r="P791" s="835">
        <v>17</v>
      </c>
    </row>
    <row r="792" spans="13:16">
      <c r="M792" s="107">
        <v>78.400000000000006</v>
      </c>
      <c r="N792" s="33">
        <v>2018</v>
      </c>
      <c r="O792" s="297">
        <v>58.614296113597149</v>
      </c>
      <c r="P792" s="835">
        <v>17</v>
      </c>
    </row>
    <row r="793" spans="13:16">
      <c r="M793" s="107">
        <v>50.9</v>
      </c>
      <c r="N793" s="33">
        <v>2018</v>
      </c>
      <c r="O793" s="297">
        <v>38.871284738071971</v>
      </c>
      <c r="P793" s="835">
        <v>17</v>
      </c>
    </row>
    <row r="794" spans="13:16">
      <c r="M794" s="107">
        <v>48</v>
      </c>
      <c r="N794" s="33">
        <v>2018</v>
      </c>
      <c r="O794" s="297">
        <v>42.980089767732352</v>
      </c>
      <c r="P794" s="835">
        <v>17</v>
      </c>
    </row>
    <row r="795" spans="13:16">
      <c r="M795" s="107">
        <v>44.6</v>
      </c>
      <c r="N795" s="33">
        <v>2018</v>
      </c>
      <c r="O795" s="297">
        <v>41.918260680590876</v>
      </c>
      <c r="P795" s="835">
        <v>17</v>
      </c>
    </row>
    <row r="796" spans="13:16">
      <c r="M796" s="107">
        <v>43.7</v>
      </c>
      <c r="N796" s="33">
        <v>2018</v>
      </c>
      <c r="O796" s="297">
        <v>52.341330073067056</v>
      </c>
      <c r="P796" s="835">
        <v>17</v>
      </c>
    </row>
    <row r="797" spans="13:16">
      <c r="M797" s="107">
        <v>30</v>
      </c>
      <c r="N797" s="33">
        <v>2018</v>
      </c>
      <c r="O797" s="297">
        <v>32.855693518791206</v>
      </c>
      <c r="P797" s="835">
        <v>17</v>
      </c>
    </row>
    <row r="798" spans="13:16">
      <c r="M798" s="107">
        <v>25.06</v>
      </c>
      <c r="N798" s="33">
        <v>2018</v>
      </c>
      <c r="O798" s="297">
        <v>40.873421599780464</v>
      </c>
      <c r="P798" s="835">
        <v>17</v>
      </c>
    </row>
    <row r="799" spans="13:16">
      <c r="M799" s="107">
        <v>20.7</v>
      </c>
      <c r="N799" s="33">
        <v>2018</v>
      </c>
      <c r="O799" s="297">
        <v>33.049142687534768</v>
      </c>
      <c r="P799" s="835">
        <v>17</v>
      </c>
    </row>
    <row r="800" spans="13:16">
      <c r="M800" s="107">
        <v>20.7</v>
      </c>
      <c r="N800" s="33">
        <v>2018</v>
      </c>
      <c r="O800" s="297">
        <v>33.969498689455499</v>
      </c>
      <c r="P800" s="835">
        <v>17</v>
      </c>
    </row>
    <row r="801" spans="13:16">
      <c r="M801" s="107">
        <v>6.9</v>
      </c>
      <c r="N801" s="33">
        <v>2018</v>
      </c>
      <c r="O801" s="297">
        <v>37.948394887600351</v>
      </c>
      <c r="P801" s="835">
        <v>17</v>
      </c>
    </row>
    <row r="802" spans="13:16">
      <c r="M802" s="107">
        <v>478</v>
      </c>
      <c r="N802" s="33">
        <v>2019</v>
      </c>
      <c r="O802" s="297">
        <v>33.11311227625994</v>
      </c>
      <c r="P802" s="835">
        <v>18</v>
      </c>
    </row>
    <row r="803" spans="13:16">
      <c r="M803" s="107">
        <v>449.935</v>
      </c>
      <c r="N803" s="33">
        <v>2019</v>
      </c>
      <c r="O803" s="297">
        <v>52.787241020486448</v>
      </c>
      <c r="P803" s="835">
        <v>18</v>
      </c>
    </row>
    <row r="804" spans="13:16">
      <c r="M804" s="107">
        <v>398.8</v>
      </c>
      <c r="N804" s="33">
        <v>2019</v>
      </c>
      <c r="O804" s="297">
        <v>32.055305266626831</v>
      </c>
      <c r="P804" s="835">
        <v>18</v>
      </c>
    </row>
    <row r="805" spans="13:16">
      <c r="M805" s="107">
        <v>350.28</v>
      </c>
      <c r="N805" s="33">
        <v>2019</v>
      </c>
      <c r="O805" s="297">
        <v>38.799982700236683</v>
      </c>
      <c r="P805" s="835">
        <v>18</v>
      </c>
    </row>
    <row r="806" spans="13:16">
      <c r="M806" s="107">
        <v>307.45999999999998</v>
      </c>
      <c r="N806" s="33">
        <v>2019</v>
      </c>
      <c r="O806" s="297">
        <v>43.333940152137245</v>
      </c>
      <c r="P806" s="835">
        <v>18</v>
      </c>
    </row>
    <row r="807" spans="13:16">
      <c r="M807" s="107">
        <v>300</v>
      </c>
      <c r="N807" s="33">
        <v>2019</v>
      </c>
      <c r="O807" s="297">
        <v>34.68374545275347</v>
      </c>
      <c r="P807" s="835">
        <v>18</v>
      </c>
    </row>
    <row r="808" spans="13:16">
      <c r="M808" s="107">
        <v>299.3</v>
      </c>
      <c r="N808" s="33">
        <v>2019</v>
      </c>
      <c r="O808" s="297">
        <v>37.965184467468575</v>
      </c>
      <c r="P808" s="835">
        <v>18</v>
      </c>
    </row>
    <row r="809" spans="13:16">
      <c r="M809" s="107">
        <v>275.625</v>
      </c>
      <c r="N809" s="33">
        <v>2019</v>
      </c>
      <c r="O809" s="297">
        <v>33.536962359648165</v>
      </c>
      <c r="P809" s="835">
        <v>18</v>
      </c>
    </row>
    <row r="810" spans="13:16">
      <c r="M810" s="107">
        <v>250</v>
      </c>
      <c r="N810" s="33">
        <v>2019</v>
      </c>
      <c r="O810" s="297">
        <v>32.33090044385186</v>
      </c>
      <c r="P810" s="835">
        <v>18</v>
      </c>
    </row>
    <row r="811" spans="13:16">
      <c r="M811" s="107">
        <v>237.6</v>
      </c>
      <c r="N811" s="33">
        <v>2019</v>
      </c>
      <c r="O811" s="297">
        <v>46.781941739547158</v>
      </c>
      <c r="P811" s="835">
        <v>18</v>
      </c>
    </row>
    <row r="812" spans="13:16">
      <c r="M812" s="107">
        <v>226.05</v>
      </c>
      <c r="N812" s="33">
        <v>2019</v>
      </c>
      <c r="O812" s="297">
        <v>46.246876726530942</v>
      </c>
      <c r="P812" s="835">
        <v>18</v>
      </c>
    </row>
    <row r="813" spans="13:16">
      <c r="M813" s="107">
        <v>220.5</v>
      </c>
      <c r="N813" s="33">
        <v>2019</v>
      </c>
      <c r="O813" s="297">
        <v>37.925661996999729</v>
      </c>
      <c r="P813" s="835">
        <v>18</v>
      </c>
    </row>
    <row r="814" spans="13:16">
      <c r="M814" s="107">
        <v>216.44</v>
      </c>
      <c r="N814" s="33">
        <v>2019</v>
      </c>
      <c r="O814" s="297">
        <v>36.632239368802381</v>
      </c>
      <c r="P814" s="835">
        <v>18</v>
      </c>
    </row>
    <row r="815" spans="13:16">
      <c r="M815" s="107">
        <v>212.04</v>
      </c>
      <c r="N815" s="33">
        <v>2019</v>
      </c>
      <c r="O815" s="297">
        <v>29.038487089596988</v>
      </c>
      <c r="P815" s="835">
        <v>18</v>
      </c>
    </row>
    <row r="816" spans="13:16">
      <c r="M816" s="107">
        <v>209.44</v>
      </c>
      <c r="N816" s="33">
        <v>2019</v>
      </c>
      <c r="O816" s="297">
        <v>35.005044393201395</v>
      </c>
      <c r="P816" s="835">
        <v>18</v>
      </c>
    </row>
    <row r="817" spans="13:16">
      <c r="M817" s="107">
        <v>205.2</v>
      </c>
      <c r="N817" s="33">
        <v>2019</v>
      </c>
      <c r="O817" s="297">
        <v>38.238720469814602</v>
      </c>
      <c r="P817" s="835">
        <v>18</v>
      </c>
    </row>
    <row r="818" spans="13:16">
      <c r="M818" s="107">
        <v>202.36</v>
      </c>
      <c r="N818" s="33">
        <v>2019</v>
      </c>
      <c r="O818" s="297">
        <v>27.855643507061885</v>
      </c>
      <c r="P818" s="835">
        <v>18</v>
      </c>
    </row>
    <row r="819" spans="13:16">
      <c r="M819" s="107">
        <v>201.6</v>
      </c>
      <c r="N819" s="33">
        <v>2019</v>
      </c>
      <c r="O819" s="297">
        <v>61.467018702026259</v>
      </c>
      <c r="P819" s="835">
        <v>18</v>
      </c>
    </row>
    <row r="820" spans="13:16">
      <c r="M820" s="107">
        <v>200.85</v>
      </c>
      <c r="N820" s="33">
        <v>2019</v>
      </c>
      <c r="O820" s="297">
        <v>52.577049103349182</v>
      </c>
      <c r="P820" s="835">
        <v>18</v>
      </c>
    </row>
    <row r="821" spans="13:16">
      <c r="M821" s="107">
        <v>200.2</v>
      </c>
      <c r="N821" s="33">
        <v>2019</v>
      </c>
      <c r="O821" s="297">
        <v>30.630007004120145</v>
      </c>
      <c r="P821" s="835">
        <v>18</v>
      </c>
    </row>
    <row r="822" spans="13:16">
      <c r="M822" s="107">
        <v>200.1</v>
      </c>
      <c r="N822" s="33">
        <v>2019</v>
      </c>
      <c r="O822" s="297">
        <v>34.726424541449205</v>
      </c>
      <c r="P822" s="835">
        <v>18</v>
      </c>
    </row>
    <row r="823" spans="13:16">
      <c r="M823" s="107">
        <v>200.1</v>
      </c>
      <c r="N823" s="33">
        <v>2019</v>
      </c>
      <c r="O823" s="297">
        <v>27.936471333742276</v>
      </c>
      <c r="P823" s="835">
        <v>18</v>
      </c>
    </row>
    <row r="824" spans="13:16">
      <c r="M824" s="107">
        <v>199.27500000000001</v>
      </c>
      <c r="N824" s="33">
        <v>2019</v>
      </c>
      <c r="O824" s="297">
        <v>45.841580511421867</v>
      </c>
      <c r="P824" s="835">
        <v>18</v>
      </c>
    </row>
    <row r="825" spans="13:16">
      <c r="M825" s="107">
        <v>194.25</v>
      </c>
      <c r="N825" s="33">
        <v>2019</v>
      </c>
      <c r="O825" s="297">
        <v>43.558503791803666</v>
      </c>
      <c r="P825" s="835">
        <v>18</v>
      </c>
    </row>
    <row r="826" spans="13:16">
      <c r="M826" s="107">
        <v>183.75</v>
      </c>
      <c r="N826" s="33">
        <v>2019</v>
      </c>
      <c r="O826" s="297">
        <v>30.133890817467293</v>
      </c>
      <c r="P826" s="835">
        <v>18</v>
      </c>
    </row>
    <row r="827" spans="13:16">
      <c r="M827" s="107">
        <v>170.3</v>
      </c>
      <c r="N827" s="33">
        <v>2019</v>
      </c>
      <c r="O827" s="297">
        <v>42.534998552882335</v>
      </c>
      <c r="P827" s="835">
        <v>18</v>
      </c>
    </row>
    <row r="828" spans="13:16">
      <c r="M828" s="107">
        <v>162.85499999999999</v>
      </c>
      <c r="N828" s="33">
        <v>2019</v>
      </c>
      <c r="O828" s="297">
        <v>54.34260640966496</v>
      </c>
      <c r="P828" s="835">
        <v>18</v>
      </c>
    </row>
    <row r="829" spans="13:16">
      <c r="M829" s="107">
        <v>161.30000000000001</v>
      </c>
      <c r="N829" s="33">
        <v>2019</v>
      </c>
      <c r="O829" s="297">
        <v>57.922669904756809</v>
      </c>
      <c r="P829" s="835">
        <v>18</v>
      </c>
    </row>
    <row r="830" spans="13:16">
      <c r="M830" s="107">
        <v>160.02000000000001</v>
      </c>
      <c r="N830" s="33">
        <v>2019</v>
      </c>
      <c r="O830" s="297">
        <v>29.233715269338603</v>
      </c>
      <c r="P830" s="835">
        <v>18</v>
      </c>
    </row>
    <row r="831" spans="13:16">
      <c r="M831" s="107">
        <v>158</v>
      </c>
      <c r="N831" s="33">
        <v>2019</v>
      </c>
      <c r="O831" s="297">
        <v>37.46708842530559</v>
      </c>
      <c r="P831" s="835">
        <v>18</v>
      </c>
    </row>
    <row r="832" spans="13:16">
      <c r="M832" s="107">
        <v>150</v>
      </c>
      <c r="N832" s="33">
        <v>2019</v>
      </c>
      <c r="O832" s="297">
        <v>38.7337281633624</v>
      </c>
      <c r="P832" s="835">
        <v>18</v>
      </c>
    </row>
    <row r="833" spans="13:16">
      <c r="M833" s="107">
        <v>144.9</v>
      </c>
      <c r="N833" s="33">
        <v>2019</v>
      </c>
      <c r="O833" s="297">
        <v>53.908092479354387</v>
      </c>
      <c r="P833" s="835">
        <v>18</v>
      </c>
    </row>
    <row r="834" spans="13:16">
      <c r="M834" s="107">
        <v>140</v>
      </c>
      <c r="N834" s="33">
        <v>2019</v>
      </c>
      <c r="O834" s="297">
        <v>37.020919332634399</v>
      </c>
      <c r="P834" s="835">
        <v>18</v>
      </c>
    </row>
    <row r="835" spans="13:16">
      <c r="M835" s="107">
        <v>131.1</v>
      </c>
      <c r="N835" s="33">
        <v>2019</v>
      </c>
      <c r="O835" s="297">
        <v>56.456650657819033</v>
      </c>
      <c r="P835" s="835">
        <v>18</v>
      </c>
    </row>
    <row r="836" spans="13:16">
      <c r="M836" s="107">
        <v>106.7</v>
      </c>
      <c r="N836" s="33">
        <v>2019</v>
      </c>
      <c r="O836" s="297">
        <v>34.634644823024892</v>
      </c>
      <c r="P836" s="835">
        <v>18</v>
      </c>
    </row>
    <row r="837" spans="13:16">
      <c r="M837" s="107">
        <v>100.75</v>
      </c>
      <c r="N837" s="33">
        <v>2019</v>
      </c>
      <c r="O837" s="297">
        <v>36.646556582554339</v>
      </c>
      <c r="P837" s="835">
        <v>18</v>
      </c>
    </row>
    <row r="838" spans="13:16">
      <c r="M838" s="107">
        <v>100.05</v>
      </c>
      <c r="N838" s="33">
        <v>2019</v>
      </c>
      <c r="O838" s="297">
        <v>47.854654739947627</v>
      </c>
      <c r="P838" s="835">
        <v>18</v>
      </c>
    </row>
    <row r="839" spans="13:16">
      <c r="M839" s="107">
        <v>96.7</v>
      </c>
      <c r="N839" s="33">
        <v>2019</v>
      </c>
      <c r="O839" s="297">
        <v>38.681221598281056</v>
      </c>
      <c r="P839" s="835">
        <v>18</v>
      </c>
    </row>
    <row r="840" spans="13:16">
      <c r="M840" s="107">
        <v>90</v>
      </c>
      <c r="N840" s="33">
        <v>2019</v>
      </c>
      <c r="O840" s="297">
        <v>46.433241916045581</v>
      </c>
      <c r="P840" s="835">
        <v>18</v>
      </c>
    </row>
    <row r="841" spans="13:16">
      <c r="M841" s="107">
        <v>75.900000000000006</v>
      </c>
      <c r="N841" s="33">
        <v>2019</v>
      </c>
      <c r="O841" s="297">
        <v>51.154657152366319</v>
      </c>
      <c r="P841" s="835">
        <v>18</v>
      </c>
    </row>
    <row r="842" spans="13:16">
      <c r="M842" s="107">
        <v>66</v>
      </c>
      <c r="N842" s="33">
        <v>2019</v>
      </c>
      <c r="O842" s="297">
        <v>34.92819329405296</v>
      </c>
      <c r="P842" s="835">
        <v>18</v>
      </c>
    </row>
    <row r="843" spans="13:16">
      <c r="M843" s="107">
        <v>59.4</v>
      </c>
      <c r="N843" s="33">
        <v>2019</v>
      </c>
      <c r="O843" s="297">
        <v>39.652882713671993</v>
      </c>
      <c r="P843" s="835">
        <v>18</v>
      </c>
    </row>
    <row r="844" spans="13:16">
      <c r="M844" s="107">
        <v>48.8</v>
      </c>
      <c r="N844" s="33">
        <v>2019</v>
      </c>
      <c r="O844" s="297">
        <v>47.917023743318893</v>
      </c>
      <c r="P844" s="835">
        <v>18</v>
      </c>
    </row>
    <row r="845" spans="13:16">
      <c r="M845" s="107">
        <v>30.24</v>
      </c>
      <c r="N845" s="33">
        <v>2019</v>
      </c>
      <c r="O845" s="297">
        <v>30.541153063662382</v>
      </c>
      <c r="P845" s="835">
        <v>18</v>
      </c>
    </row>
    <row r="846" spans="13:16">
      <c r="M846" s="107">
        <v>28.8</v>
      </c>
      <c r="N846" s="33">
        <v>2019</v>
      </c>
      <c r="O846" s="297">
        <v>67.118876155122919</v>
      </c>
      <c r="P846" s="835">
        <v>18</v>
      </c>
    </row>
    <row r="847" spans="13:16">
      <c r="M847" s="107">
        <v>522.79999999999995</v>
      </c>
      <c r="N847" s="33">
        <v>2020</v>
      </c>
      <c r="O847" s="297">
        <v>34.259789422830188</v>
      </c>
      <c r="P847" s="835">
        <v>19</v>
      </c>
    </row>
    <row r="848" spans="13:16">
      <c r="M848" s="107">
        <v>496.4</v>
      </c>
      <c r="N848" s="33">
        <v>2020</v>
      </c>
      <c r="O848" s="297">
        <v>31.058046029892363</v>
      </c>
      <c r="P848" s="835">
        <v>19</v>
      </c>
    </row>
    <row r="849" spans="13:16">
      <c r="M849" s="107">
        <v>491.6</v>
      </c>
      <c r="N849" s="33">
        <v>2020</v>
      </c>
      <c r="O849" s="297">
        <v>52.396433735131474</v>
      </c>
      <c r="P849" s="835">
        <v>19</v>
      </c>
    </row>
    <row r="850" spans="13:16">
      <c r="M850" s="107">
        <v>418.9</v>
      </c>
      <c r="N850" s="33">
        <v>2020</v>
      </c>
      <c r="O850" s="297">
        <v>38.357243319056479</v>
      </c>
      <c r="P850" s="835">
        <v>19</v>
      </c>
    </row>
    <row r="851" spans="13:16">
      <c r="M851" s="107">
        <v>400</v>
      </c>
      <c r="N851" s="33">
        <v>2020</v>
      </c>
      <c r="O851" s="297">
        <v>58.321839649184305</v>
      </c>
      <c r="P851" s="835">
        <v>19</v>
      </c>
    </row>
    <row r="852" spans="13:16">
      <c r="M852" s="107">
        <v>398.6</v>
      </c>
      <c r="N852" s="33">
        <v>2020</v>
      </c>
      <c r="O852" s="297">
        <v>36.581337706583646</v>
      </c>
      <c r="P852" s="835">
        <v>19</v>
      </c>
    </row>
    <row r="853" spans="13:16">
      <c r="M853" s="107">
        <v>350</v>
      </c>
      <c r="N853" s="33">
        <v>2020</v>
      </c>
      <c r="O853" s="297">
        <v>40.695262774490736</v>
      </c>
      <c r="P853" s="835">
        <v>19</v>
      </c>
    </row>
    <row r="854" spans="13:16">
      <c r="M854" s="107">
        <v>310.64</v>
      </c>
      <c r="N854" s="33">
        <v>2020</v>
      </c>
      <c r="O854" s="297">
        <v>38.637471765426923</v>
      </c>
      <c r="P854" s="835">
        <v>19</v>
      </c>
    </row>
    <row r="855" spans="13:16">
      <c r="M855" s="107">
        <v>300</v>
      </c>
      <c r="N855" s="33">
        <v>2020</v>
      </c>
      <c r="O855" s="297">
        <v>50.751244883162364</v>
      </c>
      <c r="P855" s="835">
        <v>19</v>
      </c>
    </row>
    <row r="856" spans="13:16">
      <c r="M856" s="107">
        <v>300</v>
      </c>
      <c r="N856" s="33">
        <v>2020</v>
      </c>
      <c r="O856" s="297">
        <v>33.575519456575144</v>
      </c>
      <c r="P856" s="835">
        <v>19</v>
      </c>
    </row>
    <row r="857" spans="13:16">
      <c r="M857" s="107">
        <v>299.54000000000002</v>
      </c>
      <c r="N857" s="33">
        <v>2020</v>
      </c>
      <c r="O857" s="297">
        <v>50.382777939924871</v>
      </c>
      <c r="P857" s="835">
        <v>19</v>
      </c>
    </row>
    <row r="858" spans="13:16">
      <c r="M858" s="107">
        <v>299.36</v>
      </c>
      <c r="N858" s="33">
        <v>2020</v>
      </c>
      <c r="O858" s="297">
        <v>35.615970282989139</v>
      </c>
      <c r="P858" s="835">
        <v>19</v>
      </c>
    </row>
    <row r="859" spans="13:16">
      <c r="M859" s="107">
        <v>260.92</v>
      </c>
      <c r="N859" s="33">
        <v>2020</v>
      </c>
      <c r="O859" s="297">
        <v>36.971695854090946</v>
      </c>
      <c r="P859" s="835">
        <v>19</v>
      </c>
    </row>
    <row r="860" spans="13:16">
      <c r="M860" s="107">
        <v>250.9</v>
      </c>
      <c r="N860" s="33">
        <v>2020</v>
      </c>
      <c r="O860" s="297">
        <v>32.182915404708766</v>
      </c>
      <c r="P860" s="835">
        <v>19</v>
      </c>
    </row>
    <row r="861" spans="13:16">
      <c r="M861" s="107">
        <v>250.9</v>
      </c>
      <c r="N861" s="33">
        <v>2020</v>
      </c>
      <c r="O861" s="297">
        <v>38.33489868309767</v>
      </c>
      <c r="P861" s="835">
        <v>19</v>
      </c>
    </row>
    <row r="862" spans="13:16">
      <c r="M862" s="107">
        <v>250.4</v>
      </c>
      <c r="N862" s="33">
        <v>2020</v>
      </c>
      <c r="O862" s="297">
        <v>29.171011516109569</v>
      </c>
      <c r="P862" s="835">
        <v>19</v>
      </c>
    </row>
    <row r="863" spans="13:16">
      <c r="M863" s="107">
        <v>250.24</v>
      </c>
      <c r="N863" s="33">
        <v>2020</v>
      </c>
      <c r="O863" s="297">
        <v>30.152869698899394</v>
      </c>
      <c r="P863" s="835">
        <v>19</v>
      </c>
    </row>
    <row r="864" spans="13:16">
      <c r="M864" s="107">
        <v>250</v>
      </c>
      <c r="N864" s="33">
        <v>2020</v>
      </c>
      <c r="O864" s="297">
        <v>39.884370032866912</v>
      </c>
      <c r="P864" s="835">
        <v>19</v>
      </c>
    </row>
    <row r="865" spans="13:16">
      <c r="M865" s="107">
        <v>248.2</v>
      </c>
      <c r="N865" s="33">
        <v>2020</v>
      </c>
      <c r="O865" s="297">
        <v>41.487115500593795</v>
      </c>
      <c r="P865" s="835">
        <v>19</v>
      </c>
    </row>
    <row r="866" spans="13:16">
      <c r="M866" s="107">
        <v>247.39500000000001</v>
      </c>
      <c r="N866" s="33">
        <v>2020</v>
      </c>
      <c r="O866" s="297">
        <v>52.187267147024365</v>
      </c>
      <c r="P866" s="835">
        <v>19</v>
      </c>
    </row>
    <row r="867" spans="13:16">
      <c r="M867" s="107">
        <v>242.8</v>
      </c>
      <c r="N867" s="33">
        <v>2020</v>
      </c>
      <c r="O867" s="297">
        <v>35.048574838080405</v>
      </c>
      <c r="P867" s="835">
        <v>19</v>
      </c>
    </row>
    <row r="868" spans="13:16">
      <c r="M868" s="107">
        <v>242</v>
      </c>
      <c r="N868" s="33">
        <v>2020</v>
      </c>
      <c r="O868" s="297">
        <v>50.292961356037885</v>
      </c>
      <c r="P868" s="835">
        <v>19</v>
      </c>
    </row>
    <row r="869" spans="13:16">
      <c r="M869" s="107">
        <v>236.5</v>
      </c>
      <c r="N869" s="33">
        <v>2020</v>
      </c>
      <c r="O869" s="297">
        <v>36.026253982640654</v>
      </c>
      <c r="P869" s="835">
        <v>19</v>
      </c>
    </row>
    <row r="870" spans="13:16">
      <c r="M870" s="107">
        <v>230</v>
      </c>
      <c r="N870" s="33">
        <v>2020</v>
      </c>
      <c r="O870" s="297">
        <v>27.845937010301533</v>
      </c>
      <c r="P870" s="835">
        <v>19</v>
      </c>
    </row>
    <row r="871" spans="13:16">
      <c r="M871" s="107">
        <v>226.56</v>
      </c>
      <c r="N871" s="33">
        <v>2020</v>
      </c>
      <c r="O871" s="297">
        <v>28.692697482036735</v>
      </c>
      <c r="P871" s="835">
        <v>19</v>
      </c>
    </row>
    <row r="872" spans="13:16">
      <c r="M872" s="107">
        <v>220</v>
      </c>
      <c r="N872" s="33">
        <v>2020</v>
      </c>
      <c r="O872" s="297">
        <v>40.843825895651214</v>
      </c>
      <c r="P872" s="835">
        <v>19</v>
      </c>
    </row>
    <row r="873" spans="13:16">
      <c r="M873" s="107">
        <v>216.6</v>
      </c>
      <c r="N873" s="33">
        <v>2020</v>
      </c>
      <c r="O873" s="297">
        <v>33.13746704395983</v>
      </c>
      <c r="P873" s="835">
        <v>19</v>
      </c>
    </row>
    <row r="874" spans="13:16">
      <c r="M874" s="107">
        <v>202.22</v>
      </c>
      <c r="N874" s="33">
        <v>2020</v>
      </c>
      <c r="O874" s="297">
        <v>40.717478909752472</v>
      </c>
      <c r="P874" s="835">
        <v>19</v>
      </c>
    </row>
    <row r="875" spans="13:16">
      <c r="M875" s="107">
        <v>202</v>
      </c>
      <c r="N875" s="33">
        <v>2020</v>
      </c>
      <c r="O875" s="297">
        <v>44.700105563952086</v>
      </c>
      <c r="P875" s="835">
        <v>19</v>
      </c>
    </row>
    <row r="876" spans="13:16">
      <c r="M876" s="107">
        <v>202</v>
      </c>
      <c r="N876" s="33">
        <v>2020</v>
      </c>
      <c r="O876" s="297">
        <v>36.013229211136277</v>
      </c>
      <c r="P876" s="835">
        <v>19</v>
      </c>
    </row>
    <row r="877" spans="13:16">
      <c r="M877" s="107">
        <v>201.6</v>
      </c>
      <c r="N877" s="33">
        <v>2020</v>
      </c>
      <c r="O877" s="297">
        <v>40.694232601941643</v>
      </c>
      <c r="P877" s="835">
        <v>19</v>
      </c>
    </row>
    <row r="878" spans="13:16">
      <c r="M878" s="107">
        <v>201.26</v>
      </c>
      <c r="N878" s="33">
        <v>2020</v>
      </c>
      <c r="O878" s="297">
        <v>32.522908484821649</v>
      </c>
      <c r="P878" s="835">
        <v>19</v>
      </c>
    </row>
    <row r="879" spans="13:16">
      <c r="M879" s="107">
        <v>200.6</v>
      </c>
      <c r="N879" s="33">
        <v>2020</v>
      </c>
      <c r="O879" s="297">
        <v>31.804265443367985</v>
      </c>
      <c r="P879" s="835">
        <v>19</v>
      </c>
    </row>
    <row r="880" spans="13:16">
      <c r="M880" s="107">
        <v>200.1</v>
      </c>
      <c r="N880" s="33">
        <v>2020</v>
      </c>
      <c r="O880" s="297">
        <v>33.492916503104567</v>
      </c>
      <c r="P880" s="835">
        <v>19</v>
      </c>
    </row>
    <row r="881" spans="13:16">
      <c r="M881" s="107">
        <v>200</v>
      </c>
      <c r="N881" s="33">
        <v>2020</v>
      </c>
      <c r="O881" s="297">
        <v>32.458547270331451</v>
      </c>
      <c r="P881" s="835">
        <v>19</v>
      </c>
    </row>
    <row r="882" spans="13:16">
      <c r="M882" s="107">
        <v>200</v>
      </c>
      <c r="N882" s="33">
        <v>2020</v>
      </c>
      <c r="O882" s="297">
        <v>34.367642291723698</v>
      </c>
      <c r="P882" s="835">
        <v>19</v>
      </c>
    </row>
    <row r="883" spans="13:16">
      <c r="M883" s="107">
        <v>200</v>
      </c>
      <c r="N883" s="33">
        <v>2020</v>
      </c>
      <c r="O883" s="297">
        <v>26.684696616418336</v>
      </c>
      <c r="P883" s="835">
        <v>19</v>
      </c>
    </row>
    <row r="884" spans="13:16">
      <c r="M884" s="107">
        <v>199.82</v>
      </c>
      <c r="N884" s="33">
        <v>2020</v>
      </c>
      <c r="O884" s="297">
        <v>32.35868984660771</v>
      </c>
      <c r="P884" s="835">
        <v>19</v>
      </c>
    </row>
    <row r="885" spans="13:16">
      <c r="M885" s="107">
        <v>199.4</v>
      </c>
      <c r="N885" s="33">
        <v>2020</v>
      </c>
      <c r="O885" s="297">
        <v>30.419639983475339</v>
      </c>
      <c r="P885" s="835">
        <v>19</v>
      </c>
    </row>
    <row r="886" spans="13:16">
      <c r="M886" s="107">
        <v>198.84</v>
      </c>
      <c r="N886" s="33">
        <v>2020</v>
      </c>
      <c r="O886" s="297">
        <v>30.876980912462326</v>
      </c>
      <c r="P886" s="835">
        <v>19</v>
      </c>
    </row>
    <row r="887" spans="13:16">
      <c r="M887" s="107">
        <v>195.84</v>
      </c>
      <c r="N887" s="33">
        <v>2020</v>
      </c>
      <c r="O887" s="297">
        <v>27.013677382681486</v>
      </c>
      <c r="P887" s="835">
        <v>19</v>
      </c>
    </row>
    <row r="888" spans="13:16">
      <c r="M888" s="107">
        <v>193.24</v>
      </c>
      <c r="N888" s="33">
        <v>2020</v>
      </c>
      <c r="O888" s="297">
        <v>29.451837964637988</v>
      </c>
      <c r="P888" s="835">
        <v>19</v>
      </c>
    </row>
    <row r="889" spans="13:16">
      <c r="M889" s="107">
        <v>179.88</v>
      </c>
      <c r="N889" s="33">
        <v>2020</v>
      </c>
      <c r="O889" s="297">
        <v>34.085134391497498</v>
      </c>
      <c r="P889" s="835">
        <v>19</v>
      </c>
    </row>
    <row r="890" spans="13:16">
      <c r="M890" s="107">
        <v>171.7</v>
      </c>
      <c r="N890" s="33">
        <v>2020</v>
      </c>
      <c r="O890" s="297">
        <v>31.608965262448997</v>
      </c>
      <c r="P890" s="835">
        <v>19</v>
      </c>
    </row>
    <row r="891" spans="13:16">
      <c r="M891" s="107">
        <v>168.8</v>
      </c>
      <c r="N891" s="33">
        <v>2020</v>
      </c>
      <c r="O891" s="297">
        <v>29.009687393985548</v>
      </c>
      <c r="P891" s="835">
        <v>19</v>
      </c>
    </row>
    <row r="892" spans="13:16">
      <c r="M892" s="107">
        <v>168.6</v>
      </c>
      <c r="N892" s="33">
        <v>2020</v>
      </c>
      <c r="O892" s="297">
        <v>45.967483064387288</v>
      </c>
      <c r="P892" s="835">
        <v>19</v>
      </c>
    </row>
    <row r="893" spans="13:16">
      <c r="M893" s="107">
        <v>162.25</v>
      </c>
      <c r="N893" s="33">
        <v>2020</v>
      </c>
      <c r="O893" s="297">
        <v>35.871706114521153</v>
      </c>
      <c r="P893" s="835">
        <v>19</v>
      </c>
    </row>
    <row r="894" spans="13:16">
      <c r="M894" s="107">
        <v>162.15</v>
      </c>
      <c r="N894" s="33">
        <v>2020</v>
      </c>
      <c r="O894" s="297">
        <v>34.181101075119592</v>
      </c>
      <c r="P894" s="835">
        <v>19</v>
      </c>
    </row>
    <row r="895" spans="13:16">
      <c r="M895" s="107">
        <v>160.74</v>
      </c>
      <c r="N895" s="33">
        <v>2020</v>
      </c>
      <c r="O895" s="297">
        <v>29.655792217018668</v>
      </c>
      <c r="P895" s="835">
        <v>19</v>
      </c>
    </row>
    <row r="896" spans="13:16">
      <c r="M896" s="107">
        <v>152.19999999999999</v>
      </c>
      <c r="N896" s="33">
        <v>2020</v>
      </c>
      <c r="O896" s="297">
        <v>32.161871799977995</v>
      </c>
      <c r="P896" s="835">
        <v>19</v>
      </c>
    </row>
    <row r="897" spans="13:16">
      <c r="M897" s="107">
        <v>151.19999999999999</v>
      </c>
      <c r="N897" s="33">
        <v>2020</v>
      </c>
      <c r="O897" s="297">
        <v>43.544741881677645</v>
      </c>
      <c r="P897" s="835">
        <v>19</v>
      </c>
    </row>
    <row r="898" spans="13:16">
      <c r="M898" s="107">
        <v>150</v>
      </c>
      <c r="N898" s="33">
        <v>2020</v>
      </c>
      <c r="O898" s="297">
        <v>33.120489332505052</v>
      </c>
      <c r="P898" s="835">
        <v>19</v>
      </c>
    </row>
    <row r="899" spans="13:16">
      <c r="M899" s="107">
        <v>150</v>
      </c>
      <c r="N899" s="33">
        <v>2020</v>
      </c>
      <c r="O899" s="297">
        <v>37.942393611924295</v>
      </c>
      <c r="P899" s="835">
        <v>19</v>
      </c>
    </row>
    <row r="900" spans="13:16">
      <c r="M900" s="107">
        <v>150</v>
      </c>
      <c r="N900" s="33">
        <v>2020</v>
      </c>
      <c r="O900" s="297">
        <v>41.646988970907486</v>
      </c>
      <c r="P900" s="835">
        <v>19</v>
      </c>
    </row>
    <row r="901" spans="13:16">
      <c r="M901" s="107">
        <v>150</v>
      </c>
      <c r="N901" s="33">
        <v>2020</v>
      </c>
      <c r="O901" s="297">
        <v>37.730363504429441</v>
      </c>
      <c r="P901" s="835">
        <v>19</v>
      </c>
    </row>
    <row r="902" spans="13:16">
      <c r="M902" s="107">
        <v>149.9</v>
      </c>
      <c r="N902" s="33">
        <v>2020</v>
      </c>
      <c r="O902" s="297">
        <v>51.875798069967402</v>
      </c>
      <c r="P902" s="835">
        <v>19</v>
      </c>
    </row>
    <row r="903" spans="13:16">
      <c r="M903" s="107">
        <v>149.66</v>
      </c>
      <c r="N903" s="33">
        <v>2020</v>
      </c>
      <c r="O903" s="297">
        <v>53.001330941971133</v>
      </c>
      <c r="P903" s="835">
        <v>19</v>
      </c>
    </row>
    <row r="904" spans="13:16">
      <c r="M904" s="107">
        <v>149.4</v>
      </c>
      <c r="N904" s="33">
        <v>2020</v>
      </c>
      <c r="O904" s="297">
        <v>43.363255280707527</v>
      </c>
      <c r="P904" s="835">
        <v>19</v>
      </c>
    </row>
    <row r="905" spans="13:16">
      <c r="M905" s="107">
        <v>148.4</v>
      </c>
      <c r="N905" s="33">
        <v>2020</v>
      </c>
      <c r="O905" s="297">
        <v>30.450579350697517</v>
      </c>
      <c r="P905" s="835">
        <v>19</v>
      </c>
    </row>
    <row r="906" spans="13:16">
      <c r="M906" s="107">
        <v>146.63999999999999</v>
      </c>
      <c r="N906" s="33">
        <v>2020</v>
      </c>
      <c r="O906" s="297">
        <v>46.264097620082467</v>
      </c>
      <c r="P906" s="835">
        <v>19</v>
      </c>
    </row>
    <row r="907" spans="13:16">
      <c r="M907" s="107">
        <v>144.9</v>
      </c>
      <c r="N907" s="33">
        <v>2020</v>
      </c>
      <c r="O907" s="297">
        <v>50.25978796361494</v>
      </c>
      <c r="P907" s="835">
        <v>19</v>
      </c>
    </row>
    <row r="908" spans="13:16">
      <c r="M908" s="107">
        <v>136.80000000000001</v>
      </c>
      <c r="N908" s="33">
        <v>2020</v>
      </c>
      <c r="O908" s="297">
        <v>66.555509230735183</v>
      </c>
      <c r="P908" s="835">
        <v>19</v>
      </c>
    </row>
    <row r="909" spans="13:16">
      <c r="M909" s="107">
        <v>133.28</v>
      </c>
      <c r="N909" s="33">
        <v>2020</v>
      </c>
      <c r="O909" s="297">
        <v>26.468496554166606</v>
      </c>
      <c r="P909" s="835">
        <v>19</v>
      </c>
    </row>
    <row r="910" spans="13:16">
      <c r="M910" s="107">
        <v>131.30000000000001</v>
      </c>
      <c r="N910" s="33">
        <v>2020</v>
      </c>
      <c r="O910" s="297">
        <v>37.509665268281786</v>
      </c>
      <c r="P910" s="835">
        <v>19</v>
      </c>
    </row>
    <row r="911" spans="13:16">
      <c r="M911" s="107">
        <v>130.91999999999999</v>
      </c>
      <c r="N911" s="33">
        <v>2020</v>
      </c>
      <c r="O911" s="297">
        <v>36.918675482349542</v>
      </c>
      <c r="P911" s="835">
        <v>19</v>
      </c>
    </row>
    <row r="912" spans="13:16">
      <c r="M912" s="107">
        <v>130</v>
      </c>
      <c r="N912" s="33">
        <v>2020</v>
      </c>
      <c r="O912" s="297">
        <v>54.963603914543647</v>
      </c>
      <c r="P912" s="835">
        <v>19</v>
      </c>
    </row>
    <row r="913" spans="13:16">
      <c r="M913" s="107">
        <v>126</v>
      </c>
      <c r="N913" s="33">
        <v>2020</v>
      </c>
      <c r="O913" s="297">
        <v>34.818116528761969</v>
      </c>
      <c r="P913" s="835">
        <v>19</v>
      </c>
    </row>
    <row r="914" spans="13:16">
      <c r="M914" s="107">
        <v>122.8</v>
      </c>
      <c r="N914" s="33">
        <v>2020</v>
      </c>
      <c r="O914" s="297">
        <v>37.509665268281779</v>
      </c>
      <c r="P914" s="835">
        <v>19</v>
      </c>
    </row>
    <row r="915" spans="13:16">
      <c r="M915" s="107">
        <v>112.42</v>
      </c>
      <c r="N915" s="33">
        <v>2020</v>
      </c>
      <c r="O915" s="297">
        <v>48.837869191098946</v>
      </c>
      <c r="P915" s="835">
        <v>19</v>
      </c>
    </row>
    <row r="916" spans="13:16">
      <c r="M916" s="107">
        <v>106.4</v>
      </c>
      <c r="N916" s="33">
        <v>2020</v>
      </c>
      <c r="O916" s="297">
        <v>32.322090707891633</v>
      </c>
      <c r="P916" s="835">
        <v>19</v>
      </c>
    </row>
    <row r="917" spans="13:16">
      <c r="M917" s="107">
        <v>102</v>
      </c>
      <c r="N917" s="33">
        <v>2020</v>
      </c>
      <c r="O917" s="297">
        <v>45.375683789899384</v>
      </c>
      <c r="P917" s="835">
        <v>19</v>
      </c>
    </row>
    <row r="918" spans="13:16">
      <c r="M918" s="107">
        <v>100</v>
      </c>
      <c r="N918" s="33">
        <v>2020</v>
      </c>
      <c r="O918" s="297">
        <v>50.382777939924871</v>
      </c>
      <c r="P918" s="835">
        <v>19</v>
      </c>
    </row>
    <row r="919" spans="13:16">
      <c r="M919" s="107">
        <v>90</v>
      </c>
      <c r="N919" s="33">
        <v>2020</v>
      </c>
      <c r="O919" s="297">
        <v>26.30760853305441</v>
      </c>
      <c r="P919" s="835">
        <v>19</v>
      </c>
    </row>
    <row r="920" spans="13:16">
      <c r="M920" s="107">
        <v>83.7</v>
      </c>
      <c r="N920" s="33">
        <v>2020</v>
      </c>
      <c r="O920" s="297">
        <v>29.009687393985548</v>
      </c>
      <c r="P920" s="835">
        <v>19</v>
      </c>
    </row>
    <row r="921" spans="13:16">
      <c r="M921" s="107">
        <v>79.900000000000006</v>
      </c>
      <c r="N921" s="33">
        <v>2020</v>
      </c>
      <c r="O921" s="297">
        <v>36.309593836848435</v>
      </c>
      <c r="P921" s="835">
        <v>19</v>
      </c>
    </row>
    <row r="922" spans="13:16">
      <c r="M922" s="107">
        <v>79</v>
      </c>
      <c r="N922" s="33">
        <v>2020</v>
      </c>
      <c r="O922" s="297">
        <v>38.218386305991643</v>
      </c>
      <c r="P922" s="835">
        <v>19</v>
      </c>
    </row>
    <row r="923" spans="13:16">
      <c r="M923" s="107">
        <v>72.599999999999994</v>
      </c>
      <c r="N923" s="33">
        <v>2020</v>
      </c>
      <c r="O923" s="297">
        <v>60.552242584833266</v>
      </c>
      <c r="P923" s="835">
        <v>19</v>
      </c>
    </row>
    <row r="924" spans="13:16">
      <c r="M924" s="107">
        <v>72.45</v>
      </c>
      <c r="N924" s="33">
        <v>2020</v>
      </c>
      <c r="O924" s="297">
        <v>53.181831130013457</v>
      </c>
      <c r="P924" s="835">
        <v>19</v>
      </c>
    </row>
    <row r="925" spans="13:16">
      <c r="M925" s="107">
        <v>60.4</v>
      </c>
      <c r="N925" s="33">
        <v>2020</v>
      </c>
      <c r="O925" s="297">
        <v>37.224451426599963</v>
      </c>
      <c r="P925" s="835">
        <v>19</v>
      </c>
    </row>
    <row r="926" spans="13:16">
      <c r="M926" s="107">
        <v>59.22</v>
      </c>
      <c r="N926" s="33">
        <v>2020</v>
      </c>
      <c r="O926" s="297">
        <v>32.696291232634266</v>
      </c>
      <c r="P926" s="835">
        <v>19</v>
      </c>
    </row>
    <row r="927" spans="13:16">
      <c r="M927" s="107">
        <v>56.2</v>
      </c>
      <c r="N927" s="33">
        <v>2020</v>
      </c>
      <c r="O927" s="297">
        <v>57.783270032539029</v>
      </c>
      <c r="P927" s="835">
        <v>19</v>
      </c>
    </row>
    <row r="928" spans="13:16">
      <c r="M928" s="107">
        <v>50.6</v>
      </c>
      <c r="N928" s="33">
        <v>2020</v>
      </c>
      <c r="O928" s="297">
        <v>52.838746042175892</v>
      </c>
      <c r="P928" s="835">
        <v>19</v>
      </c>
    </row>
    <row r="929" spans="13:16">
      <c r="M929" s="107">
        <v>50.4</v>
      </c>
      <c r="N929" s="33">
        <v>2020</v>
      </c>
      <c r="O929" s="297">
        <v>51.562073897322762</v>
      </c>
      <c r="P929" s="835">
        <v>19</v>
      </c>
    </row>
    <row r="930" spans="13:16">
      <c r="M930" s="107">
        <v>36.799999999999997</v>
      </c>
      <c r="N930" s="33">
        <v>2020</v>
      </c>
      <c r="O930" s="297">
        <v>24.643633878732441</v>
      </c>
      <c r="P930" s="835">
        <v>19</v>
      </c>
    </row>
    <row r="931" spans="13:16">
      <c r="M931" s="107">
        <v>10</v>
      </c>
      <c r="N931" s="33">
        <v>2020</v>
      </c>
      <c r="O931" s="297">
        <v>103.50169816743202</v>
      </c>
      <c r="P931" s="835">
        <v>19</v>
      </c>
    </row>
    <row r="932" spans="13:16">
      <c r="M932" s="107">
        <v>10</v>
      </c>
      <c r="N932" s="33">
        <v>2020</v>
      </c>
      <c r="O932" s="297">
        <v>110.92913354809734</v>
      </c>
      <c r="P932" s="835">
        <v>19</v>
      </c>
    </row>
    <row r="933" spans="13:16">
      <c r="M933" s="107">
        <v>10</v>
      </c>
      <c r="N933" s="33">
        <v>2020</v>
      </c>
      <c r="O933" s="297">
        <v>122.22423612867176</v>
      </c>
      <c r="P933" s="835">
        <v>19</v>
      </c>
    </row>
    <row r="934" spans="13:16">
      <c r="M934" s="107">
        <v>10</v>
      </c>
      <c r="N934" s="33">
        <v>2020</v>
      </c>
      <c r="O934" s="297">
        <v>114.94023605964811</v>
      </c>
      <c r="P934" s="835">
        <v>19</v>
      </c>
    </row>
    <row r="935" spans="13:16">
      <c r="M935" s="107">
        <v>7.5</v>
      </c>
      <c r="N935" s="33">
        <v>2020</v>
      </c>
      <c r="O935" s="297">
        <v>35.129174058770531</v>
      </c>
      <c r="P935" s="835">
        <v>19</v>
      </c>
    </row>
    <row r="936" spans="13:16">
      <c r="M936" s="107">
        <v>383.52</v>
      </c>
      <c r="N936" s="33">
        <v>2021</v>
      </c>
      <c r="O936" s="297">
        <v>63.368541045899811</v>
      </c>
      <c r="P936" s="835">
        <v>20</v>
      </c>
    </row>
    <row r="937" spans="13:16">
      <c r="M937" s="107">
        <v>304.67500000000001</v>
      </c>
      <c r="N937" s="33">
        <v>2021</v>
      </c>
      <c r="O937" s="297">
        <v>35.279094645890765</v>
      </c>
      <c r="P937" s="835">
        <v>20</v>
      </c>
    </row>
    <row r="938" spans="13:16">
      <c r="M938" s="107">
        <v>303.2</v>
      </c>
      <c r="N938" s="33">
        <v>2021</v>
      </c>
      <c r="O938" s="297">
        <v>36.400973713898615</v>
      </c>
      <c r="P938" s="835">
        <v>20</v>
      </c>
    </row>
    <row r="939" spans="13:16">
      <c r="M939" s="107">
        <v>302.39999999999998</v>
      </c>
      <c r="N939" s="33">
        <v>2021</v>
      </c>
      <c r="O939" s="297">
        <v>48.519356366874348</v>
      </c>
      <c r="P939" s="835">
        <v>20</v>
      </c>
    </row>
    <row r="940" spans="13:16">
      <c r="M940" s="107">
        <v>301.14</v>
      </c>
      <c r="N940" s="33">
        <v>2021</v>
      </c>
      <c r="O940" s="297">
        <v>31.376291295503663</v>
      </c>
      <c r="P940" s="835">
        <v>20</v>
      </c>
    </row>
    <row r="941" spans="13:16">
      <c r="M941" s="107">
        <v>301.10000000000002</v>
      </c>
      <c r="N941" s="33">
        <v>2021</v>
      </c>
      <c r="O941" s="297">
        <v>36.964347098440143</v>
      </c>
      <c r="P941" s="835">
        <v>20</v>
      </c>
    </row>
    <row r="942" spans="13:16">
      <c r="M942" s="107">
        <v>298.8</v>
      </c>
      <c r="N942" s="33">
        <v>2021</v>
      </c>
      <c r="O942" s="297">
        <v>32.741171276135248</v>
      </c>
      <c r="P942" s="835">
        <v>20</v>
      </c>
    </row>
    <row r="943" spans="13:16">
      <c r="M943" s="107">
        <v>298.60000000000002</v>
      </c>
      <c r="N943" s="33">
        <v>2021</v>
      </c>
      <c r="O943" s="297">
        <v>41.759020264766015</v>
      </c>
      <c r="P943" s="835">
        <v>20</v>
      </c>
    </row>
    <row r="944" spans="13:16">
      <c r="M944" s="107">
        <v>286.62</v>
      </c>
      <c r="N944" s="33">
        <v>2021</v>
      </c>
      <c r="O944" s="297">
        <v>35.725129189730005</v>
      </c>
      <c r="P944" s="835">
        <v>20</v>
      </c>
    </row>
    <row r="945" spans="13:16">
      <c r="M945" s="107">
        <v>247</v>
      </c>
      <c r="N945" s="33">
        <v>2021</v>
      </c>
      <c r="O945" s="297">
        <v>50.119198007685853</v>
      </c>
      <c r="P945" s="835">
        <v>20</v>
      </c>
    </row>
    <row r="946" spans="13:16">
      <c r="M946" s="107">
        <v>239.8</v>
      </c>
      <c r="N946" s="33">
        <v>2021</v>
      </c>
      <c r="O946" s="297">
        <v>38.845312489773342</v>
      </c>
      <c r="P946" s="835">
        <v>20</v>
      </c>
    </row>
    <row r="947" spans="13:16">
      <c r="M947" s="107">
        <v>225.6</v>
      </c>
      <c r="N947" s="33">
        <v>2021</v>
      </c>
      <c r="O947" s="297">
        <v>29.43719425274822</v>
      </c>
      <c r="P947" s="835">
        <v>20</v>
      </c>
    </row>
    <row r="948" spans="13:16">
      <c r="M948" s="107">
        <v>218</v>
      </c>
      <c r="N948" s="33">
        <v>2021</v>
      </c>
      <c r="O948" s="297">
        <v>33.787019818716928</v>
      </c>
      <c r="P948" s="835">
        <v>20</v>
      </c>
    </row>
    <row r="949" spans="13:16">
      <c r="M949" s="107">
        <v>218</v>
      </c>
      <c r="N949" s="33">
        <v>2021</v>
      </c>
      <c r="O949" s="297">
        <v>36.735757412116492</v>
      </c>
      <c r="P949" s="835">
        <v>20</v>
      </c>
    </row>
    <row r="950" spans="13:16">
      <c r="M950" s="107">
        <v>209.4</v>
      </c>
      <c r="N950" s="33">
        <v>2021</v>
      </c>
      <c r="O950" s="297">
        <v>78.412040615370771</v>
      </c>
      <c r="P950" s="835">
        <v>20</v>
      </c>
    </row>
    <row r="951" spans="13:16">
      <c r="M951" s="107">
        <v>202.74</v>
      </c>
      <c r="N951" s="33">
        <v>2021</v>
      </c>
      <c r="O951" s="297">
        <v>34.407877903285296</v>
      </c>
      <c r="P951" s="835">
        <v>20</v>
      </c>
    </row>
    <row r="952" spans="13:16">
      <c r="M952" s="107">
        <v>199.4</v>
      </c>
      <c r="N952" s="33">
        <v>2021</v>
      </c>
      <c r="O952" s="297">
        <v>32.582388420596196</v>
      </c>
      <c r="P952" s="835">
        <v>20</v>
      </c>
    </row>
    <row r="953" spans="13:16">
      <c r="M953" s="107">
        <v>198</v>
      </c>
      <c r="N953" s="33">
        <v>2021</v>
      </c>
      <c r="O953" s="297">
        <v>42.39409283488677</v>
      </c>
      <c r="P953" s="835">
        <v>20</v>
      </c>
    </row>
    <row r="954" spans="13:16">
      <c r="M954" s="107">
        <v>197.4</v>
      </c>
      <c r="N954" s="33">
        <v>2021</v>
      </c>
      <c r="O954" s="297">
        <v>33.820213571652296</v>
      </c>
      <c r="P954" s="835">
        <v>20</v>
      </c>
    </row>
    <row r="955" spans="13:16">
      <c r="M955" s="107">
        <v>184.9</v>
      </c>
      <c r="N955" s="33">
        <v>2021</v>
      </c>
      <c r="O955" s="297">
        <v>35.921204730132828</v>
      </c>
      <c r="P955" s="835">
        <v>20</v>
      </c>
    </row>
    <row r="956" spans="13:16">
      <c r="M956" s="107">
        <v>180.07499999999999</v>
      </c>
      <c r="N956" s="33">
        <v>2021</v>
      </c>
      <c r="O956" s="297">
        <v>37.50838840414503</v>
      </c>
      <c r="P956" s="835">
        <v>20</v>
      </c>
    </row>
    <row r="957" spans="13:16">
      <c r="M957" s="107">
        <v>166.08</v>
      </c>
      <c r="N957" s="33">
        <v>2021</v>
      </c>
      <c r="O957" s="297">
        <v>48.413705473128573</v>
      </c>
      <c r="P957" s="835">
        <v>20</v>
      </c>
    </row>
    <row r="958" spans="13:16">
      <c r="M958" s="107">
        <v>155</v>
      </c>
      <c r="N958" s="33">
        <v>2021</v>
      </c>
      <c r="O958" s="297">
        <v>28.138169605329015</v>
      </c>
      <c r="P958" s="835">
        <v>20</v>
      </c>
    </row>
    <row r="959" spans="13:16">
      <c r="M959" s="107">
        <v>153.6</v>
      </c>
      <c r="N959" s="33">
        <v>2021</v>
      </c>
      <c r="O959" s="297">
        <v>34.859413450931939</v>
      </c>
      <c r="P959" s="835">
        <v>20</v>
      </c>
    </row>
    <row r="960" spans="13:16">
      <c r="M960" s="107">
        <v>140</v>
      </c>
      <c r="N960" s="33">
        <v>2021</v>
      </c>
      <c r="O960" s="297">
        <v>33.251391140126387</v>
      </c>
      <c r="P960" s="835">
        <v>20</v>
      </c>
    </row>
    <row r="961" spans="13:16">
      <c r="M961" s="107">
        <v>137.75</v>
      </c>
      <c r="N961" s="33">
        <v>2021</v>
      </c>
      <c r="O961" s="297">
        <v>29.297116986633103</v>
      </c>
      <c r="P961" s="835">
        <v>20</v>
      </c>
    </row>
    <row r="962" spans="13:16">
      <c r="M962" s="107">
        <v>125.47499999999999</v>
      </c>
      <c r="N962" s="33">
        <v>2021</v>
      </c>
      <c r="O962" s="297">
        <v>58.470717528509581</v>
      </c>
      <c r="P962" s="835">
        <v>20</v>
      </c>
    </row>
    <row r="963" spans="13:16">
      <c r="M963" s="107">
        <v>118.1</v>
      </c>
      <c r="N963" s="33">
        <v>2021</v>
      </c>
      <c r="O963" s="297">
        <v>33.092840007993061</v>
      </c>
      <c r="P963" s="835">
        <v>20</v>
      </c>
    </row>
    <row r="964" spans="13:16">
      <c r="M964" s="107">
        <v>100.8</v>
      </c>
      <c r="N964" s="33">
        <v>2021</v>
      </c>
      <c r="O964" s="297">
        <v>34.850545372914475</v>
      </c>
      <c r="P964" s="835">
        <v>20</v>
      </c>
    </row>
    <row r="965" spans="13:16">
      <c r="M965" s="107">
        <v>99.8</v>
      </c>
      <c r="N965" s="33">
        <v>2021</v>
      </c>
      <c r="O965" s="297">
        <v>52.67532010710633</v>
      </c>
      <c r="P965" s="835">
        <v>20</v>
      </c>
    </row>
    <row r="966" spans="13:16">
      <c r="M966" s="107">
        <v>93.06</v>
      </c>
      <c r="N966" s="33">
        <v>2021</v>
      </c>
      <c r="O966" s="297">
        <v>36.202868645950588</v>
      </c>
      <c r="P966" s="835">
        <v>20</v>
      </c>
    </row>
    <row r="967" spans="13:16">
      <c r="M967" s="107">
        <v>996.4</v>
      </c>
      <c r="N967" s="33">
        <v>2022</v>
      </c>
      <c r="O967" s="297">
        <v>29.001077335481906</v>
      </c>
      <c r="P967" s="835">
        <v>21</v>
      </c>
    </row>
    <row r="968" spans="13:16">
      <c r="M968" s="107">
        <v>393.6</v>
      </c>
      <c r="N968" s="33">
        <v>2022</v>
      </c>
      <c r="O968" s="297">
        <v>29.422104232746484</v>
      </c>
      <c r="P968" s="835">
        <v>21</v>
      </c>
    </row>
    <row r="969" spans="13:16">
      <c r="M969" s="107">
        <v>335.99999999999989</v>
      </c>
      <c r="N969" s="33">
        <v>2022</v>
      </c>
      <c r="O969" s="297">
        <v>33.010984156647005</v>
      </c>
      <c r="P969" s="835">
        <v>21</v>
      </c>
    </row>
    <row r="970" spans="13:16">
      <c r="M970" s="107">
        <v>304.00000000000034</v>
      </c>
      <c r="N970" s="33">
        <v>2022</v>
      </c>
      <c r="O970" s="297">
        <v>31.250584169283911</v>
      </c>
      <c r="P970" s="835">
        <v>21</v>
      </c>
    </row>
    <row r="971" spans="13:16">
      <c r="M971" s="107">
        <v>302.40000000000038</v>
      </c>
      <c r="N971" s="33">
        <v>2022</v>
      </c>
      <c r="O971" s="297">
        <v>30.163250428324282</v>
      </c>
      <c r="P971" s="835">
        <v>21</v>
      </c>
    </row>
    <row r="972" spans="13:16">
      <c r="M972" s="107">
        <v>299.35999999999967</v>
      </c>
      <c r="N972" s="33">
        <v>2022</v>
      </c>
      <c r="O972" s="297">
        <v>31.716678050800667</v>
      </c>
      <c r="P972" s="835">
        <v>21</v>
      </c>
    </row>
    <row r="973" spans="13:16">
      <c r="M973" s="107">
        <v>264</v>
      </c>
      <c r="N973" s="33">
        <v>2022</v>
      </c>
      <c r="O973" s="297">
        <v>29.584566569092953</v>
      </c>
      <c r="P973" s="835">
        <v>21</v>
      </c>
    </row>
    <row r="974" spans="13:16">
      <c r="M974" s="107">
        <v>201.30000000000007</v>
      </c>
      <c r="N974" s="33">
        <v>2022</v>
      </c>
      <c r="O974" s="297">
        <v>52.69306642307248</v>
      </c>
      <c r="P974" s="835">
        <v>21</v>
      </c>
    </row>
    <row r="975" spans="13:16">
      <c r="M975" s="107">
        <v>120.39999999999992</v>
      </c>
      <c r="N975" s="33">
        <v>2022</v>
      </c>
      <c r="O975" s="297">
        <v>39.871900070747273</v>
      </c>
      <c r="P975" s="835">
        <v>21</v>
      </c>
    </row>
    <row r="976" spans="13:16">
      <c r="M976" s="107">
        <v>72.450000000000031</v>
      </c>
      <c r="N976" s="33">
        <v>2022</v>
      </c>
      <c r="O976" s="297">
        <v>47.977857890573496</v>
      </c>
      <c r="P976" s="835">
        <v>21</v>
      </c>
    </row>
    <row r="977" spans="13:16">
      <c r="M977" s="107">
        <v>21.76</v>
      </c>
      <c r="N977" s="33">
        <v>2022</v>
      </c>
      <c r="O977" s="297">
        <v>34.838187497384446</v>
      </c>
      <c r="P977" s="835">
        <v>21</v>
      </c>
    </row>
    <row r="978" spans="13:16">
      <c r="M978" s="107">
        <v>20</v>
      </c>
      <c r="N978" s="33">
        <v>2022</v>
      </c>
      <c r="O978" s="297">
        <v>55.068443184819998</v>
      </c>
      <c r="P978" s="835">
        <v>21</v>
      </c>
    </row>
    <row r="979" spans="13:16">
      <c r="M979" s="453">
        <v>5.64</v>
      </c>
      <c r="N979" s="108">
        <v>2022</v>
      </c>
      <c r="O979" s="299">
        <v>85.227590053868809</v>
      </c>
      <c r="P979" s="39">
        <v>21</v>
      </c>
    </row>
  </sheetData>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5" tint="0.39997558519241921"/>
  </sheetPr>
  <dimension ref="A1:O1040"/>
  <sheetViews>
    <sheetView zoomScale="75" zoomScaleNormal="75" workbookViewId="0">
      <selection activeCell="P10" sqref="P10"/>
    </sheetView>
  </sheetViews>
  <sheetFormatPr defaultColWidth="8.5546875" defaultRowHeight="13.2"/>
  <cols>
    <col min="1" max="1" width="14.109375" style="5" customWidth="1"/>
    <col min="2" max="2" width="11.5546875" style="3" bestFit="1" customWidth="1"/>
    <col min="3" max="3" width="9.44140625" style="3" bestFit="1" customWidth="1"/>
    <col min="4" max="4" width="13.44140625" style="3" bestFit="1" customWidth="1"/>
    <col min="5" max="5" width="11.5546875" style="3" bestFit="1" customWidth="1"/>
    <col min="6" max="8" width="9.44140625" style="3" bestFit="1" customWidth="1"/>
    <col min="9" max="9" width="5" style="3" bestFit="1" customWidth="1"/>
    <col min="10" max="11" width="10" style="5" bestFit="1" customWidth="1"/>
    <col min="12" max="12" width="11.109375" style="5" bestFit="1" customWidth="1"/>
    <col min="13" max="14" width="10" style="5" bestFit="1" customWidth="1"/>
    <col min="15" max="16384" width="8.5546875" style="3"/>
  </cols>
  <sheetData>
    <row r="1" spans="1:1" ht="14.4">
      <c r="A1" s="457" t="s">
        <v>924</v>
      </c>
    </row>
    <row r="2" spans="1:1" ht="14.4">
      <c r="A2" s="457"/>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5">
      <c r="A17" s="456"/>
      <c r="O17" s="542"/>
    </row>
    <row r="18" spans="1:15">
      <c r="A18" s="456"/>
    </row>
    <row r="19" spans="1:15">
      <c r="A19" s="456"/>
    </row>
    <row r="20" spans="1:15">
      <c r="A20" s="541"/>
    </row>
    <row r="21" spans="1:15">
      <c r="A21" s="456"/>
    </row>
    <row r="22" spans="1:15">
      <c r="A22" s="802" t="s">
        <v>925</v>
      </c>
    </row>
    <row r="23" spans="1:15">
      <c r="A23" s="504" t="s">
        <v>468</v>
      </c>
    </row>
    <row r="25" spans="1:15">
      <c r="A25" s="44"/>
      <c r="B25" s="182" t="s">
        <v>807</v>
      </c>
      <c r="C25" s="33"/>
      <c r="D25" s="33"/>
      <c r="E25" s="526"/>
      <c r="F25" s="33"/>
      <c r="G25" s="33"/>
    </row>
    <row r="26" spans="1:15">
      <c r="A26" s="44"/>
      <c r="B26" s="134" t="s">
        <v>899</v>
      </c>
      <c r="C26" s="5"/>
      <c r="D26" s="5"/>
      <c r="E26" s="5"/>
      <c r="F26" s="5"/>
      <c r="G26" s="5"/>
    </row>
    <row r="27" spans="1:15">
      <c r="A27" s="44"/>
      <c r="B27" s="134" t="s">
        <v>334</v>
      </c>
      <c r="C27" s="5"/>
      <c r="D27" s="5"/>
      <c r="E27" s="5"/>
      <c r="F27" s="5"/>
      <c r="G27" s="5"/>
    </row>
    <row r="28" spans="1:15">
      <c r="A28" s="13"/>
      <c r="B28" s="134" t="s">
        <v>0</v>
      </c>
      <c r="C28" s="5"/>
      <c r="D28" s="132" t="s">
        <v>52</v>
      </c>
      <c r="E28" s="132" t="s">
        <v>566</v>
      </c>
      <c r="F28" s="132" t="s">
        <v>575</v>
      </c>
      <c r="G28" s="132" t="s">
        <v>52</v>
      </c>
      <c r="I28" s="33"/>
      <c r="J28" s="33"/>
    </row>
    <row r="29" spans="1:15">
      <c r="A29" s="135" t="s">
        <v>52</v>
      </c>
      <c r="B29" s="135" t="s">
        <v>802</v>
      </c>
      <c r="C29" s="5"/>
      <c r="D29" s="135" t="s">
        <v>547</v>
      </c>
      <c r="E29" s="135" t="s">
        <v>802</v>
      </c>
      <c r="F29" s="135" t="s">
        <v>470</v>
      </c>
      <c r="G29" s="135" t="s">
        <v>340</v>
      </c>
      <c r="I29" s="111"/>
    </row>
    <row r="30" spans="1:15">
      <c r="A30" s="132" t="s">
        <v>3</v>
      </c>
      <c r="B30" s="1159">
        <v>32.666250155118306</v>
      </c>
      <c r="C30" s="5"/>
      <c r="D30" s="495" t="s">
        <v>3</v>
      </c>
      <c r="E30" s="495">
        <v>29.001077335481906</v>
      </c>
      <c r="F30" s="518">
        <v>996.4</v>
      </c>
      <c r="G30" s="183">
        <v>1</v>
      </c>
      <c r="J30" s="497"/>
    </row>
    <row r="31" spans="1:15">
      <c r="A31" s="134" t="s">
        <v>2</v>
      </c>
      <c r="B31" s="1160">
        <v>33.312561676317799</v>
      </c>
      <c r="C31" s="5"/>
      <c r="D31" s="495" t="s">
        <v>3</v>
      </c>
      <c r="E31" s="495">
        <v>31.250584169283911</v>
      </c>
      <c r="F31" s="518">
        <v>304.00000000000034</v>
      </c>
      <c r="G31" s="183">
        <v>1</v>
      </c>
      <c r="J31" s="497"/>
    </row>
    <row r="32" spans="1:15">
      <c r="A32" s="134" t="s">
        <v>5</v>
      </c>
      <c r="B32" s="1160">
        <v>39.279518889471333</v>
      </c>
      <c r="C32" s="5"/>
      <c r="D32" s="495" t="s">
        <v>3</v>
      </c>
      <c r="E32" s="495">
        <v>36.400973713898615</v>
      </c>
      <c r="F32" s="518">
        <v>303.2</v>
      </c>
      <c r="G32" s="183">
        <v>1</v>
      </c>
      <c r="J32" s="497"/>
    </row>
    <row r="33" spans="1:10">
      <c r="A33" s="134" t="s">
        <v>415</v>
      </c>
      <c r="B33" s="1160">
        <v>40.315898672733702</v>
      </c>
      <c r="C33" s="5"/>
      <c r="D33" s="495" t="s">
        <v>3</v>
      </c>
      <c r="E33" s="495">
        <v>31.716678050800667</v>
      </c>
      <c r="F33" s="518">
        <v>299.35999999999967</v>
      </c>
      <c r="G33" s="183">
        <v>1</v>
      </c>
      <c r="J33" s="497"/>
    </row>
    <row r="34" spans="1:10">
      <c r="A34" s="135" t="s">
        <v>1</v>
      </c>
      <c r="B34" s="1161">
        <v>46.053668259943713</v>
      </c>
      <c r="C34" s="5"/>
      <c r="D34" s="495" t="s">
        <v>3</v>
      </c>
      <c r="E34" s="495">
        <v>32.741171276135248</v>
      </c>
      <c r="F34" s="518">
        <v>298.8</v>
      </c>
      <c r="G34" s="183">
        <v>1</v>
      </c>
      <c r="J34" s="497"/>
    </row>
    <row r="35" spans="1:10">
      <c r="B35" s="447"/>
      <c r="C35" s="5"/>
      <c r="D35" s="495" t="s">
        <v>3</v>
      </c>
      <c r="E35" s="495">
        <v>41.759020264766015</v>
      </c>
      <c r="F35" s="518">
        <v>298.60000000000002</v>
      </c>
      <c r="G35" s="183">
        <v>1</v>
      </c>
      <c r="J35" s="497"/>
    </row>
    <row r="36" spans="1:10">
      <c r="B36" s="447"/>
      <c r="C36" s="5"/>
      <c r="D36" s="495" t="s">
        <v>3</v>
      </c>
      <c r="E36" s="495">
        <v>35.725129189730005</v>
      </c>
      <c r="F36" s="518">
        <v>286.62</v>
      </c>
      <c r="G36" s="183">
        <v>1</v>
      </c>
      <c r="J36" s="497"/>
    </row>
    <row r="37" spans="1:10">
      <c r="B37" s="447"/>
      <c r="C37" s="5"/>
      <c r="D37" s="495" t="s">
        <v>3</v>
      </c>
      <c r="E37" s="495">
        <v>32.582388420596196</v>
      </c>
      <c r="F37" s="518">
        <v>199.4</v>
      </c>
      <c r="G37" s="183">
        <v>1</v>
      </c>
      <c r="J37" s="497"/>
    </row>
    <row r="38" spans="1:10">
      <c r="B38" s="447"/>
      <c r="C38" s="5"/>
      <c r="D38" s="495" t="s">
        <v>3</v>
      </c>
      <c r="E38" s="495">
        <v>33.820213571652296</v>
      </c>
      <c r="F38" s="518">
        <v>197.4</v>
      </c>
      <c r="G38" s="183">
        <v>1</v>
      </c>
      <c r="J38" s="497"/>
    </row>
    <row r="39" spans="1:10">
      <c r="B39" s="447"/>
      <c r="C39" s="5"/>
      <c r="D39" s="183" t="s">
        <v>3</v>
      </c>
      <c r="E39" s="495">
        <v>34.859413450931939</v>
      </c>
      <c r="F39" s="544">
        <v>153.6</v>
      </c>
      <c r="G39" s="183">
        <v>1</v>
      </c>
      <c r="J39" s="497"/>
    </row>
    <row r="40" spans="1:10">
      <c r="B40" s="447"/>
      <c r="C40" s="5"/>
      <c r="D40" s="495" t="s">
        <v>3</v>
      </c>
      <c r="E40" s="495">
        <v>33.251391140126387</v>
      </c>
      <c r="F40" s="518">
        <v>140</v>
      </c>
      <c r="G40" s="183">
        <v>1</v>
      </c>
      <c r="J40" s="497"/>
    </row>
    <row r="41" spans="1:10">
      <c r="B41" s="447"/>
      <c r="C41" s="5"/>
      <c r="D41" s="495" t="s">
        <v>3</v>
      </c>
      <c r="E41" s="495">
        <v>29.297116986633103</v>
      </c>
      <c r="F41" s="518">
        <v>137.75</v>
      </c>
      <c r="G41" s="183">
        <v>1</v>
      </c>
      <c r="J41" s="497"/>
    </row>
    <row r="42" spans="1:10">
      <c r="B42" s="447"/>
      <c r="C42" s="5"/>
      <c r="D42" s="495" t="s">
        <v>3</v>
      </c>
      <c r="E42" s="495">
        <v>33.092840007993061</v>
      </c>
      <c r="F42" s="518">
        <v>118.1</v>
      </c>
      <c r="G42" s="183">
        <v>1</v>
      </c>
      <c r="J42" s="497"/>
    </row>
    <row r="43" spans="1:10">
      <c r="B43" s="447"/>
      <c r="C43" s="5"/>
      <c r="D43" s="495" t="s">
        <v>2</v>
      </c>
      <c r="E43" s="495">
        <v>29.422104232746484</v>
      </c>
      <c r="F43" s="518">
        <v>393.6</v>
      </c>
      <c r="G43" s="183">
        <v>2</v>
      </c>
      <c r="J43" s="497"/>
    </row>
    <row r="44" spans="1:10">
      <c r="B44" s="447"/>
      <c r="C44" s="5"/>
      <c r="D44" s="495" t="s">
        <v>2</v>
      </c>
      <c r="E44" s="495">
        <v>33.010984156647005</v>
      </c>
      <c r="F44" s="518">
        <v>335.99999999999989</v>
      </c>
      <c r="G44" s="183">
        <v>2</v>
      </c>
      <c r="J44" s="497"/>
    </row>
    <row r="45" spans="1:10">
      <c r="B45" s="447"/>
      <c r="C45" s="5"/>
      <c r="D45" s="495" t="s">
        <v>2</v>
      </c>
      <c r="E45" s="495">
        <v>30.163250428324282</v>
      </c>
      <c r="F45" s="518">
        <v>302.40000000000038</v>
      </c>
      <c r="G45" s="183">
        <v>2</v>
      </c>
      <c r="J45" s="497"/>
    </row>
    <row r="46" spans="1:10">
      <c r="B46" s="447"/>
      <c r="C46" s="5"/>
      <c r="D46" s="495" t="s">
        <v>2</v>
      </c>
      <c r="E46" s="495">
        <v>29.584566569092953</v>
      </c>
      <c r="F46" s="518">
        <v>264</v>
      </c>
      <c r="G46" s="183">
        <v>2</v>
      </c>
      <c r="J46" s="497"/>
    </row>
    <row r="47" spans="1:10">
      <c r="B47" s="447"/>
      <c r="C47" s="5"/>
      <c r="D47" s="495" t="s">
        <v>2</v>
      </c>
      <c r="E47" s="495">
        <v>29.43719425274822</v>
      </c>
      <c r="F47" s="518">
        <v>225.6</v>
      </c>
      <c r="G47" s="183">
        <v>2</v>
      </c>
      <c r="J47" s="497"/>
    </row>
    <row r="48" spans="1:10">
      <c r="B48" s="447"/>
      <c r="C48" s="5"/>
      <c r="D48" s="495" t="s">
        <v>2</v>
      </c>
      <c r="E48" s="495">
        <v>78.412040615370771</v>
      </c>
      <c r="F48" s="518">
        <v>209.4</v>
      </c>
      <c r="G48" s="183">
        <v>2</v>
      </c>
      <c r="J48" s="497"/>
    </row>
    <row r="49" spans="2:11">
      <c r="B49" s="447"/>
      <c r="C49" s="5"/>
      <c r="D49" s="495" t="s">
        <v>2</v>
      </c>
      <c r="E49" s="495">
        <v>37.50838840414503</v>
      </c>
      <c r="F49" s="518">
        <v>180.07499999999999</v>
      </c>
      <c r="G49" s="183">
        <v>2</v>
      </c>
      <c r="J49" s="497"/>
    </row>
    <row r="50" spans="2:11">
      <c r="B50" s="447"/>
      <c r="C50" s="5"/>
      <c r="D50" s="495" t="s">
        <v>5</v>
      </c>
      <c r="E50" s="495">
        <v>63.368541045899811</v>
      </c>
      <c r="F50" s="518">
        <v>383.52</v>
      </c>
      <c r="G50" s="183">
        <v>3</v>
      </c>
      <c r="J50" s="497"/>
    </row>
    <row r="51" spans="2:11">
      <c r="B51" s="447"/>
      <c r="C51" s="5"/>
      <c r="D51" s="495" t="s">
        <v>5</v>
      </c>
      <c r="E51" s="495">
        <v>48.519356366874348</v>
      </c>
      <c r="F51" s="518">
        <v>302.39999999999998</v>
      </c>
      <c r="G51" s="183">
        <v>3</v>
      </c>
      <c r="J51" s="497"/>
    </row>
    <row r="52" spans="2:11">
      <c r="B52" s="447"/>
      <c r="C52" s="5"/>
      <c r="D52" s="134" t="s">
        <v>5</v>
      </c>
      <c r="E52" s="495">
        <v>31.376291295503663</v>
      </c>
      <c r="F52" s="518">
        <v>301.14</v>
      </c>
      <c r="G52" s="183">
        <v>3</v>
      </c>
      <c r="J52" s="497"/>
    </row>
    <row r="53" spans="2:11">
      <c r="B53" s="447"/>
      <c r="C53" s="5"/>
      <c r="D53" s="495" t="s">
        <v>5</v>
      </c>
      <c r="E53" s="495">
        <v>33.787019818716928</v>
      </c>
      <c r="F53" s="518">
        <v>218</v>
      </c>
      <c r="G53" s="183">
        <v>3</v>
      </c>
      <c r="J53" s="497"/>
    </row>
    <row r="54" spans="2:11">
      <c r="B54" s="447"/>
      <c r="C54" s="5"/>
      <c r="D54" s="495" t="s">
        <v>5</v>
      </c>
      <c r="E54" s="495">
        <v>36.735757412116492</v>
      </c>
      <c r="F54" s="518">
        <v>218</v>
      </c>
      <c r="G54" s="183">
        <v>3</v>
      </c>
      <c r="J54" s="497"/>
    </row>
    <row r="55" spans="2:11">
      <c r="B55" s="447"/>
      <c r="C55" s="5"/>
      <c r="D55" s="495" t="s">
        <v>5</v>
      </c>
      <c r="E55" s="495">
        <v>34.407877903285296</v>
      </c>
      <c r="F55" s="518">
        <v>202.74</v>
      </c>
      <c r="G55" s="183">
        <v>3</v>
      </c>
      <c r="J55" s="497"/>
    </row>
    <row r="56" spans="2:11">
      <c r="B56" s="447"/>
      <c r="C56" s="5"/>
      <c r="D56" s="495" t="s">
        <v>5</v>
      </c>
      <c r="E56" s="495">
        <v>35.921204730132828</v>
      </c>
      <c r="F56" s="518">
        <v>184.9</v>
      </c>
      <c r="G56" s="183">
        <v>3</v>
      </c>
      <c r="J56" s="497"/>
    </row>
    <row r="57" spans="2:11">
      <c r="B57" s="447"/>
      <c r="C57" s="5"/>
      <c r="D57" s="495" t="s">
        <v>5</v>
      </c>
      <c r="E57" s="495">
        <v>48.413705473128573</v>
      </c>
      <c r="F57" s="518">
        <v>166.08</v>
      </c>
      <c r="G57" s="183">
        <v>3</v>
      </c>
      <c r="J57" s="497"/>
    </row>
    <row r="58" spans="2:11">
      <c r="B58" s="447"/>
      <c r="C58" s="5"/>
      <c r="D58" s="495" t="s">
        <v>5</v>
      </c>
      <c r="E58" s="495">
        <v>28.138169605329015</v>
      </c>
      <c r="F58" s="518">
        <v>155</v>
      </c>
      <c r="G58" s="183">
        <v>3</v>
      </c>
      <c r="J58" s="497"/>
    </row>
    <row r="59" spans="2:11">
      <c r="B59" s="447"/>
      <c r="C59" s="5"/>
      <c r="D59" s="495" t="s">
        <v>5</v>
      </c>
      <c r="E59" s="495">
        <v>39.871900070747273</v>
      </c>
      <c r="F59" s="518">
        <v>120.39999999999992</v>
      </c>
      <c r="G59" s="183">
        <v>3</v>
      </c>
      <c r="J59" s="497"/>
    </row>
    <row r="60" spans="2:11">
      <c r="B60" s="447"/>
      <c r="C60" s="5"/>
      <c r="D60" s="495" t="s">
        <v>5</v>
      </c>
      <c r="E60" s="495">
        <v>34.850545372914475</v>
      </c>
      <c r="F60" s="518">
        <v>100.8</v>
      </c>
      <c r="G60" s="183">
        <v>3</v>
      </c>
      <c r="J60" s="497"/>
    </row>
    <row r="61" spans="2:11">
      <c r="B61" s="447"/>
      <c r="C61" s="5"/>
      <c r="D61" s="495" t="s">
        <v>5</v>
      </c>
      <c r="E61" s="495">
        <v>36.202868645950588</v>
      </c>
      <c r="F61" s="518">
        <v>93.06</v>
      </c>
      <c r="G61" s="183">
        <v>3</v>
      </c>
      <c r="J61" s="497"/>
    </row>
    <row r="62" spans="2:11">
      <c r="B62" s="447"/>
      <c r="C62" s="5"/>
      <c r="D62" s="495" t="s">
        <v>5</v>
      </c>
      <c r="E62" s="495">
        <v>47.977857890573496</v>
      </c>
      <c r="F62" s="518">
        <v>72.450000000000031</v>
      </c>
      <c r="G62" s="183">
        <v>3</v>
      </c>
      <c r="H62" s="447"/>
      <c r="J62" s="497"/>
    </row>
    <row r="63" spans="2:11">
      <c r="B63" s="447"/>
      <c r="C63" s="5"/>
      <c r="D63" s="495" t="s">
        <v>5</v>
      </c>
      <c r="E63" s="495">
        <v>34.838187497384446</v>
      </c>
      <c r="F63" s="518">
        <v>21.76</v>
      </c>
      <c r="G63" s="183">
        <v>3</v>
      </c>
      <c r="H63" s="447"/>
      <c r="J63" s="497"/>
    </row>
    <row r="64" spans="2:11">
      <c r="B64" s="447"/>
      <c r="C64" s="5"/>
      <c r="D64" s="495" t="s">
        <v>415</v>
      </c>
      <c r="E64" s="495">
        <v>35.279094645890765</v>
      </c>
      <c r="F64" s="518">
        <v>304.67500000000001</v>
      </c>
      <c r="G64" s="183">
        <v>4</v>
      </c>
      <c r="H64" s="447"/>
      <c r="J64" s="497"/>
      <c r="K64" s="497"/>
    </row>
    <row r="65" spans="2:12">
      <c r="B65" s="447"/>
      <c r="C65" s="5"/>
      <c r="D65" s="495" t="s">
        <v>415</v>
      </c>
      <c r="E65" s="495">
        <v>36.964347098440143</v>
      </c>
      <c r="F65" s="518">
        <v>301.10000000000002</v>
      </c>
      <c r="G65" s="183">
        <v>4</v>
      </c>
      <c r="J65" s="497"/>
      <c r="K65" s="497"/>
    </row>
    <row r="66" spans="2:12">
      <c r="B66" s="447"/>
      <c r="C66" s="5"/>
      <c r="D66" s="495" t="s">
        <v>415</v>
      </c>
      <c r="E66" s="495">
        <v>38.845312489773342</v>
      </c>
      <c r="F66" s="518">
        <v>239.8</v>
      </c>
      <c r="G66" s="183">
        <v>4</v>
      </c>
      <c r="J66" s="497"/>
      <c r="K66" s="497"/>
    </row>
    <row r="67" spans="2:12">
      <c r="B67" s="447"/>
      <c r="C67" s="5"/>
      <c r="D67" s="495" t="s">
        <v>415</v>
      </c>
      <c r="E67" s="495">
        <v>52.69306642307248</v>
      </c>
      <c r="F67" s="518">
        <v>201.30000000000007</v>
      </c>
      <c r="G67" s="183">
        <v>4</v>
      </c>
      <c r="J67" s="497"/>
      <c r="K67" s="497"/>
    </row>
    <row r="68" spans="2:12">
      <c r="C68" s="5"/>
      <c r="D68" s="495" t="s">
        <v>415</v>
      </c>
      <c r="E68" s="495">
        <v>52.67532010710633</v>
      </c>
      <c r="F68" s="518">
        <v>99.8</v>
      </c>
      <c r="G68" s="183">
        <v>4</v>
      </c>
      <c r="J68" s="497"/>
      <c r="K68" s="497"/>
    </row>
    <row r="69" spans="2:12">
      <c r="C69" s="5"/>
      <c r="D69" s="495" t="s">
        <v>1</v>
      </c>
      <c r="E69" s="495">
        <v>50.119198007685853</v>
      </c>
      <c r="F69" s="518">
        <v>247</v>
      </c>
      <c r="G69" s="183">
        <v>5</v>
      </c>
      <c r="J69" s="497"/>
      <c r="K69" s="497"/>
    </row>
    <row r="70" spans="2:12">
      <c r="C70" s="5"/>
      <c r="D70" s="498" t="s">
        <v>1</v>
      </c>
      <c r="E70" s="498">
        <v>42.39409283488677</v>
      </c>
      <c r="F70" s="545">
        <v>198</v>
      </c>
      <c r="G70" s="291">
        <v>5</v>
      </c>
      <c r="J70" s="497"/>
      <c r="K70" s="497"/>
      <c r="L70" s="497"/>
    </row>
    <row r="71" spans="2:12">
      <c r="C71" s="5"/>
      <c r="D71" s="5"/>
      <c r="E71" s="5"/>
      <c r="F71" s="5"/>
      <c r="G71" s="5"/>
      <c r="J71" s="497"/>
      <c r="K71" s="497"/>
      <c r="L71" s="497"/>
    </row>
    <row r="72" spans="2:12">
      <c r="C72" s="5"/>
      <c r="D72" s="5"/>
      <c r="E72" s="5"/>
      <c r="F72" s="5"/>
      <c r="G72" s="5"/>
      <c r="J72" s="497"/>
      <c r="K72" s="497"/>
      <c r="L72" s="497"/>
    </row>
    <row r="73" spans="2:12">
      <c r="C73" s="5"/>
      <c r="D73" s="5"/>
      <c r="E73" s="5"/>
      <c r="F73" s="5"/>
      <c r="G73" s="5"/>
      <c r="J73" s="497"/>
      <c r="K73" s="497"/>
      <c r="L73" s="497"/>
    </row>
    <row r="74" spans="2:12">
      <c r="C74" s="5"/>
      <c r="D74" s="5"/>
      <c r="E74" s="5"/>
      <c r="F74" s="5"/>
      <c r="G74" s="5"/>
      <c r="J74" s="497"/>
      <c r="K74" s="497"/>
      <c r="L74" s="497"/>
    </row>
    <row r="75" spans="2:12">
      <c r="C75" s="5"/>
      <c r="D75" s="5"/>
      <c r="E75" s="5"/>
      <c r="F75" s="5"/>
      <c r="G75" s="5"/>
      <c r="J75" s="497"/>
      <c r="K75" s="497"/>
      <c r="L75" s="497"/>
    </row>
    <row r="76" spans="2:12">
      <c r="C76" s="5"/>
      <c r="D76" s="5"/>
      <c r="E76" s="5"/>
      <c r="F76" s="5"/>
      <c r="G76" s="5"/>
      <c r="J76" s="497"/>
      <c r="K76" s="497"/>
      <c r="L76" s="497"/>
    </row>
    <row r="77" spans="2:12">
      <c r="C77" s="5"/>
      <c r="D77" s="5"/>
      <c r="E77" s="5"/>
      <c r="F77" s="5"/>
      <c r="G77" s="5"/>
      <c r="J77" s="497"/>
      <c r="K77" s="497"/>
      <c r="L77" s="497"/>
    </row>
    <row r="78" spans="2:12">
      <c r="C78" s="5"/>
      <c r="D78" s="5"/>
      <c r="E78" s="5"/>
      <c r="F78" s="5"/>
      <c r="G78" s="5"/>
      <c r="J78" s="497"/>
      <c r="K78" s="497"/>
      <c r="L78" s="497"/>
    </row>
    <row r="79" spans="2:12">
      <c r="C79" s="5"/>
      <c r="D79" s="5"/>
      <c r="E79" s="5"/>
      <c r="F79" s="5"/>
      <c r="G79" s="5"/>
      <c r="J79" s="497"/>
      <c r="K79" s="497"/>
      <c r="L79" s="497"/>
    </row>
    <row r="80" spans="2:12">
      <c r="C80" s="5"/>
      <c r="D80" s="5"/>
      <c r="E80" s="5"/>
      <c r="F80" s="5"/>
      <c r="G80" s="5"/>
      <c r="J80" s="497"/>
      <c r="K80" s="497"/>
      <c r="L80" s="497"/>
    </row>
    <row r="81" spans="3:14">
      <c r="C81" s="5"/>
      <c r="D81" s="5"/>
      <c r="E81" s="5"/>
      <c r="F81" s="5"/>
      <c r="G81" s="5"/>
      <c r="J81" s="497"/>
      <c r="K81" s="497"/>
      <c r="L81" s="497"/>
    </row>
    <row r="82" spans="3:14">
      <c r="C82" s="5"/>
      <c r="D82" s="5"/>
      <c r="E82" s="5"/>
      <c r="F82" s="5"/>
      <c r="G82" s="5"/>
      <c r="J82" s="497"/>
      <c r="K82" s="497"/>
      <c r="L82" s="497"/>
    </row>
    <row r="83" spans="3:14">
      <c r="C83" s="5"/>
      <c r="D83" s="5"/>
      <c r="E83" s="5"/>
      <c r="F83" s="5"/>
      <c r="G83" s="5"/>
      <c r="J83" s="497"/>
      <c r="K83" s="497"/>
      <c r="L83" s="497"/>
    </row>
    <row r="84" spans="3:14">
      <c r="C84" s="5"/>
      <c r="D84" s="5"/>
      <c r="E84" s="5"/>
      <c r="F84" s="5"/>
      <c r="G84" s="5"/>
      <c r="J84" s="497"/>
      <c r="K84" s="497"/>
      <c r="L84" s="497"/>
    </row>
    <row r="85" spans="3:14">
      <c r="C85" s="5"/>
      <c r="D85" s="5"/>
      <c r="E85" s="5"/>
      <c r="F85" s="5"/>
      <c r="G85" s="5"/>
      <c r="J85" s="497"/>
      <c r="K85" s="497"/>
      <c r="L85" s="497"/>
    </row>
    <row r="86" spans="3:14">
      <c r="C86" s="5"/>
      <c r="D86" s="5"/>
      <c r="E86" s="5"/>
      <c r="F86" s="5"/>
      <c r="G86" s="5"/>
      <c r="J86" s="497"/>
      <c r="K86" s="497"/>
      <c r="L86" s="497"/>
    </row>
    <row r="87" spans="3:14">
      <c r="C87" s="5"/>
      <c r="D87" s="5"/>
      <c r="E87" s="5"/>
      <c r="F87" s="5"/>
      <c r="G87" s="5"/>
      <c r="J87" s="497"/>
      <c r="K87" s="497"/>
      <c r="L87" s="497"/>
    </row>
    <row r="88" spans="3:14">
      <c r="C88" s="5"/>
      <c r="D88" s="5"/>
      <c r="E88" s="5"/>
      <c r="F88" s="5"/>
      <c r="G88" s="5"/>
      <c r="J88" s="497"/>
      <c r="K88" s="497"/>
      <c r="L88" s="497"/>
    </row>
    <row r="89" spans="3:14">
      <c r="C89" s="5"/>
      <c r="D89" s="5"/>
      <c r="E89" s="5"/>
      <c r="F89" s="5"/>
      <c r="G89" s="5"/>
      <c r="J89" s="497"/>
      <c r="K89" s="497"/>
      <c r="L89" s="497"/>
    </row>
    <row r="90" spans="3:14">
      <c r="C90" s="5"/>
      <c r="D90" s="5"/>
      <c r="E90" s="5"/>
      <c r="F90" s="5"/>
      <c r="G90" s="5"/>
      <c r="J90" s="497"/>
      <c r="K90" s="497"/>
      <c r="L90" s="497"/>
    </row>
    <row r="91" spans="3:14">
      <c r="C91" s="5"/>
      <c r="D91" s="5"/>
      <c r="E91" s="5"/>
      <c r="F91" s="5"/>
      <c r="G91" s="5"/>
      <c r="J91" s="497"/>
      <c r="K91" s="497"/>
      <c r="L91" s="497"/>
    </row>
    <row r="92" spans="3:14">
      <c r="C92" s="5"/>
      <c r="D92" s="5"/>
      <c r="E92" s="5"/>
      <c r="F92" s="5"/>
      <c r="G92" s="5"/>
      <c r="J92" s="497"/>
      <c r="K92" s="497"/>
      <c r="L92" s="497"/>
      <c r="M92" s="497"/>
      <c r="N92" s="497"/>
    </row>
    <row r="93" spans="3:14">
      <c r="C93" s="5"/>
      <c r="D93" s="5"/>
      <c r="E93" s="5"/>
      <c r="F93" s="5"/>
      <c r="G93" s="5"/>
      <c r="J93" s="497"/>
      <c r="K93" s="497"/>
      <c r="L93" s="497"/>
      <c r="M93" s="497"/>
      <c r="N93" s="497"/>
    </row>
    <row r="94" spans="3:14">
      <c r="C94" s="5"/>
      <c r="D94" s="5"/>
      <c r="E94" s="5"/>
      <c r="F94" s="5"/>
      <c r="G94" s="5"/>
      <c r="J94" s="497"/>
      <c r="K94" s="497"/>
      <c r="L94" s="497"/>
    </row>
    <row r="95" spans="3:14">
      <c r="C95" s="5"/>
      <c r="D95" s="5"/>
      <c r="E95" s="5"/>
      <c r="F95" s="5"/>
      <c r="G95" s="5"/>
      <c r="J95" s="497"/>
      <c r="K95" s="497"/>
      <c r="L95" s="497"/>
      <c r="M95" s="497"/>
      <c r="N95" s="497"/>
    </row>
    <row r="96" spans="3:14">
      <c r="C96" s="5"/>
      <c r="D96" s="5"/>
      <c r="E96" s="5"/>
      <c r="F96" s="5"/>
      <c r="G96" s="5"/>
      <c r="J96" s="497"/>
      <c r="K96" s="497"/>
      <c r="L96" s="497"/>
      <c r="M96" s="497"/>
      <c r="N96" s="497"/>
    </row>
    <row r="97" spans="3:14">
      <c r="C97" s="5"/>
      <c r="D97" s="5"/>
      <c r="E97" s="5"/>
      <c r="F97" s="5"/>
      <c r="G97" s="5"/>
      <c r="J97" s="497"/>
      <c r="K97" s="497"/>
      <c r="L97" s="497"/>
      <c r="M97" s="497"/>
      <c r="N97" s="497"/>
    </row>
    <row r="98" spans="3:14">
      <c r="C98" s="5"/>
      <c r="D98" s="5"/>
      <c r="E98" s="5"/>
      <c r="F98" s="5"/>
      <c r="G98" s="5"/>
      <c r="J98" s="497"/>
      <c r="K98" s="497"/>
      <c r="L98" s="497"/>
      <c r="M98" s="497"/>
      <c r="N98" s="497"/>
    </row>
    <row r="99" spans="3:14">
      <c r="C99" s="5"/>
      <c r="D99" s="5"/>
      <c r="E99" s="5"/>
      <c r="F99" s="5"/>
      <c r="G99" s="5"/>
      <c r="J99" s="497"/>
      <c r="K99" s="497"/>
      <c r="L99" s="497"/>
      <c r="M99" s="497"/>
      <c r="N99" s="497"/>
    </row>
    <row r="100" spans="3:14">
      <c r="C100" s="5"/>
      <c r="D100" s="5"/>
      <c r="E100" s="5"/>
      <c r="F100" s="5"/>
      <c r="G100" s="5"/>
      <c r="J100" s="497"/>
      <c r="K100" s="497"/>
      <c r="L100" s="497"/>
      <c r="M100" s="497"/>
      <c r="N100" s="497"/>
    </row>
    <row r="101" spans="3:14">
      <c r="C101" s="5"/>
      <c r="D101" s="5"/>
      <c r="E101" s="5"/>
      <c r="F101" s="5"/>
      <c r="G101" s="5"/>
      <c r="J101" s="497"/>
      <c r="K101" s="497"/>
      <c r="L101" s="497"/>
      <c r="M101" s="497"/>
      <c r="N101" s="497"/>
    </row>
    <row r="102" spans="3:14">
      <c r="C102" s="5"/>
      <c r="D102" s="5"/>
      <c r="E102" s="5"/>
      <c r="F102" s="5"/>
      <c r="G102" s="5"/>
      <c r="J102" s="497"/>
      <c r="K102" s="497"/>
      <c r="L102" s="497"/>
      <c r="M102" s="497"/>
      <c r="N102" s="497"/>
    </row>
    <row r="103" spans="3:14">
      <c r="C103" s="5"/>
      <c r="D103" s="5"/>
      <c r="E103" s="5"/>
      <c r="F103" s="5"/>
      <c r="G103" s="5"/>
      <c r="J103" s="497"/>
      <c r="K103" s="497"/>
      <c r="L103" s="497"/>
      <c r="M103" s="497"/>
      <c r="N103" s="497"/>
    </row>
    <row r="104" spans="3:14">
      <c r="C104" s="5"/>
      <c r="D104" s="5"/>
      <c r="E104" s="5"/>
      <c r="F104" s="5"/>
      <c r="G104" s="5"/>
      <c r="J104" s="497"/>
      <c r="K104" s="497"/>
      <c r="L104" s="497"/>
      <c r="M104" s="497"/>
      <c r="N104" s="497"/>
    </row>
    <row r="105" spans="3:14">
      <c r="C105" s="5"/>
      <c r="D105" s="5"/>
      <c r="E105" s="5"/>
      <c r="F105" s="5"/>
      <c r="G105" s="5"/>
      <c r="J105" s="497"/>
      <c r="K105" s="497"/>
      <c r="L105" s="497"/>
      <c r="M105" s="497"/>
      <c r="N105" s="497"/>
    </row>
    <row r="106" spans="3:14">
      <c r="C106" s="5"/>
      <c r="D106" s="5"/>
      <c r="E106" s="5"/>
      <c r="F106" s="5"/>
      <c r="G106" s="5"/>
      <c r="J106" s="497"/>
      <c r="K106" s="497"/>
      <c r="L106" s="497"/>
      <c r="M106" s="497"/>
      <c r="N106" s="497"/>
    </row>
    <row r="107" spans="3:14">
      <c r="C107" s="5"/>
      <c r="D107" s="5"/>
      <c r="E107" s="5"/>
      <c r="F107" s="5"/>
      <c r="G107" s="5"/>
      <c r="J107" s="497"/>
      <c r="K107" s="497"/>
      <c r="L107" s="497"/>
      <c r="M107" s="497"/>
      <c r="N107" s="497"/>
    </row>
    <row r="108" spans="3:14">
      <c r="C108" s="5"/>
      <c r="D108" s="5"/>
      <c r="E108" s="5"/>
      <c r="F108" s="5"/>
      <c r="G108" s="5"/>
      <c r="J108" s="497"/>
      <c r="K108" s="497"/>
      <c r="L108" s="497"/>
      <c r="M108" s="497"/>
      <c r="N108" s="497"/>
    </row>
    <row r="109" spans="3:14">
      <c r="C109" s="5"/>
      <c r="D109" s="5"/>
      <c r="E109" s="5"/>
      <c r="F109" s="5"/>
      <c r="G109" s="5"/>
      <c r="J109" s="497"/>
      <c r="K109" s="497"/>
      <c r="L109" s="497"/>
      <c r="M109" s="497"/>
      <c r="N109" s="497"/>
    </row>
    <row r="110" spans="3:14">
      <c r="C110" s="5"/>
      <c r="D110" s="5"/>
      <c r="E110" s="5"/>
      <c r="F110" s="5"/>
      <c r="G110" s="5"/>
      <c r="J110" s="497"/>
      <c r="K110" s="497"/>
      <c r="L110" s="497"/>
      <c r="M110" s="497"/>
      <c r="N110" s="497"/>
    </row>
    <row r="111" spans="3:14">
      <c r="C111" s="5"/>
      <c r="D111" s="5"/>
      <c r="E111" s="5"/>
      <c r="F111" s="5"/>
      <c r="G111" s="5"/>
      <c r="J111" s="497"/>
      <c r="K111" s="497"/>
      <c r="L111" s="497"/>
      <c r="M111" s="497"/>
      <c r="N111" s="497"/>
    </row>
    <row r="112" spans="3:14">
      <c r="C112" s="5"/>
      <c r="D112" s="5"/>
      <c r="E112" s="5"/>
      <c r="F112" s="5"/>
      <c r="G112" s="5"/>
      <c r="J112" s="497"/>
      <c r="K112" s="497"/>
      <c r="L112" s="497"/>
      <c r="M112" s="497"/>
      <c r="N112" s="497"/>
    </row>
    <row r="113" spans="3:14">
      <c r="C113" s="5"/>
      <c r="D113" s="5"/>
      <c r="E113" s="5"/>
      <c r="F113" s="5"/>
      <c r="G113" s="5"/>
      <c r="J113" s="497"/>
      <c r="K113" s="497"/>
      <c r="L113" s="497"/>
      <c r="M113" s="497"/>
      <c r="N113" s="497"/>
    </row>
    <row r="114" spans="3:14">
      <c r="C114" s="5"/>
      <c r="D114" s="5"/>
      <c r="E114" s="5"/>
      <c r="F114" s="5"/>
      <c r="G114" s="5"/>
      <c r="J114" s="497"/>
      <c r="K114" s="497"/>
      <c r="L114" s="497"/>
      <c r="M114" s="497"/>
      <c r="N114" s="497"/>
    </row>
    <row r="115" spans="3:14">
      <c r="C115" s="5"/>
      <c r="D115" s="5"/>
      <c r="E115" s="5"/>
      <c r="F115" s="5"/>
      <c r="G115" s="5"/>
      <c r="J115" s="497"/>
      <c r="K115" s="497"/>
      <c r="L115" s="497"/>
      <c r="M115" s="497"/>
      <c r="N115" s="497"/>
    </row>
    <row r="116" spans="3:14">
      <c r="C116" s="5"/>
      <c r="D116" s="5"/>
      <c r="E116" s="5"/>
      <c r="F116" s="5"/>
      <c r="G116" s="5"/>
      <c r="J116" s="497"/>
      <c r="K116" s="497"/>
      <c r="L116" s="497"/>
      <c r="M116" s="497"/>
      <c r="N116" s="497"/>
    </row>
    <row r="117" spans="3:14">
      <c r="C117" s="5"/>
      <c r="D117" s="5"/>
      <c r="E117" s="5"/>
      <c r="F117" s="5"/>
      <c r="G117" s="5"/>
      <c r="J117" s="497"/>
      <c r="K117" s="497"/>
      <c r="L117" s="497"/>
      <c r="M117" s="497"/>
      <c r="N117" s="497"/>
    </row>
    <row r="118" spans="3:14">
      <c r="C118" s="5"/>
      <c r="D118" s="5"/>
      <c r="E118" s="5"/>
      <c r="F118" s="5"/>
      <c r="G118" s="5"/>
      <c r="J118" s="497"/>
      <c r="K118" s="497"/>
      <c r="L118" s="497"/>
      <c r="M118" s="497"/>
      <c r="N118" s="497"/>
    </row>
    <row r="119" spans="3:14">
      <c r="C119" s="5"/>
      <c r="D119" s="5"/>
      <c r="E119" s="5"/>
      <c r="F119" s="5"/>
      <c r="G119" s="5"/>
      <c r="J119" s="497"/>
      <c r="K119" s="497"/>
      <c r="L119" s="497"/>
      <c r="M119" s="497"/>
      <c r="N119" s="497"/>
    </row>
    <row r="120" spans="3:14">
      <c r="C120" s="5"/>
      <c r="D120" s="5"/>
      <c r="E120" s="5"/>
      <c r="F120" s="5"/>
      <c r="G120" s="5"/>
      <c r="J120" s="497"/>
      <c r="K120" s="497"/>
      <c r="L120" s="497"/>
      <c r="M120" s="497"/>
      <c r="N120" s="497"/>
    </row>
    <row r="121" spans="3:14">
      <c r="C121" s="5"/>
      <c r="D121" s="5"/>
      <c r="E121" s="5"/>
      <c r="F121" s="5"/>
      <c r="G121" s="5"/>
      <c r="J121" s="497"/>
      <c r="K121" s="497"/>
      <c r="L121" s="497"/>
      <c r="M121" s="497"/>
      <c r="N121" s="497"/>
    </row>
    <row r="122" spans="3:14">
      <c r="C122" s="5"/>
      <c r="D122" s="5"/>
      <c r="E122" s="5"/>
      <c r="F122" s="5"/>
      <c r="G122" s="5"/>
      <c r="J122" s="497"/>
      <c r="K122" s="497"/>
      <c r="L122" s="497"/>
      <c r="M122" s="497"/>
      <c r="N122" s="497"/>
    </row>
    <row r="123" spans="3:14">
      <c r="C123" s="5"/>
      <c r="D123" s="5"/>
      <c r="E123" s="5"/>
      <c r="F123" s="5"/>
      <c r="G123" s="5"/>
      <c r="J123" s="497"/>
      <c r="K123" s="497"/>
      <c r="L123" s="497"/>
      <c r="M123" s="497"/>
      <c r="N123" s="497"/>
    </row>
    <row r="124" spans="3:14">
      <c r="C124" s="5"/>
      <c r="D124" s="5"/>
      <c r="E124" s="5"/>
      <c r="F124" s="5"/>
      <c r="G124" s="5"/>
      <c r="J124" s="497"/>
      <c r="K124" s="497"/>
      <c r="L124" s="497"/>
      <c r="M124" s="497"/>
      <c r="N124" s="497"/>
    </row>
    <row r="125" spans="3:14">
      <c r="C125" s="5"/>
      <c r="D125" s="5"/>
      <c r="E125" s="5"/>
      <c r="F125" s="5"/>
      <c r="G125" s="5"/>
      <c r="J125" s="497"/>
      <c r="K125" s="497"/>
      <c r="L125" s="497"/>
      <c r="M125" s="497"/>
      <c r="N125" s="497"/>
    </row>
    <row r="126" spans="3:14">
      <c r="C126" s="5"/>
      <c r="D126" s="5"/>
      <c r="E126" s="5"/>
      <c r="F126" s="5"/>
      <c r="G126" s="5"/>
      <c r="J126" s="497"/>
      <c r="K126" s="497"/>
      <c r="L126" s="497"/>
      <c r="M126" s="497"/>
      <c r="N126" s="497"/>
    </row>
    <row r="127" spans="3:14">
      <c r="C127" s="5"/>
      <c r="D127" s="5"/>
      <c r="E127" s="5"/>
      <c r="F127" s="5"/>
      <c r="G127" s="5"/>
      <c r="J127" s="497"/>
      <c r="K127" s="497"/>
      <c r="L127" s="497"/>
      <c r="M127" s="497"/>
      <c r="N127" s="497"/>
    </row>
    <row r="128" spans="3:14">
      <c r="C128" s="5"/>
      <c r="D128" s="5"/>
      <c r="E128" s="5"/>
      <c r="F128" s="5"/>
      <c r="G128" s="5"/>
      <c r="J128" s="497"/>
      <c r="K128" s="497"/>
      <c r="L128" s="497"/>
      <c r="M128" s="497"/>
      <c r="N128" s="497"/>
    </row>
    <row r="129" spans="3:14">
      <c r="C129" s="5"/>
      <c r="D129" s="5"/>
      <c r="E129" s="5"/>
      <c r="F129" s="5"/>
      <c r="G129" s="5"/>
      <c r="J129" s="497"/>
      <c r="K129" s="497"/>
      <c r="L129" s="497"/>
      <c r="M129" s="497"/>
      <c r="N129" s="497"/>
    </row>
    <row r="130" spans="3:14">
      <c r="C130" s="5"/>
      <c r="D130" s="5"/>
      <c r="E130" s="5"/>
      <c r="F130" s="5"/>
      <c r="G130" s="5"/>
      <c r="J130" s="497"/>
      <c r="K130" s="497"/>
      <c r="L130" s="497"/>
      <c r="M130" s="497"/>
      <c r="N130" s="497"/>
    </row>
    <row r="131" spans="3:14">
      <c r="C131" s="5"/>
      <c r="D131" s="5"/>
      <c r="E131" s="5"/>
      <c r="F131" s="5"/>
      <c r="G131" s="5"/>
      <c r="J131" s="497"/>
      <c r="K131" s="497"/>
      <c r="L131" s="497"/>
      <c r="M131" s="497"/>
      <c r="N131" s="497"/>
    </row>
    <row r="132" spans="3:14">
      <c r="C132" s="5"/>
      <c r="D132" s="5"/>
      <c r="E132" s="5"/>
      <c r="F132" s="5"/>
      <c r="G132" s="5"/>
      <c r="J132" s="497"/>
      <c r="K132" s="497"/>
      <c r="L132" s="497"/>
      <c r="M132" s="497"/>
      <c r="N132" s="497"/>
    </row>
    <row r="133" spans="3:14">
      <c r="C133" s="5"/>
      <c r="D133" s="5"/>
      <c r="E133" s="5"/>
      <c r="F133" s="5"/>
      <c r="G133" s="5"/>
      <c r="J133" s="497"/>
      <c r="K133" s="497"/>
      <c r="L133" s="497"/>
      <c r="M133" s="497"/>
      <c r="N133" s="497"/>
    </row>
    <row r="134" spans="3:14">
      <c r="C134" s="5"/>
      <c r="D134" s="5"/>
      <c r="E134" s="5"/>
      <c r="F134" s="5"/>
      <c r="G134" s="5"/>
      <c r="J134" s="497"/>
      <c r="K134" s="497"/>
      <c r="L134" s="497"/>
      <c r="M134" s="497"/>
      <c r="N134" s="497"/>
    </row>
    <row r="135" spans="3:14">
      <c r="C135" s="5"/>
      <c r="D135" s="5"/>
      <c r="E135" s="5"/>
      <c r="F135" s="5"/>
      <c r="G135" s="5"/>
      <c r="J135" s="497"/>
      <c r="K135" s="497"/>
      <c r="L135" s="497"/>
      <c r="M135" s="497"/>
      <c r="N135" s="497"/>
    </row>
    <row r="136" spans="3:14">
      <c r="C136" s="5"/>
      <c r="D136" s="5"/>
      <c r="E136" s="5"/>
      <c r="F136" s="5"/>
      <c r="G136" s="5"/>
      <c r="J136" s="497"/>
      <c r="K136" s="497"/>
      <c r="L136" s="497"/>
      <c r="M136" s="497"/>
      <c r="N136" s="497"/>
    </row>
    <row r="137" spans="3:14">
      <c r="C137" s="5"/>
      <c r="D137" s="5"/>
      <c r="E137" s="5"/>
      <c r="F137" s="5"/>
      <c r="G137" s="5"/>
      <c r="J137" s="497"/>
      <c r="K137" s="497"/>
      <c r="L137" s="497"/>
      <c r="M137" s="497"/>
      <c r="N137" s="497"/>
    </row>
    <row r="138" spans="3:14">
      <c r="C138" s="5"/>
      <c r="D138" s="5"/>
      <c r="E138" s="5"/>
      <c r="F138" s="5"/>
      <c r="G138" s="5"/>
      <c r="J138" s="497"/>
      <c r="K138" s="497"/>
      <c r="L138" s="497"/>
      <c r="M138" s="497"/>
      <c r="N138" s="497"/>
    </row>
    <row r="139" spans="3:14">
      <c r="C139" s="5"/>
      <c r="D139" s="5"/>
      <c r="E139" s="5"/>
      <c r="F139" s="5"/>
      <c r="G139" s="5"/>
      <c r="J139" s="497"/>
      <c r="K139" s="497"/>
      <c r="L139" s="497"/>
      <c r="M139" s="497"/>
      <c r="N139" s="497"/>
    </row>
    <row r="140" spans="3:14">
      <c r="C140" s="5"/>
      <c r="D140" s="5"/>
      <c r="E140" s="5"/>
      <c r="F140" s="5"/>
      <c r="G140" s="5"/>
      <c r="J140" s="497"/>
      <c r="K140" s="497"/>
      <c r="L140" s="497"/>
      <c r="M140" s="497"/>
      <c r="N140" s="497"/>
    </row>
    <row r="141" spans="3:14">
      <c r="C141" s="5"/>
      <c r="D141" s="5"/>
      <c r="E141" s="5"/>
      <c r="F141" s="5"/>
      <c r="G141" s="5"/>
      <c r="J141" s="497"/>
      <c r="K141" s="497"/>
      <c r="L141" s="497"/>
      <c r="M141" s="497"/>
      <c r="N141" s="497"/>
    </row>
    <row r="142" spans="3:14">
      <c r="C142" s="5"/>
      <c r="D142" s="5"/>
      <c r="E142" s="5"/>
      <c r="F142" s="5"/>
      <c r="G142" s="5"/>
      <c r="J142" s="497"/>
      <c r="K142" s="497"/>
      <c r="L142" s="497"/>
      <c r="M142" s="497"/>
      <c r="N142" s="497"/>
    </row>
    <row r="143" spans="3:14">
      <c r="C143" s="5"/>
      <c r="D143" s="5"/>
      <c r="E143" s="5"/>
      <c r="F143" s="5"/>
      <c r="G143" s="5"/>
      <c r="J143" s="497"/>
      <c r="K143" s="497"/>
      <c r="L143" s="497"/>
      <c r="M143" s="497"/>
      <c r="N143" s="497"/>
    </row>
    <row r="144" spans="3:14">
      <c r="C144" s="5"/>
      <c r="D144" s="5"/>
      <c r="E144" s="5"/>
      <c r="F144" s="5"/>
      <c r="G144" s="5"/>
      <c r="J144" s="497"/>
      <c r="K144" s="497"/>
      <c r="L144" s="497"/>
      <c r="M144" s="497"/>
      <c r="N144" s="497"/>
    </row>
    <row r="145" spans="3:14">
      <c r="C145" s="5"/>
      <c r="D145" s="5"/>
      <c r="E145" s="5"/>
      <c r="F145" s="5"/>
      <c r="G145" s="5"/>
      <c r="J145" s="497"/>
      <c r="K145" s="497"/>
      <c r="L145" s="497"/>
      <c r="M145" s="497"/>
      <c r="N145" s="497"/>
    </row>
    <row r="146" spans="3:14">
      <c r="C146" s="5"/>
      <c r="D146" s="5"/>
      <c r="E146" s="5"/>
      <c r="F146" s="5"/>
      <c r="G146" s="5"/>
      <c r="J146" s="497"/>
      <c r="K146" s="497"/>
      <c r="L146" s="497"/>
      <c r="M146" s="497"/>
      <c r="N146" s="497"/>
    </row>
    <row r="147" spans="3:14">
      <c r="C147" s="5"/>
      <c r="D147" s="5"/>
      <c r="E147" s="5"/>
      <c r="F147" s="5"/>
      <c r="G147" s="5"/>
      <c r="J147" s="497"/>
      <c r="K147" s="497"/>
      <c r="L147" s="497"/>
      <c r="M147" s="497"/>
      <c r="N147" s="497"/>
    </row>
    <row r="148" spans="3:14">
      <c r="C148" s="5"/>
      <c r="D148" s="5"/>
      <c r="E148" s="5"/>
      <c r="F148" s="5"/>
      <c r="G148" s="5"/>
      <c r="J148" s="497"/>
      <c r="K148" s="497"/>
      <c r="L148" s="497"/>
      <c r="M148" s="497"/>
      <c r="N148" s="497"/>
    </row>
    <row r="149" spans="3:14">
      <c r="C149" s="5"/>
      <c r="D149" s="5"/>
      <c r="E149" s="5"/>
      <c r="F149" s="5"/>
      <c r="G149" s="5"/>
      <c r="J149" s="497"/>
      <c r="K149" s="497"/>
      <c r="L149" s="497"/>
      <c r="M149" s="497"/>
      <c r="N149" s="497"/>
    </row>
    <row r="150" spans="3:14">
      <c r="C150" s="5"/>
      <c r="D150" s="5"/>
      <c r="E150" s="5"/>
      <c r="F150" s="5"/>
      <c r="G150" s="5"/>
      <c r="J150" s="497"/>
      <c r="K150" s="497"/>
      <c r="L150" s="497"/>
      <c r="M150" s="497"/>
      <c r="N150" s="497"/>
    </row>
    <row r="151" spans="3:14">
      <c r="C151" s="5"/>
      <c r="D151" s="5"/>
      <c r="E151" s="5"/>
      <c r="F151" s="5"/>
      <c r="G151" s="5"/>
      <c r="J151" s="497"/>
      <c r="K151" s="497"/>
      <c r="L151" s="497"/>
      <c r="M151" s="497"/>
      <c r="N151" s="497"/>
    </row>
    <row r="152" spans="3:14">
      <c r="C152" s="5"/>
      <c r="D152" s="5"/>
      <c r="E152" s="5"/>
      <c r="F152" s="5"/>
      <c r="G152" s="5"/>
      <c r="J152" s="497"/>
      <c r="K152" s="497"/>
      <c r="L152" s="497"/>
      <c r="M152" s="497"/>
      <c r="N152" s="497"/>
    </row>
    <row r="153" spans="3:14">
      <c r="C153" s="5"/>
      <c r="D153" s="5"/>
      <c r="E153" s="5"/>
      <c r="F153" s="5"/>
      <c r="G153" s="5"/>
      <c r="J153" s="497"/>
      <c r="K153" s="497"/>
      <c r="L153" s="497"/>
      <c r="M153" s="497"/>
      <c r="N153" s="497"/>
    </row>
    <row r="154" spans="3:14">
      <c r="C154" s="5"/>
      <c r="D154" s="5"/>
      <c r="E154" s="5"/>
      <c r="F154" s="5"/>
      <c r="G154" s="5"/>
      <c r="J154" s="497"/>
      <c r="K154" s="497"/>
      <c r="L154" s="497"/>
      <c r="M154" s="497"/>
      <c r="N154" s="497"/>
    </row>
    <row r="155" spans="3:14">
      <c r="C155" s="5"/>
      <c r="D155" s="5"/>
      <c r="E155" s="5"/>
      <c r="F155" s="5"/>
      <c r="G155" s="5"/>
      <c r="J155" s="497"/>
      <c r="K155" s="497"/>
      <c r="L155" s="497"/>
      <c r="M155" s="497"/>
      <c r="N155" s="497"/>
    </row>
    <row r="156" spans="3:14">
      <c r="C156" s="5"/>
      <c r="D156" s="5"/>
      <c r="E156" s="5"/>
      <c r="F156" s="5"/>
      <c r="G156" s="5"/>
      <c r="J156" s="497"/>
      <c r="K156" s="497"/>
      <c r="L156" s="497"/>
      <c r="M156" s="497"/>
      <c r="N156" s="497"/>
    </row>
    <row r="157" spans="3:14">
      <c r="C157" s="5"/>
      <c r="D157" s="5"/>
      <c r="E157" s="5"/>
      <c r="F157" s="5"/>
      <c r="G157" s="5"/>
      <c r="J157" s="497"/>
      <c r="K157" s="497"/>
      <c r="L157" s="497"/>
      <c r="M157" s="497"/>
      <c r="N157" s="497"/>
    </row>
    <row r="158" spans="3:14">
      <c r="C158" s="5"/>
      <c r="D158" s="5"/>
      <c r="E158" s="5"/>
      <c r="F158" s="5"/>
      <c r="G158" s="5"/>
      <c r="J158" s="497"/>
      <c r="K158" s="497"/>
      <c r="L158" s="497"/>
      <c r="M158" s="497"/>
      <c r="N158" s="497"/>
    </row>
    <row r="159" spans="3:14">
      <c r="C159" s="5"/>
      <c r="D159" s="5"/>
      <c r="E159" s="5"/>
      <c r="F159" s="5"/>
      <c r="G159" s="5"/>
      <c r="J159" s="497"/>
      <c r="K159" s="497"/>
      <c r="L159" s="497"/>
      <c r="M159" s="497"/>
      <c r="N159" s="497"/>
    </row>
    <row r="160" spans="3:14">
      <c r="C160" s="5"/>
      <c r="D160" s="5"/>
      <c r="E160" s="5"/>
      <c r="F160" s="5"/>
      <c r="G160" s="5"/>
      <c r="J160" s="497"/>
      <c r="K160" s="497"/>
      <c r="L160" s="497"/>
      <c r="M160" s="497"/>
      <c r="N160" s="497"/>
    </row>
    <row r="161" spans="3:14">
      <c r="C161" s="5"/>
      <c r="D161" s="5"/>
      <c r="E161" s="5"/>
      <c r="F161" s="5"/>
      <c r="G161" s="5"/>
      <c r="J161" s="497"/>
      <c r="K161" s="497"/>
      <c r="L161" s="497"/>
      <c r="M161" s="497"/>
      <c r="N161" s="497"/>
    </row>
    <row r="162" spans="3:14">
      <c r="C162" s="5"/>
      <c r="D162" s="5"/>
      <c r="E162" s="5"/>
      <c r="F162" s="5"/>
      <c r="G162" s="5"/>
      <c r="J162" s="497"/>
      <c r="K162" s="497"/>
      <c r="L162" s="497"/>
      <c r="M162" s="497"/>
      <c r="N162" s="497"/>
    </row>
    <row r="163" spans="3:14">
      <c r="C163" s="5"/>
      <c r="D163" s="5"/>
      <c r="E163" s="5"/>
      <c r="F163" s="5"/>
      <c r="G163" s="5"/>
      <c r="J163" s="497"/>
      <c r="K163" s="497"/>
      <c r="L163" s="497"/>
      <c r="M163" s="497"/>
      <c r="N163" s="497"/>
    </row>
    <row r="164" spans="3:14">
      <c r="C164" s="5"/>
      <c r="D164" s="5"/>
      <c r="E164" s="5"/>
      <c r="F164" s="5"/>
      <c r="G164" s="5"/>
      <c r="J164" s="497"/>
      <c r="K164" s="497"/>
      <c r="L164" s="497"/>
      <c r="M164" s="497"/>
      <c r="N164" s="497"/>
    </row>
    <row r="165" spans="3:14">
      <c r="C165" s="5"/>
      <c r="D165" s="5"/>
      <c r="E165" s="5"/>
      <c r="F165" s="5"/>
      <c r="G165" s="5"/>
      <c r="J165" s="497"/>
      <c r="K165" s="497"/>
      <c r="L165" s="497"/>
      <c r="M165" s="497"/>
      <c r="N165" s="497"/>
    </row>
    <row r="166" spans="3:14">
      <c r="C166" s="5"/>
      <c r="D166" s="5"/>
      <c r="E166" s="5"/>
      <c r="F166" s="5"/>
      <c r="G166" s="5"/>
      <c r="J166" s="497"/>
      <c r="K166" s="497"/>
      <c r="L166" s="497"/>
      <c r="M166" s="497"/>
      <c r="N166" s="497"/>
    </row>
    <row r="167" spans="3:14">
      <c r="C167" s="5"/>
      <c r="D167" s="5"/>
      <c r="E167" s="5"/>
      <c r="F167" s="5"/>
      <c r="G167" s="5"/>
      <c r="J167" s="497"/>
      <c r="K167" s="497"/>
      <c r="L167" s="497"/>
      <c r="M167" s="497"/>
      <c r="N167" s="497"/>
    </row>
    <row r="168" spans="3:14">
      <c r="C168" s="5"/>
      <c r="D168" s="5"/>
      <c r="E168" s="5"/>
      <c r="F168" s="5"/>
      <c r="G168" s="5"/>
      <c r="J168" s="497"/>
      <c r="K168" s="497"/>
      <c r="L168" s="497"/>
      <c r="M168" s="497"/>
      <c r="N168" s="497"/>
    </row>
    <row r="169" spans="3:14">
      <c r="C169" s="5"/>
      <c r="D169" s="5"/>
      <c r="E169" s="5"/>
      <c r="F169" s="5"/>
      <c r="G169" s="5"/>
      <c r="J169" s="497"/>
      <c r="K169" s="497"/>
      <c r="L169" s="497"/>
      <c r="M169" s="497"/>
      <c r="N169" s="497"/>
    </row>
    <row r="170" spans="3:14">
      <c r="C170" s="5"/>
      <c r="D170" s="5"/>
      <c r="E170" s="5"/>
      <c r="F170" s="5"/>
      <c r="G170" s="5"/>
      <c r="J170" s="497"/>
      <c r="K170" s="497"/>
      <c r="L170" s="497"/>
      <c r="M170" s="497"/>
      <c r="N170" s="497"/>
    </row>
    <row r="171" spans="3:14">
      <c r="C171" s="5"/>
      <c r="D171" s="5"/>
      <c r="E171" s="5"/>
      <c r="F171" s="5"/>
      <c r="G171" s="5"/>
      <c r="J171" s="497"/>
      <c r="K171" s="497"/>
      <c r="L171" s="497"/>
      <c r="M171" s="497"/>
      <c r="N171" s="497"/>
    </row>
    <row r="172" spans="3:14">
      <c r="C172" s="5"/>
      <c r="D172" s="5"/>
      <c r="E172" s="5"/>
      <c r="F172" s="5"/>
      <c r="G172" s="5"/>
      <c r="J172" s="497"/>
      <c r="K172" s="497"/>
      <c r="L172" s="497"/>
      <c r="M172" s="497"/>
      <c r="N172" s="497"/>
    </row>
    <row r="173" spans="3:14">
      <c r="C173" s="5"/>
      <c r="D173" s="5"/>
      <c r="E173" s="5"/>
      <c r="F173" s="5"/>
      <c r="G173" s="5"/>
      <c r="J173" s="497"/>
      <c r="K173" s="497"/>
      <c r="L173" s="497"/>
      <c r="M173" s="497"/>
      <c r="N173" s="497"/>
    </row>
    <row r="174" spans="3:14">
      <c r="C174" s="5"/>
      <c r="D174" s="5"/>
      <c r="E174" s="5"/>
      <c r="F174" s="5"/>
      <c r="G174" s="5"/>
      <c r="J174" s="497"/>
      <c r="K174" s="497"/>
      <c r="L174" s="497"/>
      <c r="M174" s="497"/>
      <c r="N174" s="497"/>
    </row>
    <row r="175" spans="3:14">
      <c r="C175" s="5"/>
      <c r="D175" s="5"/>
      <c r="E175" s="5"/>
      <c r="F175" s="5"/>
      <c r="G175" s="5"/>
      <c r="J175" s="497"/>
      <c r="K175" s="497"/>
      <c r="L175" s="497"/>
      <c r="M175" s="497"/>
      <c r="N175" s="497"/>
    </row>
    <row r="176" spans="3:14">
      <c r="C176" s="5"/>
      <c r="D176" s="5"/>
      <c r="E176" s="5"/>
      <c r="F176" s="5"/>
      <c r="G176" s="5"/>
      <c r="J176" s="497"/>
      <c r="K176" s="497"/>
      <c r="L176" s="497"/>
      <c r="M176" s="497"/>
      <c r="N176" s="497"/>
    </row>
    <row r="177" spans="3:14">
      <c r="C177" s="5"/>
      <c r="D177" s="5"/>
      <c r="E177" s="5"/>
      <c r="F177" s="5"/>
      <c r="G177" s="5"/>
      <c r="J177" s="497"/>
      <c r="K177" s="497"/>
      <c r="L177" s="497"/>
      <c r="M177" s="497"/>
      <c r="N177" s="497"/>
    </row>
    <row r="178" spans="3:14">
      <c r="C178" s="5"/>
      <c r="D178" s="5"/>
      <c r="E178" s="5"/>
      <c r="F178" s="5"/>
      <c r="G178" s="5"/>
      <c r="J178" s="497"/>
      <c r="K178" s="497"/>
      <c r="L178" s="497"/>
      <c r="M178" s="497"/>
      <c r="N178" s="497"/>
    </row>
    <row r="179" spans="3:14">
      <c r="C179" s="5"/>
      <c r="D179" s="5"/>
      <c r="E179" s="5"/>
      <c r="F179" s="5"/>
      <c r="G179" s="5"/>
      <c r="J179" s="497"/>
      <c r="K179" s="497"/>
      <c r="L179" s="497"/>
      <c r="M179" s="497"/>
      <c r="N179" s="497"/>
    </row>
    <row r="180" spans="3:14">
      <c r="C180" s="5"/>
      <c r="D180" s="5"/>
      <c r="E180" s="5"/>
      <c r="F180" s="5"/>
      <c r="G180" s="5"/>
      <c r="J180" s="497"/>
      <c r="K180" s="497"/>
      <c r="L180" s="497"/>
      <c r="M180" s="497"/>
      <c r="N180" s="497"/>
    </row>
    <row r="181" spans="3:14">
      <c r="C181" s="5"/>
      <c r="D181" s="5"/>
      <c r="E181" s="5"/>
      <c r="F181" s="5"/>
      <c r="G181" s="5"/>
      <c r="J181" s="497"/>
      <c r="K181" s="497"/>
      <c r="L181" s="497"/>
      <c r="M181" s="497"/>
      <c r="N181" s="497"/>
    </row>
    <row r="182" spans="3:14">
      <c r="C182" s="5"/>
      <c r="D182" s="5"/>
      <c r="E182" s="5"/>
      <c r="F182" s="5"/>
      <c r="G182" s="5"/>
      <c r="J182" s="497"/>
      <c r="K182" s="497"/>
      <c r="L182" s="497"/>
      <c r="M182" s="497"/>
      <c r="N182" s="497"/>
    </row>
    <row r="183" spans="3:14">
      <c r="C183" s="5"/>
      <c r="D183" s="5"/>
      <c r="E183" s="5"/>
      <c r="F183" s="5"/>
      <c r="G183" s="5"/>
      <c r="J183" s="497"/>
      <c r="K183" s="497"/>
      <c r="L183" s="497"/>
      <c r="M183" s="497"/>
      <c r="N183" s="497"/>
    </row>
    <row r="184" spans="3:14">
      <c r="C184" s="5"/>
      <c r="D184" s="5"/>
      <c r="E184" s="5"/>
      <c r="F184" s="5"/>
      <c r="G184" s="5"/>
      <c r="J184" s="497"/>
      <c r="K184" s="497"/>
      <c r="L184" s="497"/>
      <c r="M184" s="497"/>
      <c r="N184" s="497"/>
    </row>
    <row r="185" spans="3:14">
      <c r="C185" s="5"/>
      <c r="D185" s="5"/>
      <c r="E185" s="5"/>
      <c r="F185" s="5"/>
      <c r="G185" s="5"/>
      <c r="J185" s="497"/>
      <c r="K185" s="497"/>
      <c r="L185" s="497"/>
      <c r="M185" s="497"/>
      <c r="N185" s="497"/>
    </row>
    <row r="186" spans="3:14">
      <c r="C186" s="5"/>
      <c r="D186" s="5"/>
      <c r="E186" s="5"/>
      <c r="F186" s="5"/>
      <c r="G186" s="5"/>
      <c r="J186" s="497"/>
      <c r="K186" s="497"/>
      <c r="L186" s="497"/>
      <c r="M186" s="497"/>
      <c r="N186" s="497"/>
    </row>
    <row r="187" spans="3:14">
      <c r="C187" s="5"/>
      <c r="D187" s="5"/>
      <c r="E187" s="5"/>
      <c r="F187" s="5"/>
      <c r="G187" s="5"/>
      <c r="J187" s="497"/>
      <c r="K187" s="497"/>
      <c r="L187" s="497"/>
      <c r="M187" s="497"/>
      <c r="N187" s="497"/>
    </row>
    <row r="188" spans="3:14">
      <c r="C188" s="5"/>
      <c r="D188" s="5"/>
      <c r="E188" s="5"/>
      <c r="F188" s="5"/>
      <c r="G188" s="5"/>
      <c r="J188" s="497"/>
      <c r="K188" s="497"/>
      <c r="L188" s="497"/>
      <c r="M188" s="497"/>
      <c r="N188" s="497"/>
    </row>
    <row r="189" spans="3:14">
      <c r="C189" s="5"/>
      <c r="D189" s="5"/>
      <c r="E189" s="5"/>
      <c r="F189" s="5"/>
      <c r="G189" s="5"/>
      <c r="J189" s="497"/>
      <c r="K189" s="497"/>
      <c r="L189" s="497"/>
      <c r="M189" s="497"/>
      <c r="N189" s="497"/>
    </row>
    <row r="190" spans="3:14">
      <c r="C190" s="5"/>
      <c r="D190" s="5"/>
      <c r="E190" s="5"/>
      <c r="F190" s="5"/>
      <c r="G190" s="5"/>
      <c r="J190" s="497"/>
      <c r="K190" s="497"/>
      <c r="L190" s="497"/>
      <c r="M190" s="497"/>
      <c r="N190" s="497"/>
    </row>
    <row r="191" spans="3:14">
      <c r="C191" s="5"/>
      <c r="D191" s="5"/>
      <c r="E191" s="5"/>
      <c r="F191" s="5"/>
      <c r="G191" s="5"/>
      <c r="J191" s="497"/>
      <c r="K191" s="497"/>
      <c r="L191" s="497"/>
      <c r="M191" s="497"/>
      <c r="N191" s="497"/>
    </row>
    <row r="192" spans="3:14">
      <c r="C192" s="5"/>
      <c r="D192" s="5"/>
      <c r="E192" s="5"/>
      <c r="F192" s="5"/>
      <c r="G192" s="5"/>
      <c r="J192" s="497"/>
      <c r="K192" s="497"/>
      <c r="L192" s="497"/>
      <c r="M192" s="497"/>
      <c r="N192" s="497"/>
    </row>
    <row r="193" spans="3:14">
      <c r="C193" s="5"/>
      <c r="D193" s="5"/>
      <c r="E193" s="5"/>
      <c r="F193" s="5"/>
      <c r="G193" s="5"/>
      <c r="J193" s="497"/>
      <c r="K193" s="497"/>
      <c r="L193" s="497"/>
      <c r="M193" s="497"/>
      <c r="N193" s="497"/>
    </row>
    <row r="194" spans="3:14">
      <c r="C194" s="5"/>
      <c r="D194" s="5"/>
      <c r="E194" s="5"/>
      <c r="F194" s="5"/>
      <c r="G194" s="5"/>
      <c r="J194" s="497"/>
      <c r="K194" s="497"/>
      <c r="L194" s="497"/>
      <c r="M194" s="497"/>
      <c r="N194" s="497"/>
    </row>
    <row r="195" spans="3:14">
      <c r="C195" s="5"/>
      <c r="D195" s="5"/>
      <c r="E195" s="5"/>
      <c r="F195" s="5"/>
      <c r="G195" s="5"/>
      <c r="J195" s="497"/>
      <c r="K195" s="497"/>
      <c r="L195" s="497"/>
      <c r="M195" s="497"/>
      <c r="N195" s="497"/>
    </row>
    <row r="196" spans="3:14">
      <c r="C196" s="5"/>
      <c r="D196" s="5"/>
      <c r="E196" s="5"/>
      <c r="F196" s="5"/>
      <c r="G196" s="5"/>
      <c r="J196" s="497"/>
      <c r="K196" s="497"/>
      <c r="L196" s="497"/>
      <c r="M196" s="497"/>
      <c r="N196" s="497"/>
    </row>
    <row r="197" spans="3:14">
      <c r="C197" s="5"/>
      <c r="D197" s="5"/>
      <c r="E197" s="5"/>
      <c r="F197" s="5"/>
      <c r="G197" s="5"/>
      <c r="J197" s="497"/>
      <c r="K197" s="497"/>
      <c r="L197" s="497"/>
      <c r="M197" s="497"/>
      <c r="N197" s="497"/>
    </row>
    <row r="198" spans="3:14">
      <c r="C198" s="5"/>
      <c r="D198" s="5"/>
      <c r="E198" s="5"/>
      <c r="F198" s="5"/>
      <c r="G198" s="5"/>
      <c r="J198" s="497"/>
      <c r="K198" s="497"/>
      <c r="L198" s="497"/>
      <c r="M198" s="497"/>
      <c r="N198" s="497"/>
    </row>
    <row r="199" spans="3:14">
      <c r="C199" s="5"/>
      <c r="D199" s="5"/>
      <c r="E199" s="5"/>
      <c r="F199" s="5"/>
      <c r="G199" s="5"/>
      <c r="J199" s="497"/>
      <c r="K199" s="497"/>
      <c r="L199" s="497"/>
      <c r="M199" s="497"/>
      <c r="N199" s="497"/>
    </row>
    <row r="200" spans="3:14">
      <c r="C200" s="5"/>
      <c r="D200" s="5"/>
      <c r="E200" s="5"/>
      <c r="F200" s="5"/>
      <c r="G200" s="5"/>
      <c r="J200" s="497"/>
      <c r="K200" s="497"/>
      <c r="L200" s="497"/>
      <c r="M200" s="497"/>
      <c r="N200" s="497"/>
    </row>
    <row r="201" spans="3:14">
      <c r="C201" s="5"/>
      <c r="D201" s="5"/>
      <c r="E201" s="5"/>
      <c r="F201" s="5"/>
      <c r="G201" s="5"/>
      <c r="J201" s="497"/>
      <c r="K201" s="497"/>
      <c r="L201" s="497"/>
      <c r="M201" s="497"/>
      <c r="N201" s="497"/>
    </row>
    <row r="202" spans="3:14">
      <c r="C202" s="5"/>
      <c r="D202" s="5"/>
      <c r="E202" s="5"/>
      <c r="F202" s="5"/>
      <c r="G202" s="5"/>
      <c r="J202" s="497"/>
      <c r="K202" s="497"/>
      <c r="L202" s="497"/>
      <c r="M202" s="497"/>
      <c r="N202" s="497"/>
    </row>
    <row r="203" spans="3:14">
      <c r="C203" s="5"/>
      <c r="D203" s="5"/>
      <c r="E203" s="5"/>
      <c r="F203" s="5"/>
      <c r="G203" s="5"/>
      <c r="J203" s="497"/>
      <c r="K203" s="497"/>
      <c r="L203" s="497"/>
      <c r="M203" s="497"/>
      <c r="N203" s="497"/>
    </row>
    <row r="204" spans="3:14">
      <c r="C204" s="5"/>
      <c r="D204" s="5"/>
      <c r="E204" s="5"/>
      <c r="F204" s="5"/>
      <c r="G204" s="5"/>
      <c r="J204" s="497"/>
      <c r="K204" s="497"/>
      <c r="L204" s="497"/>
      <c r="M204" s="497"/>
      <c r="N204" s="497"/>
    </row>
    <row r="205" spans="3:14">
      <c r="C205" s="5"/>
      <c r="D205" s="5"/>
      <c r="E205" s="5"/>
      <c r="F205" s="5"/>
      <c r="G205" s="5"/>
      <c r="J205" s="497"/>
      <c r="K205" s="497"/>
      <c r="L205" s="497"/>
      <c r="M205" s="497"/>
      <c r="N205" s="497"/>
    </row>
    <row r="206" spans="3:14">
      <c r="C206" s="5"/>
      <c r="D206" s="5"/>
      <c r="E206" s="5"/>
      <c r="F206" s="5"/>
      <c r="G206" s="5"/>
      <c r="J206" s="497"/>
      <c r="K206" s="497"/>
      <c r="L206" s="497"/>
      <c r="M206" s="497"/>
      <c r="N206" s="497"/>
    </row>
    <row r="207" spans="3:14">
      <c r="C207" s="5"/>
      <c r="D207" s="5"/>
      <c r="E207" s="5"/>
      <c r="F207" s="5"/>
      <c r="G207" s="5"/>
      <c r="J207" s="497"/>
      <c r="K207" s="497"/>
      <c r="L207" s="497"/>
      <c r="M207" s="497"/>
      <c r="N207" s="497"/>
    </row>
    <row r="208" spans="3:14">
      <c r="C208" s="5"/>
      <c r="D208" s="5"/>
      <c r="E208" s="5"/>
      <c r="F208" s="5"/>
      <c r="G208" s="5"/>
      <c r="J208" s="497"/>
      <c r="K208" s="497"/>
      <c r="L208" s="497"/>
      <c r="M208" s="497"/>
      <c r="N208" s="497"/>
    </row>
    <row r="209" spans="3:14">
      <c r="C209" s="5"/>
      <c r="D209" s="5"/>
      <c r="E209" s="5"/>
      <c r="F209" s="5"/>
      <c r="G209" s="5"/>
      <c r="J209" s="497"/>
      <c r="K209" s="497"/>
      <c r="L209" s="497"/>
      <c r="M209" s="497"/>
      <c r="N209" s="497"/>
    </row>
    <row r="210" spans="3:14">
      <c r="C210" s="5"/>
      <c r="D210" s="5"/>
      <c r="E210" s="5"/>
      <c r="F210" s="5"/>
      <c r="G210" s="5"/>
      <c r="J210" s="497"/>
      <c r="K210" s="497"/>
      <c r="L210" s="497"/>
      <c r="M210" s="497"/>
      <c r="N210" s="497"/>
    </row>
    <row r="211" spans="3:14">
      <c r="C211" s="5"/>
      <c r="D211" s="5"/>
      <c r="E211" s="5"/>
      <c r="F211" s="5"/>
      <c r="G211" s="5"/>
      <c r="J211" s="497"/>
      <c r="K211" s="497"/>
      <c r="L211" s="497"/>
      <c r="M211" s="497"/>
      <c r="N211" s="497"/>
    </row>
    <row r="212" spans="3:14">
      <c r="C212" s="5"/>
      <c r="D212" s="5"/>
      <c r="E212" s="5"/>
      <c r="F212" s="5"/>
      <c r="G212" s="5"/>
      <c r="J212" s="497"/>
      <c r="K212" s="497"/>
      <c r="L212" s="497"/>
      <c r="M212" s="497"/>
      <c r="N212" s="497"/>
    </row>
    <row r="213" spans="3:14">
      <c r="C213" s="5"/>
      <c r="D213" s="5"/>
      <c r="E213" s="5"/>
      <c r="F213" s="5"/>
      <c r="G213" s="5"/>
      <c r="J213" s="497"/>
      <c r="K213" s="497"/>
      <c r="L213" s="497"/>
      <c r="M213" s="497"/>
      <c r="N213" s="497"/>
    </row>
    <row r="214" spans="3:14">
      <c r="C214" s="5"/>
      <c r="D214" s="5"/>
      <c r="E214" s="5"/>
      <c r="F214" s="5"/>
      <c r="G214" s="5"/>
      <c r="J214" s="497"/>
      <c r="K214" s="497"/>
      <c r="L214" s="497"/>
      <c r="M214" s="497"/>
      <c r="N214" s="497"/>
    </row>
    <row r="215" spans="3:14">
      <c r="C215" s="5"/>
      <c r="D215" s="5"/>
      <c r="E215" s="5"/>
      <c r="F215" s="5"/>
      <c r="G215" s="5"/>
      <c r="J215" s="497"/>
      <c r="K215" s="497"/>
      <c r="L215" s="497"/>
      <c r="M215" s="497"/>
      <c r="N215" s="497"/>
    </row>
    <row r="216" spans="3:14">
      <c r="C216" s="5"/>
      <c r="D216" s="5"/>
      <c r="E216" s="5"/>
      <c r="F216" s="5"/>
      <c r="G216" s="5"/>
      <c r="J216" s="497"/>
      <c r="K216" s="497"/>
      <c r="L216" s="497"/>
      <c r="M216" s="497"/>
      <c r="N216" s="497"/>
    </row>
    <row r="217" spans="3:14">
      <c r="C217" s="5"/>
      <c r="D217" s="5"/>
      <c r="E217" s="5"/>
      <c r="F217" s="5"/>
      <c r="G217" s="5"/>
      <c r="J217" s="497"/>
      <c r="K217" s="497"/>
      <c r="L217" s="497"/>
      <c r="M217" s="497"/>
      <c r="N217" s="497"/>
    </row>
    <row r="218" spans="3:14">
      <c r="C218" s="5"/>
      <c r="D218" s="5"/>
      <c r="E218" s="5"/>
      <c r="F218" s="5"/>
      <c r="G218" s="5"/>
      <c r="J218" s="497"/>
      <c r="K218" s="497"/>
      <c r="L218" s="497"/>
      <c r="M218" s="497"/>
      <c r="N218" s="497"/>
    </row>
    <row r="219" spans="3:14">
      <c r="C219" s="5"/>
      <c r="D219" s="5"/>
      <c r="E219" s="5"/>
      <c r="F219" s="5"/>
      <c r="G219" s="5"/>
      <c r="J219" s="497"/>
      <c r="K219" s="497"/>
      <c r="L219" s="497"/>
      <c r="M219" s="497"/>
      <c r="N219" s="497"/>
    </row>
    <row r="220" spans="3:14">
      <c r="C220" s="5"/>
      <c r="D220" s="5"/>
      <c r="E220" s="5"/>
      <c r="F220" s="5"/>
      <c r="G220" s="5"/>
      <c r="J220" s="497"/>
      <c r="K220" s="497"/>
      <c r="L220" s="497"/>
      <c r="M220" s="497"/>
      <c r="N220" s="497"/>
    </row>
    <row r="221" spans="3:14">
      <c r="C221" s="5"/>
      <c r="D221" s="5"/>
      <c r="E221" s="5"/>
      <c r="F221" s="5"/>
      <c r="G221" s="5"/>
      <c r="J221" s="497"/>
      <c r="K221" s="497"/>
      <c r="L221" s="497"/>
      <c r="M221" s="497"/>
      <c r="N221" s="497"/>
    </row>
    <row r="222" spans="3:14">
      <c r="C222" s="5"/>
      <c r="D222" s="5"/>
      <c r="E222" s="5"/>
      <c r="F222" s="5"/>
      <c r="G222" s="5"/>
      <c r="J222" s="497"/>
      <c r="K222" s="497"/>
      <c r="L222" s="497"/>
      <c r="M222" s="497"/>
      <c r="N222" s="497"/>
    </row>
    <row r="223" spans="3:14">
      <c r="C223" s="5"/>
      <c r="D223" s="5"/>
      <c r="E223" s="5"/>
      <c r="F223" s="5"/>
      <c r="G223" s="5"/>
      <c r="J223" s="497"/>
      <c r="K223" s="497"/>
      <c r="L223" s="497"/>
      <c r="M223" s="497"/>
      <c r="N223" s="497"/>
    </row>
    <row r="224" spans="3:14">
      <c r="C224" s="5"/>
      <c r="D224" s="5"/>
      <c r="E224" s="5"/>
      <c r="F224" s="5"/>
      <c r="G224" s="5"/>
      <c r="J224" s="497"/>
      <c r="K224" s="497"/>
      <c r="L224" s="497"/>
      <c r="M224" s="497"/>
      <c r="N224" s="497"/>
    </row>
    <row r="225" spans="3:14">
      <c r="C225" s="5"/>
      <c r="D225" s="5"/>
      <c r="E225" s="5"/>
      <c r="F225" s="5"/>
      <c r="G225" s="5"/>
      <c r="J225" s="497"/>
      <c r="K225" s="497"/>
      <c r="L225" s="497"/>
      <c r="M225" s="497"/>
      <c r="N225" s="497"/>
    </row>
    <row r="226" spans="3:14">
      <c r="C226" s="5"/>
      <c r="D226" s="5"/>
      <c r="E226" s="5"/>
      <c r="F226" s="5"/>
      <c r="G226" s="5"/>
      <c r="J226" s="497"/>
      <c r="K226" s="497"/>
      <c r="L226" s="497"/>
      <c r="M226" s="497"/>
      <c r="N226" s="497"/>
    </row>
    <row r="227" spans="3:14">
      <c r="C227" s="5"/>
      <c r="D227" s="5"/>
      <c r="E227" s="5"/>
      <c r="F227" s="5"/>
      <c r="G227" s="5"/>
      <c r="J227" s="497"/>
      <c r="K227" s="497"/>
      <c r="L227" s="497"/>
      <c r="M227" s="497"/>
      <c r="N227" s="497"/>
    </row>
    <row r="228" spans="3:14">
      <c r="C228" s="5"/>
      <c r="D228" s="5"/>
      <c r="E228" s="5"/>
      <c r="F228" s="5"/>
      <c r="G228" s="5"/>
      <c r="J228" s="497"/>
      <c r="K228" s="497"/>
      <c r="L228" s="497"/>
      <c r="M228" s="497"/>
      <c r="N228" s="497"/>
    </row>
    <row r="229" spans="3:14">
      <c r="C229" s="5"/>
      <c r="D229" s="5"/>
      <c r="E229" s="5"/>
      <c r="F229" s="5"/>
      <c r="G229" s="5"/>
      <c r="J229" s="497"/>
      <c r="K229" s="497"/>
      <c r="L229" s="497"/>
      <c r="M229" s="497"/>
      <c r="N229" s="497"/>
    </row>
    <row r="230" spans="3:14">
      <c r="C230" s="5"/>
      <c r="D230" s="5"/>
      <c r="E230" s="5"/>
      <c r="F230" s="5"/>
      <c r="G230" s="5"/>
      <c r="J230" s="497"/>
      <c r="K230" s="497"/>
      <c r="L230" s="497"/>
      <c r="M230" s="497"/>
      <c r="N230" s="497"/>
    </row>
    <row r="231" spans="3:14">
      <c r="C231" s="5"/>
      <c r="D231" s="5"/>
      <c r="E231" s="5"/>
      <c r="F231" s="5"/>
      <c r="G231" s="5"/>
      <c r="J231" s="497"/>
      <c r="K231" s="497"/>
      <c r="L231" s="497"/>
      <c r="M231" s="497"/>
      <c r="N231" s="497"/>
    </row>
    <row r="232" spans="3:14">
      <c r="C232" s="5"/>
      <c r="D232" s="5"/>
      <c r="E232" s="5"/>
      <c r="F232" s="5"/>
      <c r="G232" s="5"/>
      <c r="J232" s="497"/>
      <c r="K232" s="497"/>
      <c r="L232" s="497"/>
      <c r="M232" s="497"/>
      <c r="N232" s="497"/>
    </row>
    <row r="233" spans="3:14">
      <c r="C233" s="5"/>
      <c r="D233" s="5"/>
      <c r="E233" s="5"/>
      <c r="F233" s="5"/>
      <c r="G233" s="5"/>
      <c r="J233" s="497"/>
      <c r="K233" s="497"/>
      <c r="L233" s="497"/>
      <c r="M233" s="497"/>
      <c r="N233" s="497"/>
    </row>
    <row r="234" spans="3:14">
      <c r="C234" s="5"/>
      <c r="D234" s="5"/>
      <c r="E234" s="5"/>
      <c r="F234" s="5"/>
      <c r="G234" s="5"/>
      <c r="J234" s="497"/>
      <c r="K234" s="497"/>
      <c r="L234" s="497"/>
      <c r="M234" s="497"/>
      <c r="N234" s="497"/>
    </row>
    <row r="235" spans="3:14">
      <c r="C235" s="5"/>
      <c r="D235" s="5"/>
      <c r="E235" s="5"/>
      <c r="F235" s="5"/>
      <c r="G235" s="5"/>
      <c r="J235" s="497"/>
      <c r="K235" s="497"/>
      <c r="L235" s="497"/>
      <c r="M235" s="497"/>
      <c r="N235" s="497"/>
    </row>
    <row r="236" spans="3:14">
      <c r="C236" s="5"/>
      <c r="D236" s="5"/>
      <c r="E236" s="5"/>
      <c r="F236" s="5"/>
      <c r="G236" s="5"/>
      <c r="J236" s="497"/>
      <c r="K236" s="497"/>
      <c r="L236" s="497"/>
      <c r="M236" s="497"/>
      <c r="N236" s="497"/>
    </row>
    <row r="237" spans="3:14">
      <c r="C237" s="5"/>
      <c r="D237" s="5"/>
      <c r="E237" s="5"/>
      <c r="F237" s="5"/>
      <c r="G237" s="5"/>
      <c r="J237" s="497"/>
      <c r="K237" s="497"/>
      <c r="L237" s="497"/>
      <c r="M237" s="497"/>
      <c r="N237" s="497"/>
    </row>
    <row r="238" spans="3:14">
      <c r="C238" s="5"/>
      <c r="D238" s="5"/>
      <c r="E238" s="5"/>
      <c r="F238" s="5"/>
      <c r="G238" s="5"/>
      <c r="J238" s="497"/>
      <c r="K238" s="497"/>
      <c r="L238" s="497"/>
      <c r="M238" s="497"/>
      <c r="N238" s="497"/>
    </row>
    <row r="239" spans="3:14">
      <c r="C239" s="5"/>
      <c r="D239" s="5"/>
      <c r="E239" s="5"/>
      <c r="F239" s="5"/>
      <c r="G239" s="5"/>
      <c r="J239" s="497"/>
      <c r="K239" s="497"/>
      <c r="L239" s="497"/>
      <c r="M239" s="497"/>
      <c r="N239" s="497"/>
    </row>
    <row r="240" spans="3:14">
      <c r="C240" s="5"/>
      <c r="D240" s="5"/>
      <c r="E240" s="5"/>
      <c r="F240" s="5"/>
      <c r="G240" s="5"/>
      <c r="J240" s="497"/>
      <c r="K240" s="497"/>
      <c r="L240" s="497"/>
      <c r="M240" s="497"/>
      <c r="N240" s="497"/>
    </row>
    <row r="241" spans="3:14">
      <c r="C241" s="5"/>
      <c r="D241" s="5"/>
      <c r="E241" s="5"/>
      <c r="F241" s="5"/>
      <c r="G241" s="5"/>
      <c r="J241" s="497"/>
      <c r="K241" s="497"/>
      <c r="L241" s="497"/>
      <c r="M241" s="497"/>
      <c r="N241" s="497"/>
    </row>
    <row r="242" spans="3:14">
      <c r="C242" s="5"/>
      <c r="D242" s="5"/>
      <c r="E242" s="5"/>
      <c r="F242" s="5"/>
      <c r="G242" s="5"/>
      <c r="J242" s="497"/>
      <c r="K242" s="497"/>
      <c r="L242" s="497"/>
      <c r="M242" s="497"/>
      <c r="N242" s="497"/>
    </row>
    <row r="243" spans="3:14">
      <c r="C243" s="5"/>
      <c r="D243" s="5"/>
      <c r="E243" s="5"/>
      <c r="F243" s="5"/>
      <c r="G243" s="5"/>
      <c r="J243" s="497"/>
      <c r="K243" s="497"/>
      <c r="L243" s="497"/>
      <c r="M243" s="497"/>
      <c r="N243" s="497"/>
    </row>
    <row r="244" spans="3:14">
      <c r="C244" s="5"/>
      <c r="D244" s="5"/>
      <c r="E244" s="5"/>
      <c r="F244" s="5"/>
      <c r="G244" s="5"/>
      <c r="J244" s="497"/>
      <c r="K244" s="497"/>
      <c r="L244" s="497"/>
      <c r="M244" s="497"/>
      <c r="N244" s="497"/>
    </row>
    <row r="245" spans="3:14">
      <c r="C245" s="5"/>
      <c r="D245" s="5"/>
      <c r="E245" s="5"/>
      <c r="F245" s="5"/>
      <c r="G245" s="5"/>
      <c r="J245" s="497"/>
      <c r="K245" s="497"/>
      <c r="L245" s="497"/>
      <c r="M245" s="497"/>
      <c r="N245" s="497"/>
    </row>
    <row r="246" spans="3:14">
      <c r="C246" s="5"/>
      <c r="D246" s="5"/>
      <c r="E246" s="5"/>
      <c r="F246" s="5"/>
      <c r="G246" s="5"/>
      <c r="J246" s="497"/>
      <c r="K246" s="497"/>
      <c r="L246" s="497"/>
      <c r="M246" s="497"/>
      <c r="N246" s="497"/>
    </row>
    <row r="247" spans="3:14">
      <c r="C247" s="5"/>
      <c r="D247" s="5"/>
      <c r="E247" s="5"/>
      <c r="F247" s="5"/>
      <c r="G247" s="5"/>
      <c r="J247" s="497"/>
      <c r="K247" s="497"/>
      <c r="L247" s="497"/>
      <c r="M247" s="497"/>
      <c r="N247" s="497"/>
    </row>
    <row r="248" spans="3:14">
      <c r="C248" s="5"/>
      <c r="D248" s="5"/>
      <c r="E248" s="5"/>
      <c r="F248" s="5"/>
      <c r="G248" s="5"/>
      <c r="J248" s="497"/>
      <c r="K248" s="497"/>
      <c r="L248" s="497"/>
      <c r="M248" s="497"/>
      <c r="N248" s="497"/>
    </row>
    <row r="249" spans="3:14">
      <c r="C249" s="5"/>
      <c r="D249" s="5"/>
      <c r="E249" s="5"/>
      <c r="F249" s="5"/>
      <c r="G249" s="5"/>
      <c r="J249" s="497"/>
      <c r="K249" s="497"/>
      <c r="L249" s="497"/>
      <c r="M249" s="497"/>
      <c r="N249" s="497"/>
    </row>
    <row r="250" spans="3:14">
      <c r="C250" s="5"/>
      <c r="D250" s="5"/>
      <c r="E250" s="5"/>
      <c r="F250" s="5"/>
      <c r="G250" s="5"/>
      <c r="J250" s="497"/>
      <c r="K250" s="497"/>
      <c r="L250" s="497"/>
      <c r="M250" s="497"/>
      <c r="N250" s="497"/>
    </row>
    <row r="251" spans="3:14">
      <c r="C251" s="5"/>
      <c r="D251" s="5"/>
      <c r="E251" s="5"/>
      <c r="F251" s="5"/>
      <c r="G251" s="5"/>
      <c r="J251" s="497"/>
      <c r="K251" s="497"/>
      <c r="L251" s="497"/>
      <c r="M251" s="497"/>
      <c r="N251" s="497"/>
    </row>
    <row r="252" spans="3:14">
      <c r="C252" s="5"/>
      <c r="D252" s="5"/>
      <c r="E252" s="5"/>
      <c r="F252" s="5"/>
      <c r="G252" s="5"/>
      <c r="J252" s="497"/>
      <c r="K252" s="497"/>
      <c r="L252" s="497"/>
      <c r="M252" s="497"/>
      <c r="N252" s="497"/>
    </row>
    <row r="253" spans="3:14">
      <c r="C253" s="5"/>
      <c r="D253" s="5"/>
      <c r="E253" s="5"/>
      <c r="F253" s="5"/>
      <c r="G253" s="5"/>
      <c r="J253" s="497"/>
      <c r="K253" s="497"/>
      <c r="L253" s="497"/>
      <c r="M253" s="497"/>
      <c r="N253" s="497"/>
    </row>
    <row r="254" spans="3:14">
      <c r="C254" s="5"/>
      <c r="D254" s="5"/>
      <c r="E254" s="5"/>
      <c r="F254" s="5"/>
      <c r="G254" s="5"/>
      <c r="J254" s="497"/>
      <c r="K254" s="497"/>
      <c r="L254" s="497"/>
      <c r="M254" s="497"/>
      <c r="N254" s="497"/>
    </row>
    <row r="255" spans="3:14">
      <c r="C255" s="5"/>
      <c r="D255" s="5"/>
      <c r="E255" s="5"/>
      <c r="F255" s="5"/>
      <c r="G255" s="5"/>
      <c r="J255" s="497"/>
      <c r="K255" s="497"/>
      <c r="L255" s="497"/>
      <c r="M255" s="497"/>
      <c r="N255" s="497"/>
    </row>
    <row r="256" spans="3:14">
      <c r="C256" s="5"/>
      <c r="D256" s="5"/>
      <c r="E256" s="5"/>
      <c r="F256" s="5"/>
      <c r="G256" s="5"/>
      <c r="J256" s="497"/>
      <c r="K256" s="497"/>
      <c r="L256" s="497"/>
      <c r="M256" s="497"/>
      <c r="N256" s="497"/>
    </row>
    <row r="257" spans="3:14">
      <c r="C257" s="5"/>
      <c r="D257" s="5"/>
      <c r="E257" s="5"/>
      <c r="F257" s="5"/>
      <c r="G257" s="5"/>
      <c r="J257" s="497"/>
      <c r="K257" s="497"/>
      <c r="L257" s="497"/>
      <c r="M257" s="497"/>
      <c r="N257" s="497"/>
    </row>
    <row r="258" spans="3:14">
      <c r="C258" s="5"/>
      <c r="D258" s="5"/>
      <c r="E258" s="5"/>
      <c r="F258" s="5"/>
      <c r="G258" s="5"/>
      <c r="J258" s="497"/>
      <c r="K258" s="497"/>
      <c r="L258" s="497"/>
      <c r="M258" s="497"/>
      <c r="N258" s="497"/>
    </row>
    <row r="259" spans="3:14">
      <c r="C259" s="5"/>
      <c r="D259" s="5"/>
      <c r="E259" s="5"/>
      <c r="F259" s="5"/>
      <c r="G259" s="5"/>
      <c r="J259" s="497"/>
      <c r="K259" s="497"/>
      <c r="L259" s="497"/>
      <c r="M259" s="497"/>
      <c r="N259" s="497"/>
    </row>
    <row r="260" spans="3:14">
      <c r="C260" s="5"/>
      <c r="D260" s="5"/>
      <c r="E260" s="5"/>
      <c r="F260" s="5"/>
      <c r="G260" s="5"/>
      <c r="J260" s="497"/>
      <c r="K260" s="497"/>
      <c r="L260" s="497"/>
      <c r="M260" s="497"/>
      <c r="N260" s="497"/>
    </row>
    <row r="261" spans="3:14">
      <c r="C261" s="5"/>
      <c r="D261" s="5"/>
      <c r="E261" s="5"/>
      <c r="F261" s="5"/>
      <c r="G261" s="5"/>
      <c r="J261" s="497"/>
      <c r="K261" s="497"/>
      <c r="L261" s="497"/>
      <c r="M261" s="497"/>
      <c r="N261" s="497"/>
    </row>
    <row r="262" spans="3:14">
      <c r="C262" s="5"/>
      <c r="D262" s="5"/>
      <c r="E262" s="5"/>
      <c r="F262" s="5"/>
      <c r="G262" s="5"/>
      <c r="J262" s="497"/>
      <c r="K262" s="497"/>
      <c r="L262" s="497"/>
      <c r="M262" s="497"/>
      <c r="N262" s="497"/>
    </row>
    <row r="263" spans="3:14">
      <c r="C263" s="5"/>
      <c r="D263" s="5"/>
      <c r="E263" s="5"/>
      <c r="F263" s="5"/>
      <c r="G263" s="5"/>
      <c r="J263" s="497"/>
      <c r="K263" s="497"/>
      <c r="L263" s="497"/>
      <c r="M263" s="497"/>
      <c r="N263" s="497"/>
    </row>
    <row r="264" spans="3:14">
      <c r="C264" s="5"/>
      <c r="D264" s="5"/>
      <c r="E264" s="5"/>
      <c r="F264" s="5"/>
      <c r="G264" s="5"/>
      <c r="J264" s="497"/>
      <c r="K264" s="497"/>
      <c r="L264" s="497"/>
      <c r="M264" s="497"/>
      <c r="N264" s="497"/>
    </row>
    <row r="265" spans="3:14">
      <c r="C265" s="5"/>
      <c r="D265" s="5"/>
      <c r="E265" s="5"/>
      <c r="F265" s="5"/>
      <c r="G265" s="5"/>
      <c r="J265" s="497"/>
      <c r="K265" s="497"/>
      <c r="L265" s="497"/>
      <c r="M265" s="497"/>
      <c r="N265" s="497"/>
    </row>
    <row r="266" spans="3:14">
      <c r="C266" s="5"/>
      <c r="D266" s="5"/>
      <c r="E266" s="5"/>
      <c r="F266" s="5"/>
      <c r="G266" s="5"/>
      <c r="J266" s="497"/>
      <c r="K266" s="497"/>
      <c r="L266" s="497"/>
      <c r="M266" s="497"/>
      <c r="N266" s="497"/>
    </row>
    <row r="267" spans="3:14">
      <c r="C267" s="5"/>
      <c r="D267" s="5"/>
      <c r="E267" s="5"/>
      <c r="F267" s="5"/>
      <c r="G267" s="5"/>
      <c r="J267" s="497"/>
      <c r="K267" s="497"/>
      <c r="L267" s="497"/>
      <c r="M267" s="497"/>
      <c r="N267" s="497"/>
    </row>
    <row r="268" spans="3:14">
      <c r="C268" s="5"/>
      <c r="D268" s="5"/>
      <c r="E268" s="5"/>
      <c r="F268" s="5"/>
      <c r="G268" s="5"/>
      <c r="J268" s="497"/>
      <c r="K268" s="497"/>
      <c r="L268" s="497"/>
      <c r="M268" s="497"/>
      <c r="N268" s="497"/>
    </row>
    <row r="269" spans="3:14">
      <c r="C269" s="5"/>
      <c r="D269" s="5"/>
      <c r="E269" s="5"/>
      <c r="F269" s="5"/>
      <c r="G269" s="5"/>
      <c r="J269" s="497"/>
      <c r="K269" s="497"/>
      <c r="L269" s="497"/>
      <c r="M269" s="497"/>
      <c r="N269" s="497"/>
    </row>
    <row r="270" spans="3:14">
      <c r="C270" s="5"/>
      <c r="D270" s="5"/>
      <c r="E270" s="5"/>
      <c r="F270" s="5"/>
      <c r="G270" s="5"/>
      <c r="J270" s="497"/>
      <c r="K270" s="497"/>
      <c r="L270" s="497"/>
      <c r="M270" s="497"/>
      <c r="N270" s="497"/>
    </row>
    <row r="271" spans="3:14">
      <c r="C271" s="5"/>
      <c r="D271" s="5"/>
      <c r="E271" s="5"/>
      <c r="F271" s="5"/>
      <c r="G271" s="5"/>
      <c r="J271" s="497"/>
      <c r="K271" s="497"/>
      <c r="L271" s="497"/>
      <c r="M271" s="497"/>
      <c r="N271" s="497"/>
    </row>
    <row r="272" spans="3:14">
      <c r="C272" s="5"/>
      <c r="D272" s="5"/>
      <c r="E272" s="5"/>
      <c r="F272" s="5"/>
      <c r="G272" s="5"/>
      <c r="J272" s="497"/>
      <c r="K272" s="497"/>
      <c r="L272" s="497"/>
      <c r="M272" s="497"/>
      <c r="N272" s="497"/>
    </row>
    <row r="273" spans="3:14">
      <c r="C273" s="5"/>
      <c r="D273" s="5"/>
      <c r="E273" s="5"/>
      <c r="F273" s="5"/>
      <c r="G273" s="5"/>
      <c r="J273" s="497"/>
      <c r="K273" s="497"/>
      <c r="L273" s="497"/>
      <c r="M273" s="497"/>
      <c r="N273" s="497"/>
    </row>
    <row r="274" spans="3:14">
      <c r="C274" s="5"/>
      <c r="D274" s="5"/>
      <c r="E274" s="5"/>
      <c r="F274" s="5"/>
      <c r="G274" s="5"/>
      <c r="J274" s="497"/>
      <c r="K274" s="497"/>
      <c r="L274" s="497"/>
      <c r="M274" s="497"/>
      <c r="N274" s="497"/>
    </row>
    <row r="275" spans="3:14">
      <c r="C275" s="5"/>
      <c r="D275" s="5"/>
      <c r="E275" s="5"/>
      <c r="F275" s="5"/>
      <c r="G275" s="5"/>
      <c r="J275" s="497"/>
      <c r="K275" s="497"/>
      <c r="L275" s="497"/>
      <c r="M275" s="497"/>
      <c r="N275" s="497"/>
    </row>
    <row r="276" spans="3:14">
      <c r="C276" s="5"/>
      <c r="D276" s="5"/>
      <c r="E276" s="5"/>
      <c r="F276" s="5"/>
      <c r="G276" s="5"/>
      <c r="J276" s="497"/>
      <c r="K276" s="497"/>
      <c r="L276" s="497"/>
      <c r="M276" s="497"/>
      <c r="N276" s="497"/>
    </row>
    <row r="277" spans="3:14">
      <c r="C277" s="5"/>
      <c r="D277" s="5"/>
      <c r="E277" s="5"/>
      <c r="F277" s="5"/>
      <c r="G277" s="5"/>
      <c r="J277" s="497"/>
      <c r="K277" s="497"/>
      <c r="L277" s="497"/>
      <c r="M277" s="497"/>
      <c r="N277" s="497"/>
    </row>
    <row r="278" spans="3:14">
      <c r="C278" s="5"/>
      <c r="D278" s="5"/>
      <c r="E278" s="5"/>
      <c r="F278" s="5"/>
      <c r="G278" s="5"/>
      <c r="J278" s="497"/>
      <c r="K278" s="497"/>
      <c r="L278" s="497"/>
      <c r="M278" s="497"/>
      <c r="N278" s="497"/>
    </row>
    <row r="279" spans="3:14">
      <c r="C279" s="5"/>
      <c r="D279" s="5"/>
      <c r="E279" s="5"/>
      <c r="F279" s="5"/>
      <c r="G279" s="5"/>
      <c r="J279" s="497"/>
      <c r="K279" s="497"/>
      <c r="L279" s="497"/>
      <c r="M279" s="497"/>
      <c r="N279" s="497"/>
    </row>
    <row r="280" spans="3:14">
      <c r="C280" s="5"/>
      <c r="D280" s="5"/>
      <c r="E280" s="5"/>
      <c r="F280" s="5"/>
      <c r="G280" s="5"/>
      <c r="J280" s="497"/>
      <c r="K280" s="497"/>
      <c r="L280" s="497"/>
      <c r="M280" s="497"/>
      <c r="N280" s="497"/>
    </row>
    <row r="281" spans="3:14">
      <c r="C281" s="5"/>
      <c r="D281" s="5"/>
      <c r="E281" s="5"/>
      <c r="F281" s="5"/>
      <c r="G281" s="5"/>
      <c r="J281" s="497"/>
      <c r="K281" s="497"/>
      <c r="L281" s="497"/>
      <c r="M281" s="497"/>
      <c r="N281" s="497"/>
    </row>
    <row r="282" spans="3:14">
      <c r="C282" s="5"/>
      <c r="D282" s="5"/>
      <c r="E282" s="5"/>
      <c r="F282" s="5"/>
      <c r="G282" s="5"/>
      <c r="J282" s="497"/>
      <c r="K282" s="497"/>
      <c r="L282" s="497"/>
      <c r="M282" s="497"/>
      <c r="N282" s="497"/>
    </row>
    <row r="283" spans="3:14">
      <c r="C283" s="5"/>
      <c r="D283" s="5"/>
      <c r="E283" s="5"/>
      <c r="F283" s="5"/>
      <c r="G283" s="5"/>
      <c r="J283" s="497"/>
      <c r="K283" s="497"/>
      <c r="L283" s="497"/>
      <c r="M283" s="497"/>
      <c r="N283" s="497"/>
    </row>
    <row r="284" spans="3:14">
      <c r="C284" s="5"/>
      <c r="D284" s="5"/>
      <c r="E284" s="5"/>
      <c r="F284" s="5"/>
      <c r="G284" s="5"/>
      <c r="J284" s="497"/>
      <c r="K284" s="497"/>
      <c r="L284" s="497"/>
      <c r="M284" s="497"/>
      <c r="N284" s="497"/>
    </row>
    <row r="285" spans="3:14">
      <c r="C285" s="5"/>
      <c r="D285" s="5"/>
      <c r="E285" s="5"/>
      <c r="F285" s="5"/>
      <c r="G285" s="5"/>
      <c r="J285" s="497"/>
      <c r="K285" s="497"/>
      <c r="L285" s="497"/>
      <c r="M285" s="497"/>
      <c r="N285" s="497"/>
    </row>
    <row r="286" spans="3:14">
      <c r="C286" s="5"/>
      <c r="D286" s="5"/>
      <c r="E286" s="5"/>
      <c r="F286" s="5"/>
      <c r="G286" s="5"/>
      <c r="J286" s="497"/>
      <c r="K286" s="497"/>
      <c r="L286" s="497"/>
      <c r="M286" s="497"/>
      <c r="N286" s="497"/>
    </row>
    <row r="287" spans="3:14">
      <c r="C287" s="5"/>
      <c r="D287" s="5"/>
      <c r="E287" s="5"/>
      <c r="F287" s="5"/>
      <c r="G287" s="5"/>
      <c r="J287" s="497"/>
      <c r="K287" s="497"/>
      <c r="L287" s="497"/>
      <c r="M287" s="497"/>
      <c r="N287" s="497"/>
    </row>
    <row r="288" spans="3:14">
      <c r="C288" s="5"/>
      <c r="D288" s="5"/>
      <c r="E288" s="5"/>
      <c r="F288" s="5"/>
      <c r="G288" s="5"/>
      <c r="J288" s="497"/>
      <c r="K288" s="497"/>
      <c r="L288" s="497"/>
      <c r="M288" s="497"/>
      <c r="N288" s="497"/>
    </row>
    <row r="289" spans="3:14">
      <c r="C289" s="5"/>
      <c r="D289" s="5"/>
      <c r="E289" s="5"/>
      <c r="F289" s="5"/>
      <c r="G289" s="5"/>
      <c r="J289" s="497"/>
      <c r="K289" s="497"/>
      <c r="L289" s="497"/>
      <c r="M289" s="497"/>
      <c r="N289" s="497"/>
    </row>
    <row r="290" spans="3:14">
      <c r="C290" s="5"/>
      <c r="D290" s="5"/>
      <c r="E290" s="5"/>
      <c r="F290" s="5"/>
      <c r="G290" s="5"/>
      <c r="J290" s="497"/>
      <c r="K290" s="497"/>
      <c r="L290" s="497"/>
      <c r="M290" s="497"/>
      <c r="N290" s="497"/>
    </row>
    <row r="291" spans="3:14">
      <c r="C291" s="5"/>
      <c r="D291" s="5"/>
      <c r="E291" s="5"/>
      <c r="F291" s="5"/>
      <c r="G291" s="5"/>
      <c r="J291" s="497"/>
      <c r="K291" s="497"/>
      <c r="L291" s="497"/>
      <c r="M291" s="497"/>
      <c r="N291" s="497"/>
    </row>
    <row r="292" spans="3:14">
      <c r="C292" s="5"/>
      <c r="D292" s="5"/>
      <c r="E292" s="5"/>
      <c r="F292" s="5"/>
      <c r="G292" s="5"/>
      <c r="J292" s="497"/>
      <c r="K292" s="497"/>
      <c r="L292" s="497"/>
      <c r="M292" s="497"/>
      <c r="N292" s="497"/>
    </row>
    <row r="293" spans="3:14">
      <c r="C293" s="5"/>
      <c r="D293" s="5"/>
      <c r="E293" s="5"/>
      <c r="F293" s="5"/>
      <c r="G293" s="5"/>
      <c r="J293" s="497"/>
      <c r="K293" s="497"/>
      <c r="L293" s="497"/>
      <c r="M293" s="497"/>
      <c r="N293" s="497"/>
    </row>
    <row r="294" spans="3:14">
      <c r="C294" s="5"/>
      <c r="D294" s="5"/>
      <c r="E294" s="5"/>
      <c r="F294" s="5"/>
      <c r="G294" s="5"/>
      <c r="J294" s="497"/>
      <c r="K294" s="497"/>
      <c r="L294" s="497"/>
      <c r="M294" s="497"/>
      <c r="N294" s="497"/>
    </row>
    <row r="295" spans="3:14">
      <c r="C295" s="5"/>
      <c r="D295" s="5"/>
      <c r="E295" s="5"/>
      <c r="F295" s="5"/>
      <c r="G295" s="5"/>
      <c r="J295" s="497"/>
      <c r="K295" s="497"/>
      <c r="L295" s="497"/>
      <c r="M295" s="497"/>
      <c r="N295" s="497"/>
    </row>
    <row r="296" spans="3:14">
      <c r="C296" s="5"/>
      <c r="D296" s="5"/>
      <c r="E296" s="5"/>
      <c r="F296" s="5"/>
      <c r="G296" s="5"/>
      <c r="J296" s="497"/>
      <c r="K296" s="497"/>
      <c r="L296" s="497"/>
      <c r="M296" s="497"/>
      <c r="N296" s="497"/>
    </row>
    <row r="297" spans="3:14">
      <c r="C297" s="5"/>
      <c r="D297" s="5"/>
      <c r="E297" s="5"/>
      <c r="F297" s="5"/>
      <c r="G297" s="5"/>
      <c r="J297" s="497"/>
      <c r="K297" s="497"/>
      <c r="L297" s="497"/>
      <c r="M297" s="497"/>
      <c r="N297" s="497"/>
    </row>
    <row r="298" spans="3:14">
      <c r="C298" s="5"/>
      <c r="D298" s="5"/>
      <c r="E298" s="5"/>
      <c r="F298" s="5"/>
      <c r="G298" s="5"/>
      <c r="J298" s="497"/>
      <c r="K298" s="497"/>
      <c r="L298" s="497"/>
      <c r="M298" s="497"/>
      <c r="N298" s="497"/>
    </row>
    <row r="299" spans="3:14">
      <c r="C299" s="5"/>
      <c r="D299" s="5"/>
      <c r="E299" s="5"/>
      <c r="F299" s="5"/>
      <c r="G299" s="5"/>
      <c r="J299" s="497"/>
      <c r="K299" s="497"/>
      <c r="L299" s="497"/>
      <c r="M299" s="497"/>
      <c r="N299" s="497"/>
    </row>
    <row r="300" spans="3:14">
      <c r="C300" s="5"/>
      <c r="D300" s="5"/>
      <c r="E300" s="5"/>
      <c r="F300" s="5"/>
      <c r="G300" s="5"/>
      <c r="J300" s="497"/>
      <c r="K300" s="497"/>
      <c r="L300" s="497"/>
      <c r="M300" s="497"/>
      <c r="N300" s="497"/>
    </row>
    <row r="301" spans="3:14">
      <c r="C301" s="5"/>
      <c r="D301" s="5"/>
      <c r="E301" s="5"/>
      <c r="F301" s="5"/>
      <c r="G301" s="5"/>
      <c r="J301" s="497"/>
      <c r="K301" s="497"/>
      <c r="L301" s="497"/>
      <c r="M301" s="497"/>
      <c r="N301" s="497"/>
    </row>
    <row r="302" spans="3:14">
      <c r="C302" s="5"/>
      <c r="D302" s="5"/>
      <c r="E302" s="5"/>
      <c r="F302" s="5"/>
      <c r="G302" s="5"/>
      <c r="J302" s="497"/>
      <c r="K302" s="497"/>
      <c r="L302" s="497"/>
      <c r="M302" s="497"/>
      <c r="N302" s="497"/>
    </row>
    <row r="303" spans="3:14">
      <c r="C303" s="5"/>
      <c r="D303" s="5"/>
      <c r="E303" s="5"/>
      <c r="F303" s="5"/>
      <c r="G303" s="5"/>
      <c r="J303" s="497"/>
      <c r="K303" s="497"/>
      <c r="L303" s="497"/>
      <c r="M303" s="497"/>
      <c r="N303" s="497"/>
    </row>
    <row r="304" spans="3:14">
      <c r="C304" s="5"/>
      <c r="D304" s="5"/>
      <c r="E304" s="5"/>
      <c r="F304" s="5"/>
      <c r="G304" s="5"/>
      <c r="J304" s="497"/>
      <c r="K304" s="497"/>
      <c r="L304" s="497"/>
      <c r="M304" s="497"/>
      <c r="N304" s="497"/>
    </row>
    <row r="305" spans="3:14">
      <c r="C305" s="5"/>
      <c r="D305" s="5"/>
      <c r="E305" s="5"/>
      <c r="F305" s="5"/>
      <c r="G305" s="5"/>
      <c r="J305" s="497"/>
      <c r="K305" s="497"/>
      <c r="L305" s="497"/>
      <c r="M305" s="497"/>
      <c r="N305" s="497"/>
    </row>
    <row r="306" spans="3:14">
      <c r="C306" s="5"/>
      <c r="D306" s="5"/>
      <c r="E306" s="5"/>
      <c r="F306" s="5"/>
      <c r="G306" s="5"/>
      <c r="J306" s="497"/>
      <c r="K306" s="497"/>
      <c r="L306" s="497"/>
      <c r="M306" s="497"/>
      <c r="N306" s="497"/>
    </row>
    <row r="307" spans="3:14">
      <c r="C307" s="5"/>
      <c r="D307" s="5"/>
      <c r="E307" s="5"/>
      <c r="F307" s="5"/>
      <c r="G307" s="5"/>
      <c r="J307" s="497"/>
      <c r="K307" s="497"/>
      <c r="L307" s="497"/>
      <c r="M307" s="497"/>
      <c r="N307" s="497"/>
    </row>
    <row r="308" spans="3:14">
      <c r="C308" s="5"/>
      <c r="D308" s="5"/>
      <c r="E308" s="5"/>
      <c r="F308" s="5"/>
      <c r="G308" s="5"/>
      <c r="J308" s="497"/>
      <c r="K308" s="497"/>
      <c r="L308" s="497"/>
      <c r="M308" s="497"/>
      <c r="N308" s="497"/>
    </row>
    <row r="309" spans="3:14">
      <c r="C309" s="5"/>
      <c r="D309" s="5"/>
      <c r="E309" s="5"/>
      <c r="F309" s="5"/>
      <c r="G309" s="5"/>
      <c r="J309" s="497"/>
      <c r="K309" s="497"/>
      <c r="L309" s="497"/>
      <c r="M309" s="497"/>
      <c r="N309" s="497"/>
    </row>
    <row r="310" spans="3:14">
      <c r="C310" s="5"/>
      <c r="D310" s="5"/>
      <c r="E310" s="5"/>
      <c r="F310" s="5"/>
      <c r="G310" s="5"/>
      <c r="J310" s="497"/>
      <c r="K310" s="497"/>
      <c r="L310" s="497"/>
      <c r="M310" s="497"/>
      <c r="N310" s="497"/>
    </row>
    <row r="311" spans="3:14">
      <c r="C311" s="5"/>
      <c r="D311" s="5"/>
      <c r="E311" s="5"/>
      <c r="F311" s="5"/>
      <c r="G311" s="5"/>
      <c r="J311" s="497"/>
      <c r="K311" s="497"/>
      <c r="L311" s="497"/>
      <c r="M311" s="497"/>
      <c r="N311" s="497"/>
    </row>
    <row r="312" spans="3:14">
      <c r="C312" s="5"/>
      <c r="D312" s="5"/>
      <c r="E312" s="5"/>
      <c r="F312" s="5"/>
      <c r="G312" s="5"/>
      <c r="J312" s="497"/>
      <c r="K312" s="497"/>
      <c r="L312" s="497"/>
      <c r="M312" s="497"/>
      <c r="N312" s="497"/>
    </row>
    <row r="313" spans="3:14">
      <c r="C313" s="5"/>
      <c r="D313" s="5"/>
      <c r="E313" s="5"/>
      <c r="F313" s="5"/>
      <c r="G313" s="5"/>
      <c r="J313" s="497"/>
      <c r="K313" s="497"/>
      <c r="L313" s="497"/>
      <c r="M313" s="497"/>
      <c r="N313" s="497"/>
    </row>
    <row r="314" spans="3:14">
      <c r="C314" s="5"/>
      <c r="D314" s="5"/>
      <c r="E314" s="5"/>
      <c r="F314" s="5"/>
      <c r="G314" s="5"/>
      <c r="J314" s="497"/>
      <c r="K314" s="497"/>
      <c r="L314" s="497"/>
      <c r="M314" s="497"/>
      <c r="N314" s="497"/>
    </row>
    <row r="315" spans="3:14">
      <c r="C315" s="5"/>
      <c r="D315" s="5"/>
      <c r="E315" s="5"/>
      <c r="F315" s="5"/>
      <c r="G315" s="5"/>
      <c r="J315" s="497"/>
      <c r="K315" s="497"/>
      <c r="L315" s="497"/>
      <c r="M315" s="497"/>
      <c r="N315" s="497"/>
    </row>
    <row r="316" spans="3:14">
      <c r="C316" s="5"/>
      <c r="D316" s="5"/>
      <c r="E316" s="5"/>
      <c r="F316" s="5"/>
      <c r="G316" s="5"/>
      <c r="J316" s="497"/>
      <c r="K316" s="497"/>
      <c r="L316" s="497"/>
      <c r="M316" s="497"/>
      <c r="N316" s="497"/>
    </row>
    <row r="317" spans="3:14">
      <c r="C317" s="5"/>
      <c r="D317" s="5"/>
      <c r="E317" s="5"/>
      <c r="F317" s="5"/>
      <c r="G317" s="5"/>
      <c r="J317" s="497"/>
      <c r="K317" s="497"/>
      <c r="L317" s="497"/>
      <c r="M317" s="497"/>
      <c r="N317" s="497"/>
    </row>
    <row r="318" spans="3:14">
      <c r="C318" s="5"/>
      <c r="D318" s="5"/>
      <c r="E318" s="5"/>
      <c r="F318" s="5"/>
      <c r="G318" s="5"/>
      <c r="J318" s="497"/>
      <c r="K318" s="497"/>
      <c r="L318" s="497"/>
      <c r="M318" s="497"/>
      <c r="N318" s="497"/>
    </row>
    <row r="319" spans="3:14">
      <c r="C319" s="5"/>
      <c r="D319" s="5"/>
      <c r="E319" s="5"/>
      <c r="F319" s="5"/>
      <c r="G319" s="5"/>
      <c r="J319" s="497"/>
      <c r="K319" s="497"/>
      <c r="L319" s="497"/>
      <c r="M319" s="497"/>
      <c r="N319" s="497"/>
    </row>
    <row r="320" spans="3:14">
      <c r="C320" s="5"/>
      <c r="D320" s="5"/>
      <c r="E320" s="5"/>
      <c r="F320" s="5"/>
      <c r="G320" s="5"/>
      <c r="J320" s="497"/>
      <c r="K320" s="497"/>
      <c r="L320" s="497"/>
      <c r="M320" s="497"/>
      <c r="N320" s="497"/>
    </row>
    <row r="321" spans="3:14">
      <c r="C321" s="5"/>
      <c r="D321" s="5"/>
      <c r="E321" s="5"/>
      <c r="F321" s="5"/>
      <c r="G321" s="5"/>
      <c r="J321" s="497"/>
      <c r="K321" s="497"/>
      <c r="L321" s="497"/>
      <c r="M321" s="497"/>
      <c r="N321" s="497"/>
    </row>
    <row r="322" spans="3:14">
      <c r="C322" s="5"/>
      <c r="D322" s="5"/>
      <c r="E322" s="5"/>
      <c r="F322" s="5"/>
      <c r="G322" s="5"/>
      <c r="J322" s="497"/>
      <c r="K322" s="497"/>
      <c r="L322" s="497"/>
      <c r="M322" s="497"/>
      <c r="N322" s="497"/>
    </row>
    <row r="323" spans="3:14">
      <c r="C323" s="5"/>
      <c r="D323" s="5"/>
      <c r="E323" s="5"/>
      <c r="F323" s="5"/>
      <c r="G323" s="5"/>
      <c r="J323" s="497"/>
      <c r="K323" s="497"/>
      <c r="L323" s="497"/>
      <c r="M323" s="497"/>
      <c r="N323" s="497"/>
    </row>
    <row r="324" spans="3:14">
      <c r="C324" s="5"/>
      <c r="D324" s="5"/>
      <c r="E324" s="5"/>
      <c r="F324" s="5"/>
      <c r="G324" s="5"/>
      <c r="J324" s="497"/>
      <c r="K324" s="497"/>
      <c r="L324" s="497"/>
      <c r="M324" s="497"/>
      <c r="N324" s="497"/>
    </row>
    <row r="325" spans="3:14">
      <c r="C325" s="5"/>
      <c r="D325" s="5"/>
      <c r="E325" s="5"/>
      <c r="F325" s="5"/>
      <c r="G325" s="5"/>
      <c r="J325" s="497"/>
      <c r="K325" s="497"/>
      <c r="L325" s="497"/>
      <c r="M325" s="497"/>
      <c r="N325" s="497"/>
    </row>
    <row r="326" spans="3:14">
      <c r="C326" s="5"/>
      <c r="D326" s="5"/>
      <c r="E326" s="5"/>
      <c r="F326" s="5"/>
      <c r="G326" s="5"/>
      <c r="J326" s="497"/>
      <c r="K326" s="497"/>
      <c r="L326" s="497"/>
      <c r="M326" s="497"/>
      <c r="N326" s="497"/>
    </row>
    <row r="327" spans="3:14">
      <c r="C327" s="5"/>
      <c r="D327" s="5"/>
      <c r="E327" s="5"/>
      <c r="F327" s="5"/>
      <c r="G327" s="5"/>
      <c r="J327" s="497"/>
      <c r="K327" s="497"/>
      <c r="L327" s="497"/>
      <c r="M327" s="497"/>
      <c r="N327" s="497"/>
    </row>
    <row r="328" spans="3:14">
      <c r="C328" s="5"/>
      <c r="D328" s="5"/>
      <c r="E328" s="5"/>
      <c r="F328" s="5"/>
      <c r="G328" s="5"/>
      <c r="J328" s="497"/>
      <c r="K328" s="497"/>
      <c r="L328" s="497"/>
      <c r="M328" s="497"/>
      <c r="N328" s="497"/>
    </row>
    <row r="329" spans="3:14">
      <c r="C329" s="5"/>
      <c r="D329" s="5"/>
      <c r="E329" s="5"/>
      <c r="F329" s="5"/>
      <c r="G329" s="5"/>
      <c r="J329" s="497"/>
      <c r="K329" s="497"/>
      <c r="L329" s="497"/>
      <c r="M329" s="497"/>
      <c r="N329" s="497"/>
    </row>
    <row r="330" spans="3:14">
      <c r="C330" s="5"/>
      <c r="D330" s="5"/>
      <c r="E330" s="5"/>
      <c r="F330" s="5"/>
      <c r="G330" s="5"/>
      <c r="J330" s="497"/>
      <c r="K330" s="497"/>
      <c r="L330" s="497"/>
      <c r="M330" s="497"/>
      <c r="N330" s="497"/>
    </row>
    <row r="331" spans="3:14">
      <c r="C331" s="5"/>
      <c r="D331" s="5"/>
      <c r="E331" s="5"/>
      <c r="F331" s="5"/>
      <c r="G331" s="5"/>
      <c r="J331" s="497"/>
      <c r="K331" s="497"/>
      <c r="L331" s="497"/>
      <c r="M331" s="497"/>
      <c r="N331" s="497"/>
    </row>
    <row r="332" spans="3:14">
      <c r="C332" s="5"/>
      <c r="D332" s="5"/>
      <c r="E332" s="5"/>
      <c r="F332" s="5"/>
      <c r="G332" s="5"/>
      <c r="J332" s="497"/>
      <c r="K332" s="497"/>
      <c r="L332" s="497"/>
      <c r="M332" s="497"/>
      <c r="N332" s="497"/>
    </row>
    <row r="333" spans="3:14">
      <c r="C333" s="5"/>
      <c r="D333" s="5"/>
      <c r="E333" s="5"/>
      <c r="F333" s="5"/>
      <c r="G333" s="5"/>
      <c r="J333" s="497"/>
      <c r="K333" s="497"/>
      <c r="L333" s="497"/>
      <c r="M333" s="497"/>
      <c r="N333" s="497"/>
    </row>
    <row r="334" spans="3:14">
      <c r="C334" s="5"/>
      <c r="D334" s="5"/>
      <c r="E334" s="5"/>
      <c r="F334" s="5"/>
      <c r="G334" s="5"/>
      <c r="J334" s="497"/>
      <c r="K334" s="497"/>
      <c r="L334" s="497"/>
      <c r="M334" s="497"/>
      <c r="N334" s="497"/>
    </row>
    <row r="335" spans="3:14">
      <c r="C335" s="5"/>
      <c r="D335" s="5"/>
      <c r="E335" s="5"/>
      <c r="F335" s="5"/>
      <c r="G335" s="5"/>
      <c r="J335" s="497"/>
      <c r="K335" s="497"/>
      <c r="L335" s="497"/>
      <c r="M335" s="497"/>
      <c r="N335" s="497"/>
    </row>
    <row r="336" spans="3:14">
      <c r="C336" s="5"/>
      <c r="D336" s="5"/>
      <c r="E336" s="5"/>
      <c r="F336" s="5"/>
      <c r="G336" s="5"/>
      <c r="J336" s="497"/>
      <c r="K336" s="497"/>
      <c r="L336" s="497"/>
      <c r="M336" s="497"/>
      <c r="N336" s="497"/>
    </row>
    <row r="337" spans="3:14">
      <c r="C337" s="5"/>
      <c r="D337" s="5"/>
      <c r="E337" s="5"/>
      <c r="F337" s="5"/>
      <c r="G337" s="5"/>
      <c r="J337" s="497"/>
      <c r="K337" s="497"/>
      <c r="L337" s="497"/>
      <c r="M337" s="497"/>
      <c r="N337" s="497"/>
    </row>
    <row r="338" spans="3:14">
      <c r="C338" s="5"/>
      <c r="D338" s="5"/>
      <c r="E338" s="5"/>
      <c r="F338" s="5"/>
      <c r="G338" s="5"/>
      <c r="J338" s="497"/>
      <c r="K338" s="497"/>
      <c r="L338" s="497"/>
      <c r="M338" s="497"/>
      <c r="N338" s="497"/>
    </row>
    <row r="339" spans="3:14">
      <c r="C339" s="5"/>
      <c r="D339" s="5"/>
      <c r="E339" s="5"/>
      <c r="F339" s="5"/>
      <c r="G339" s="5"/>
      <c r="J339" s="497"/>
      <c r="K339" s="497"/>
      <c r="L339" s="497"/>
      <c r="M339" s="497"/>
      <c r="N339" s="497"/>
    </row>
    <row r="340" spans="3:14">
      <c r="C340" s="5"/>
      <c r="D340" s="5"/>
      <c r="E340" s="5"/>
      <c r="F340" s="5"/>
      <c r="G340" s="5"/>
      <c r="J340" s="497"/>
      <c r="K340" s="497"/>
      <c r="L340" s="497"/>
      <c r="M340" s="497"/>
      <c r="N340" s="497"/>
    </row>
    <row r="341" spans="3:14">
      <c r="C341" s="5"/>
      <c r="D341" s="5"/>
      <c r="E341" s="5"/>
      <c r="F341" s="5"/>
      <c r="G341" s="5"/>
      <c r="J341" s="497"/>
      <c r="K341" s="497"/>
      <c r="L341" s="497"/>
      <c r="M341" s="497"/>
      <c r="N341" s="497"/>
    </row>
    <row r="342" spans="3:14">
      <c r="C342" s="5"/>
      <c r="D342" s="5"/>
      <c r="E342" s="5"/>
      <c r="F342" s="5"/>
      <c r="G342" s="5"/>
      <c r="J342" s="497"/>
      <c r="K342" s="497"/>
      <c r="L342" s="497"/>
      <c r="M342" s="497"/>
      <c r="N342" s="497"/>
    </row>
    <row r="343" spans="3:14">
      <c r="C343" s="5"/>
      <c r="D343" s="5"/>
      <c r="E343" s="5"/>
      <c r="F343" s="5"/>
      <c r="G343" s="5"/>
      <c r="J343" s="497"/>
      <c r="K343" s="497"/>
      <c r="L343" s="497"/>
      <c r="M343" s="497"/>
      <c r="N343" s="497"/>
    </row>
    <row r="344" spans="3:14">
      <c r="C344" s="5"/>
      <c r="D344" s="5"/>
      <c r="E344" s="5"/>
      <c r="F344" s="5"/>
      <c r="G344" s="5"/>
      <c r="J344" s="497"/>
      <c r="K344" s="497"/>
      <c r="L344" s="497"/>
      <c r="M344" s="497"/>
      <c r="N344" s="497"/>
    </row>
    <row r="345" spans="3:14">
      <c r="C345" s="5"/>
      <c r="D345" s="5"/>
      <c r="E345" s="5"/>
      <c r="F345" s="5"/>
      <c r="G345" s="5"/>
      <c r="J345" s="497"/>
      <c r="K345" s="497"/>
      <c r="L345" s="497"/>
      <c r="M345" s="497"/>
      <c r="N345" s="497"/>
    </row>
    <row r="346" spans="3:14">
      <c r="C346" s="5"/>
      <c r="D346" s="5"/>
      <c r="E346" s="5"/>
      <c r="F346" s="5"/>
      <c r="G346" s="5"/>
      <c r="J346" s="497"/>
      <c r="K346" s="497"/>
      <c r="L346" s="497"/>
      <c r="M346" s="497"/>
      <c r="N346" s="497"/>
    </row>
    <row r="347" spans="3:14">
      <c r="C347" s="5"/>
      <c r="D347" s="5"/>
      <c r="E347" s="5"/>
      <c r="F347" s="5"/>
      <c r="G347" s="5"/>
      <c r="J347" s="497"/>
      <c r="K347" s="497"/>
      <c r="L347" s="497"/>
      <c r="M347" s="497"/>
      <c r="N347" s="497"/>
    </row>
    <row r="348" spans="3:14">
      <c r="C348" s="5"/>
      <c r="D348" s="5"/>
      <c r="E348" s="5"/>
      <c r="F348" s="5"/>
      <c r="G348" s="5"/>
      <c r="J348" s="497"/>
      <c r="K348" s="497"/>
      <c r="L348" s="497"/>
      <c r="M348" s="497"/>
      <c r="N348" s="497"/>
    </row>
    <row r="349" spans="3:14">
      <c r="C349" s="5"/>
      <c r="D349" s="5"/>
      <c r="E349" s="5"/>
      <c r="F349" s="5"/>
      <c r="G349" s="5"/>
      <c r="J349" s="497"/>
      <c r="K349" s="497"/>
      <c r="L349" s="497"/>
      <c r="M349" s="497"/>
      <c r="N349" s="497"/>
    </row>
    <row r="350" spans="3:14">
      <c r="C350" s="5"/>
      <c r="D350" s="5"/>
      <c r="E350" s="5"/>
      <c r="F350" s="5"/>
      <c r="G350" s="5"/>
      <c r="J350" s="497"/>
      <c r="K350" s="497"/>
      <c r="L350" s="497"/>
      <c r="M350" s="497"/>
      <c r="N350" s="497"/>
    </row>
    <row r="351" spans="3:14">
      <c r="C351" s="5"/>
      <c r="D351" s="5"/>
      <c r="E351" s="5"/>
      <c r="F351" s="5"/>
      <c r="G351" s="5"/>
      <c r="J351" s="497"/>
      <c r="K351" s="497"/>
      <c r="L351" s="497"/>
      <c r="M351" s="497"/>
      <c r="N351" s="497"/>
    </row>
    <row r="352" spans="3:14">
      <c r="C352" s="5"/>
      <c r="D352" s="5"/>
      <c r="E352" s="5"/>
      <c r="F352" s="5"/>
      <c r="G352" s="5"/>
      <c r="J352" s="497"/>
      <c r="K352" s="497"/>
      <c r="L352" s="497"/>
      <c r="M352" s="497"/>
      <c r="N352" s="497"/>
    </row>
    <row r="353" spans="3:14">
      <c r="C353" s="5"/>
      <c r="D353" s="5"/>
      <c r="E353" s="5"/>
      <c r="F353" s="5"/>
      <c r="G353" s="5"/>
      <c r="J353" s="497"/>
      <c r="K353" s="497"/>
      <c r="L353" s="497"/>
      <c r="M353" s="497"/>
      <c r="N353" s="497"/>
    </row>
    <row r="354" spans="3:14">
      <c r="C354" s="5"/>
      <c r="D354" s="5"/>
      <c r="E354" s="5"/>
      <c r="F354" s="5"/>
      <c r="G354" s="5"/>
      <c r="J354" s="497"/>
      <c r="K354" s="497"/>
      <c r="L354" s="497"/>
      <c r="M354" s="497"/>
      <c r="N354" s="497"/>
    </row>
    <row r="355" spans="3:14">
      <c r="C355" s="5"/>
      <c r="D355" s="5"/>
      <c r="E355" s="5"/>
      <c r="F355" s="5"/>
      <c r="G355" s="5"/>
      <c r="J355" s="497"/>
      <c r="K355" s="497"/>
      <c r="L355" s="497"/>
      <c r="M355" s="497"/>
      <c r="N355" s="497"/>
    </row>
    <row r="356" spans="3:14">
      <c r="C356" s="5"/>
      <c r="D356" s="5"/>
      <c r="E356" s="5"/>
      <c r="F356" s="5"/>
      <c r="G356" s="5"/>
      <c r="J356" s="497"/>
      <c r="K356" s="497"/>
      <c r="L356" s="497"/>
      <c r="M356" s="497"/>
      <c r="N356" s="497"/>
    </row>
    <row r="357" spans="3:14">
      <c r="C357" s="5"/>
      <c r="D357" s="5"/>
      <c r="E357" s="5"/>
      <c r="F357" s="5"/>
      <c r="G357" s="5"/>
      <c r="J357" s="497"/>
      <c r="K357" s="497"/>
      <c r="L357" s="497"/>
      <c r="M357" s="497"/>
      <c r="N357" s="497"/>
    </row>
    <row r="358" spans="3:14">
      <c r="C358" s="5"/>
      <c r="D358" s="5"/>
      <c r="E358" s="5"/>
      <c r="F358" s="5"/>
      <c r="G358" s="5"/>
      <c r="J358" s="497"/>
      <c r="K358" s="497"/>
      <c r="L358" s="497"/>
      <c r="M358" s="497"/>
      <c r="N358" s="497"/>
    </row>
    <row r="359" spans="3:14">
      <c r="C359" s="5"/>
      <c r="D359" s="5"/>
      <c r="E359" s="5"/>
      <c r="F359" s="5"/>
      <c r="G359" s="5"/>
      <c r="J359" s="497"/>
      <c r="K359" s="497"/>
      <c r="L359" s="497"/>
      <c r="M359" s="497"/>
      <c r="N359" s="497"/>
    </row>
    <row r="360" spans="3:14">
      <c r="C360" s="5"/>
      <c r="D360" s="5"/>
      <c r="E360" s="5"/>
      <c r="F360" s="5"/>
      <c r="G360" s="5"/>
      <c r="J360" s="497"/>
      <c r="K360" s="497"/>
      <c r="L360" s="497"/>
      <c r="M360" s="497"/>
      <c r="N360" s="497"/>
    </row>
    <row r="361" spans="3:14">
      <c r="C361" s="5"/>
      <c r="D361" s="5"/>
      <c r="E361" s="5"/>
      <c r="F361" s="5"/>
      <c r="G361" s="5"/>
      <c r="J361" s="497"/>
      <c r="K361" s="497"/>
      <c r="L361" s="497"/>
      <c r="M361" s="497"/>
      <c r="N361" s="497"/>
    </row>
    <row r="362" spans="3:14">
      <c r="C362" s="5"/>
      <c r="D362" s="5"/>
      <c r="E362" s="5"/>
      <c r="F362" s="5"/>
      <c r="G362" s="5"/>
      <c r="J362" s="497"/>
      <c r="K362" s="497"/>
      <c r="L362" s="497"/>
      <c r="M362" s="497"/>
      <c r="N362" s="497"/>
    </row>
    <row r="363" spans="3:14">
      <c r="C363" s="5"/>
      <c r="D363" s="5"/>
      <c r="E363" s="5"/>
      <c r="F363" s="5"/>
      <c r="G363" s="5"/>
      <c r="J363" s="497"/>
      <c r="K363" s="497"/>
      <c r="L363" s="497"/>
      <c r="M363" s="497"/>
      <c r="N363" s="497"/>
    </row>
    <row r="364" spans="3:14">
      <c r="C364" s="5"/>
      <c r="D364" s="5"/>
      <c r="E364" s="5"/>
      <c r="F364" s="5"/>
      <c r="G364" s="5"/>
      <c r="J364" s="497"/>
      <c r="K364" s="497"/>
      <c r="L364" s="497"/>
      <c r="M364" s="497"/>
      <c r="N364" s="497"/>
    </row>
    <row r="365" spans="3:14">
      <c r="C365" s="5"/>
      <c r="D365" s="5"/>
      <c r="E365" s="5"/>
      <c r="F365" s="5"/>
      <c r="G365" s="5"/>
      <c r="J365" s="497"/>
      <c r="K365" s="497"/>
      <c r="L365" s="497"/>
      <c r="M365" s="497"/>
      <c r="N365" s="497"/>
    </row>
    <row r="366" spans="3:14">
      <c r="C366" s="5"/>
      <c r="D366" s="5"/>
      <c r="E366" s="5"/>
      <c r="F366" s="5"/>
      <c r="G366" s="5"/>
      <c r="J366" s="497"/>
      <c r="K366" s="497"/>
      <c r="L366" s="497"/>
      <c r="M366" s="497"/>
      <c r="N366" s="497"/>
    </row>
    <row r="367" spans="3:14">
      <c r="C367" s="5"/>
      <c r="D367" s="5"/>
      <c r="E367" s="5"/>
      <c r="F367" s="5"/>
      <c r="G367" s="5"/>
      <c r="J367" s="497"/>
      <c r="K367" s="497"/>
      <c r="L367" s="497"/>
      <c r="M367" s="497"/>
      <c r="N367" s="497"/>
    </row>
    <row r="368" spans="3:14">
      <c r="C368" s="5"/>
      <c r="D368" s="5"/>
      <c r="E368" s="5"/>
      <c r="F368" s="5"/>
      <c r="G368" s="5"/>
      <c r="J368" s="497"/>
      <c r="K368" s="497"/>
      <c r="L368" s="497"/>
      <c r="M368" s="497"/>
      <c r="N368" s="497"/>
    </row>
    <row r="369" spans="3:14">
      <c r="C369" s="5"/>
      <c r="D369" s="5"/>
      <c r="E369" s="5"/>
      <c r="F369" s="5"/>
      <c r="G369" s="5"/>
      <c r="J369" s="497"/>
      <c r="K369" s="497"/>
      <c r="L369" s="497"/>
      <c r="M369" s="497"/>
      <c r="N369" s="497"/>
    </row>
    <row r="370" spans="3:14">
      <c r="C370" s="5"/>
      <c r="D370" s="5"/>
      <c r="E370" s="5"/>
      <c r="F370" s="5"/>
      <c r="G370" s="5"/>
      <c r="J370" s="497"/>
      <c r="K370" s="497"/>
      <c r="L370" s="497"/>
      <c r="M370" s="497"/>
      <c r="N370" s="497"/>
    </row>
    <row r="371" spans="3:14">
      <c r="C371" s="5"/>
      <c r="D371" s="5"/>
      <c r="E371" s="5"/>
      <c r="F371" s="5"/>
      <c r="G371" s="5"/>
      <c r="J371" s="497"/>
      <c r="K371" s="497"/>
      <c r="L371" s="497"/>
      <c r="M371" s="497"/>
      <c r="N371" s="497"/>
    </row>
    <row r="372" spans="3:14">
      <c r="C372" s="5"/>
      <c r="D372" s="5"/>
      <c r="E372" s="5"/>
      <c r="F372" s="5"/>
      <c r="G372" s="5"/>
      <c r="J372" s="497"/>
      <c r="K372" s="497"/>
      <c r="L372" s="497"/>
      <c r="M372" s="497"/>
      <c r="N372" s="497"/>
    </row>
    <row r="373" spans="3:14">
      <c r="C373" s="5"/>
      <c r="D373" s="5"/>
      <c r="E373" s="5"/>
      <c r="F373" s="5"/>
      <c r="G373" s="5"/>
      <c r="J373" s="497"/>
      <c r="K373" s="497"/>
      <c r="L373" s="497"/>
      <c r="M373" s="497"/>
      <c r="N373" s="497"/>
    </row>
    <row r="374" spans="3:14">
      <c r="C374" s="5"/>
      <c r="D374" s="5"/>
      <c r="E374" s="5"/>
      <c r="F374" s="5"/>
      <c r="G374" s="5"/>
      <c r="J374" s="497"/>
      <c r="K374" s="497"/>
      <c r="L374" s="497"/>
      <c r="M374" s="497"/>
      <c r="N374" s="497"/>
    </row>
    <row r="375" spans="3:14">
      <c r="C375" s="5"/>
      <c r="D375" s="5"/>
      <c r="E375" s="5"/>
      <c r="F375" s="5"/>
      <c r="G375" s="5"/>
      <c r="J375" s="497"/>
      <c r="K375" s="497"/>
      <c r="L375" s="497"/>
      <c r="M375" s="497"/>
      <c r="N375" s="497"/>
    </row>
    <row r="376" spans="3:14">
      <c r="C376" s="5"/>
      <c r="D376" s="5"/>
      <c r="E376" s="5"/>
      <c r="F376" s="5"/>
      <c r="G376" s="5"/>
      <c r="J376" s="497"/>
      <c r="K376" s="497"/>
      <c r="L376" s="497"/>
      <c r="M376" s="497"/>
      <c r="N376" s="497"/>
    </row>
    <row r="377" spans="3:14">
      <c r="C377" s="5"/>
      <c r="D377" s="5"/>
      <c r="E377" s="5"/>
      <c r="F377" s="5"/>
      <c r="G377" s="5"/>
      <c r="J377" s="497"/>
      <c r="K377" s="497"/>
      <c r="L377" s="497"/>
      <c r="M377" s="497"/>
      <c r="N377" s="497"/>
    </row>
    <row r="378" spans="3:14">
      <c r="C378" s="5"/>
      <c r="D378" s="5"/>
      <c r="E378" s="5"/>
      <c r="F378" s="5"/>
      <c r="G378" s="5"/>
      <c r="J378" s="497"/>
      <c r="K378" s="497"/>
      <c r="L378" s="497"/>
      <c r="M378" s="497"/>
      <c r="N378" s="497"/>
    </row>
    <row r="379" spans="3:14">
      <c r="C379" s="5"/>
      <c r="D379" s="5"/>
      <c r="E379" s="5"/>
      <c r="F379" s="5"/>
      <c r="G379" s="5"/>
      <c r="J379" s="497"/>
      <c r="K379" s="497"/>
      <c r="L379" s="497"/>
      <c r="M379" s="497"/>
      <c r="N379" s="497"/>
    </row>
    <row r="380" spans="3:14">
      <c r="C380" s="5"/>
      <c r="D380" s="5"/>
      <c r="E380" s="5"/>
      <c r="F380" s="5"/>
      <c r="G380" s="5"/>
      <c r="J380" s="497"/>
      <c r="K380" s="497"/>
      <c r="L380" s="497"/>
      <c r="M380" s="497"/>
      <c r="N380" s="497"/>
    </row>
    <row r="381" spans="3:14">
      <c r="C381" s="5"/>
      <c r="D381" s="5"/>
      <c r="E381" s="5"/>
      <c r="F381" s="5"/>
      <c r="G381" s="5"/>
      <c r="J381" s="497"/>
      <c r="K381" s="497"/>
      <c r="L381" s="497"/>
      <c r="M381" s="497"/>
      <c r="N381" s="497"/>
    </row>
    <row r="382" spans="3:14">
      <c r="C382" s="5"/>
      <c r="D382" s="5"/>
      <c r="E382" s="5"/>
      <c r="F382" s="5"/>
      <c r="G382" s="5"/>
      <c r="J382" s="497"/>
      <c r="K382" s="497"/>
      <c r="L382" s="497"/>
      <c r="M382" s="497"/>
      <c r="N382" s="497"/>
    </row>
    <row r="383" spans="3:14">
      <c r="C383" s="5"/>
      <c r="D383" s="5"/>
      <c r="E383" s="5"/>
      <c r="F383" s="5"/>
      <c r="G383" s="5"/>
      <c r="J383" s="497"/>
      <c r="K383" s="497"/>
      <c r="L383" s="497"/>
      <c r="M383" s="497"/>
      <c r="N383" s="497"/>
    </row>
    <row r="384" spans="3:14">
      <c r="C384" s="5"/>
      <c r="D384" s="5"/>
      <c r="E384" s="5"/>
      <c r="F384" s="5"/>
      <c r="G384" s="5"/>
      <c r="J384" s="497"/>
      <c r="K384" s="497"/>
      <c r="L384" s="497"/>
      <c r="M384" s="497"/>
      <c r="N384" s="497"/>
    </row>
    <row r="385" spans="3:14">
      <c r="C385" s="5"/>
      <c r="D385" s="5"/>
      <c r="E385" s="5"/>
      <c r="F385" s="5"/>
      <c r="G385" s="5"/>
      <c r="J385" s="497"/>
      <c r="K385" s="497"/>
      <c r="L385" s="497"/>
      <c r="M385" s="497"/>
      <c r="N385" s="497"/>
    </row>
    <row r="386" spans="3:14">
      <c r="C386" s="5"/>
      <c r="D386" s="5"/>
      <c r="E386" s="5"/>
      <c r="F386" s="5"/>
      <c r="G386" s="5"/>
      <c r="J386" s="497"/>
      <c r="K386" s="497"/>
      <c r="L386" s="497"/>
      <c r="M386" s="497"/>
      <c r="N386" s="497"/>
    </row>
    <row r="387" spans="3:14">
      <c r="C387" s="5"/>
      <c r="D387" s="5"/>
      <c r="E387" s="5"/>
      <c r="F387" s="5"/>
      <c r="G387" s="5"/>
      <c r="J387" s="497"/>
      <c r="K387" s="497"/>
      <c r="L387" s="497"/>
      <c r="M387" s="497"/>
      <c r="N387" s="497"/>
    </row>
    <row r="388" spans="3:14">
      <c r="C388" s="5"/>
      <c r="D388" s="5"/>
      <c r="E388" s="5"/>
      <c r="F388" s="5"/>
      <c r="G388" s="5"/>
      <c r="J388" s="497"/>
      <c r="K388" s="497"/>
      <c r="L388" s="497"/>
      <c r="M388" s="497"/>
      <c r="N388" s="497"/>
    </row>
    <row r="389" spans="3:14">
      <c r="C389" s="5"/>
      <c r="D389" s="5"/>
      <c r="E389" s="5"/>
      <c r="F389" s="5"/>
      <c r="G389" s="5"/>
      <c r="J389" s="497"/>
      <c r="K389" s="497"/>
      <c r="L389" s="497"/>
      <c r="M389" s="497"/>
      <c r="N389" s="497"/>
    </row>
    <row r="390" spans="3:14">
      <c r="C390" s="5"/>
      <c r="D390" s="5"/>
      <c r="E390" s="5"/>
      <c r="F390" s="5"/>
      <c r="G390" s="5"/>
      <c r="J390" s="497"/>
      <c r="K390" s="497"/>
      <c r="L390" s="497"/>
      <c r="M390" s="497"/>
      <c r="N390" s="497"/>
    </row>
    <row r="391" spans="3:14">
      <c r="C391" s="5"/>
      <c r="D391" s="5"/>
      <c r="E391" s="5"/>
      <c r="F391" s="5"/>
      <c r="G391" s="5"/>
      <c r="J391" s="497"/>
      <c r="K391" s="497"/>
      <c r="L391" s="497"/>
      <c r="M391" s="497"/>
      <c r="N391" s="497"/>
    </row>
    <row r="392" spans="3:14">
      <c r="C392" s="5"/>
      <c r="D392" s="5"/>
      <c r="E392" s="5"/>
      <c r="F392" s="5"/>
      <c r="G392" s="5"/>
      <c r="J392" s="497"/>
      <c r="K392" s="497"/>
      <c r="L392" s="497"/>
      <c r="M392" s="497"/>
      <c r="N392" s="497"/>
    </row>
    <row r="393" spans="3:14">
      <c r="C393" s="5"/>
      <c r="D393" s="5"/>
      <c r="E393" s="5"/>
      <c r="F393" s="5"/>
      <c r="G393" s="5"/>
      <c r="J393" s="497"/>
      <c r="K393" s="497"/>
      <c r="L393" s="497"/>
      <c r="M393" s="497"/>
      <c r="N393" s="497"/>
    </row>
    <row r="394" spans="3:14">
      <c r="C394" s="5"/>
      <c r="D394" s="5"/>
      <c r="E394" s="5"/>
      <c r="F394" s="5"/>
      <c r="G394" s="5"/>
      <c r="J394" s="497"/>
      <c r="K394" s="497"/>
      <c r="L394" s="497"/>
      <c r="M394" s="497"/>
      <c r="N394" s="497"/>
    </row>
    <row r="395" spans="3:14">
      <c r="C395" s="5"/>
      <c r="D395" s="5"/>
      <c r="E395" s="5"/>
      <c r="F395" s="5"/>
      <c r="G395" s="5"/>
      <c r="J395" s="497"/>
      <c r="K395" s="497"/>
      <c r="L395" s="497"/>
      <c r="M395" s="497"/>
      <c r="N395" s="497"/>
    </row>
    <row r="396" spans="3:14">
      <c r="C396" s="5"/>
      <c r="D396" s="5"/>
      <c r="E396" s="5"/>
      <c r="F396" s="5"/>
      <c r="G396" s="5"/>
      <c r="J396" s="497"/>
      <c r="K396" s="497"/>
      <c r="L396" s="497"/>
      <c r="M396" s="497"/>
      <c r="N396" s="497"/>
    </row>
    <row r="397" spans="3:14">
      <c r="C397" s="5"/>
      <c r="D397" s="5"/>
      <c r="E397" s="5"/>
      <c r="F397" s="5"/>
      <c r="G397" s="5"/>
      <c r="J397" s="497"/>
      <c r="K397" s="497"/>
      <c r="L397" s="497"/>
      <c r="M397" s="497"/>
      <c r="N397" s="497"/>
    </row>
    <row r="398" spans="3:14">
      <c r="C398" s="5"/>
      <c r="D398" s="5"/>
      <c r="E398" s="5"/>
      <c r="F398" s="5"/>
      <c r="G398" s="5"/>
      <c r="J398" s="497"/>
      <c r="K398" s="497"/>
      <c r="L398" s="497"/>
      <c r="M398" s="497"/>
      <c r="N398" s="497"/>
    </row>
    <row r="399" spans="3:14">
      <c r="C399" s="5"/>
      <c r="D399" s="5"/>
      <c r="E399" s="5"/>
      <c r="F399" s="5"/>
      <c r="G399" s="5"/>
      <c r="J399" s="497"/>
      <c r="K399" s="497"/>
      <c r="L399" s="497"/>
      <c r="M399" s="497"/>
      <c r="N399" s="497"/>
    </row>
    <row r="400" spans="3:14">
      <c r="C400" s="5"/>
      <c r="D400" s="5"/>
      <c r="E400" s="5"/>
      <c r="F400" s="5"/>
      <c r="G400" s="5"/>
      <c r="J400" s="497"/>
      <c r="K400" s="497"/>
      <c r="L400" s="497"/>
      <c r="M400" s="497"/>
      <c r="N400" s="497"/>
    </row>
    <row r="401" spans="3:14">
      <c r="C401" s="5"/>
      <c r="D401" s="5"/>
      <c r="E401" s="5"/>
      <c r="F401" s="5"/>
      <c r="G401" s="5"/>
      <c r="J401" s="497"/>
      <c r="K401" s="497"/>
      <c r="L401" s="497"/>
      <c r="M401" s="497"/>
      <c r="N401" s="497"/>
    </row>
    <row r="402" spans="3:14">
      <c r="C402" s="5"/>
      <c r="D402" s="5"/>
      <c r="E402" s="5"/>
      <c r="F402" s="5"/>
      <c r="G402" s="5"/>
      <c r="J402" s="497"/>
      <c r="K402" s="497"/>
      <c r="L402" s="497"/>
      <c r="M402" s="497"/>
      <c r="N402" s="497"/>
    </row>
    <row r="403" spans="3:14">
      <c r="C403" s="5"/>
      <c r="D403" s="5"/>
      <c r="E403" s="5"/>
      <c r="F403" s="5"/>
      <c r="G403" s="5"/>
      <c r="J403" s="497"/>
      <c r="K403" s="497"/>
      <c r="L403" s="497"/>
      <c r="M403" s="497"/>
      <c r="N403" s="497"/>
    </row>
    <row r="404" spans="3:14">
      <c r="C404" s="5"/>
      <c r="D404" s="5"/>
      <c r="E404" s="5"/>
      <c r="F404" s="5"/>
      <c r="G404" s="5"/>
      <c r="J404" s="497"/>
      <c r="K404" s="497"/>
      <c r="L404" s="497"/>
      <c r="M404" s="497"/>
      <c r="N404" s="497"/>
    </row>
    <row r="405" spans="3:14">
      <c r="C405" s="5"/>
      <c r="D405" s="5"/>
      <c r="E405" s="5"/>
      <c r="F405" s="5"/>
      <c r="G405" s="5"/>
      <c r="J405" s="497"/>
      <c r="K405" s="497"/>
      <c r="L405" s="497"/>
      <c r="M405" s="497"/>
      <c r="N405" s="497"/>
    </row>
    <row r="406" spans="3:14">
      <c r="C406" s="5"/>
      <c r="D406" s="5"/>
      <c r="E406" s="5"/>
      <c r="F406" s="5"/>
      <c r="G406" s="5"/>
      <c r="J406" s="497"/>
      <c r="K406" s="497"/>
      <c r="L406" s="497"/>
      <c r="M406" s="497"/>
      <c r="N406" s="497"/>
    </row>
    <row r="407" spans="3:14">
      <c r="C407" s="5"/>
      <c r="D407" s="5"/>
      <c r="E407" s="5"/>
      <c r="F407" s="5"/>
      <c r="G407" s="5"/>
      <c r="J407" s="497"/>
      <c r="K407" s="497"/>
      <c r="L407" s="497"/>
      <c r="M407" s="497"/>
      <c r="N407" s="497"/>
    </row>
    <row r="408" spans="3:14">
      <c r="C408" s="5"/>
      <c r="D408" s="5"/>
      <c r="E408" s="5"/>
      <c r="F408" s="5"/>
      <c r="G408" s="5"/>
      <c r="J408" s="497"/>
      <c r="K408" s="497"/>
      <c r="L408" s="497"/>
      <c r="M408" s="497"/>
      <c r="N408" s="497"/>
    </row>
    <row r="409" spans="3:14">
      <c r="C409" s="5"/>
      <c r="D409" s="5"/>
      <c r="E409" s="5"/>
      <c r="F409" s="5"/>
      <c r="G409" s="5"/>
      <c r="J409" s="497"/>
      <c r="K409" s="497"/>
      <c r="L409" s="497"/>
      <c r="M409" s="497"/>
      <c r="N409" s="497"/>
    </row>
    <row r="410" spans="3:14">
      <c r="C410" s="5"/>
      <c r="D410" s="5"/>
      <c r="E410" s="5"/>
      <c r="F410" s="5"/>
      <c r="G410" s="5"/>
      <c r="J410" s="497"/>
      <c r="K410" s="497"/>
      <c r="L410" s="497"/>
      <c r="M410" s="497"/>
      <c r="N410" s="497"/>
    </row>
    <row r="411" spans="3:14">
      <c r="C411" s="5"/>
      <c r="D411" s="5"/>
      <c r="E411" s="5"/>
      <c r="F411" s="5"/>
      <c r="G411" s="5"/>
      <c r="J411" s="497"/>
      <c r="K411" s="497"/>
      <c r="L411" s="497"/>
      <c r="M411" s="497"/>
      <c r="N411" s="497"/>
    </row>
    <row r="412" spans="3:14">
      <c r="C412" s="5"/>
      <c r="D412" s="5"/>
      <c r="E412" s="5"/>
      <c r="F412" s="5"/>
      <c r="G412" s="5"/>
      <c r="J412" s="497"/>
      <c r="K412" s="497"/>
      <c r="L412" s="497"/>
      <c r="M412" s="497"/>
      <c r="N412" s="497"/>
    </row>
    <row r="413" spans="3:14">
      <c r="C413" s="5"/>
      <c r="D413" s="5"/>
      <c r="E413" s="5"/>
      <c r="F413" s="5"/>
      <c r="G413" s="5"/>
      <c r="J413" s="497"/>
      <c r="K413" s="497"/>
      <c r="L413" s="497"/>
      <c r="M413" s="497"/>
      <c r="N413" s="497"/>
    </row>
    <row r="414" spans="3:14">
      <c r="C414" s="5"/>
      <c r="D414" s="5"/>
      <c r="E414" s="5"/>
      <c r="F414" s="5"/>
      <c r="G414" s="5"/>
      <c r="J414" s="497"/>
      <c r="K414" s="497"/>
      <c r="L414" s="497"/>
      <c r="M414" s="497"/>
      <c r="N414" s="497"/>
    </row>
    <row r="415" spans="3:14">
      <c r="C415" s="5"/>
      <c r="D415" s="5"/>
      <c r="E415" s="5"/>
      <c r="F415" s="5"/>
      <c r="G415" s="5"/>
      <c r="J415" s="497"/>
      <c r="K415" s="497"/>
      <c r="L415" s="497"/>
      <c r="M415" s="497"/>
      <c r="N415" s="497"/>
    </row>
    <row r="416" spans="3:14">
      <c r="C416" s="5"/>
      <c r="D416" s="5"/>
      <c r="E416" s="5"/>
      <c r="F416" s="5"/>
      <c r="G416" s="5"/>
      <c r="J416" s="497"/>
      <c r="K416" s="497"/>
      <c r="L416" s="497"/>
      <c r="M416" s="497"/>
      <c r="N416" s="497"/>
    </row>
    <row r="417" spans="3:14">
      <c r="C417" s="5"/>
      <c r="D417" s="5"/>
      <c r="E417" s="5"/>
      <c r="F417" s="5"/>
      <c r="G417" s="5"/>
      <c r="J417" s="497"/>
      <c r="K417" s="497"/>
      <c r="L417" s="497"/>
      <c r="M417" s="497"/>
      <c r="N417" s="497"/>
    </row>
    <row r="418" spans="3:14">
      <c r="C418" s="5"/>
      <c r="D418" s="5"/>
      <c r="E418" s="5"/>
      <c r="F418" s="5"/>
      <c r="G418" s="5"/>
      <c r="J418" s="497"/>
      <c r="K418" s="497"/>
      <c r="L418" s="497"/>
      <c r="M418" s="497"/>
      <c r="N418" s="497"/>
    </row>
    <row r="419" spans="3:14">
      <c r="C419" s="5"/>
      <c r="D419" s="5"/>
      <c r="E419" s="5"/>
      <c r="F419" s="5"/>
      <c r="G419" s="5"/>
      <c r="J419" s="497"/>
      <c r="K419" s="497"/>
      <c r="L419" s="497"/>
      <c r="M419" s="497"/>
      <c r="N419" s="497"/>
    </row>
    <row r="420" spans="3:14">
      <c r="C420" s="5"/>
      <c r="D420" s="5"/>
      <c r="E420" s="5"/>
      <c r="F420" s="5"/>
      <c r="G420" s="5"/>
      <c r="J420" s="497"/>
      <c r="K420" s="497"/>
      <c r="L420" s="497"/>
      <c r="M420" s="497"/>
      <c r="N420" s="497"/>
    </row>
    <row r="421" spans="3:14">
      <c r="C421" s="5"/>
      <c r="D421" s="5"/>
      <c r="E421" s="5"/>
      <c r="F421" s="5"/>
      <c r="G421" s="5"/>
      <c r="J421" s="497"/>
      <c r="K421" s="497"/>
      <c r="L421" s="497"/>
      <c r="M421" s="497"/>
      <c r="N421" s="497"/>
    </row>
    <row r="422" spans="3:14">
      <c r="C422" s="5"/>
      <c r="D422" s="5"/>
      <c r="E422" s="5"/>
      <c r="F422" s="5"/>
      <c r="G422" s="5"/>
      <c r="J422" s="497"/>
      <c r="K422" s="497"/>
      <c r="L422" s="497"/>
      <c r="M422" s="497"/>
      <c r="N422" s="497"/>
    </row>
    <row r="423" spans="3:14">
      <c r="C423" s="5"/>
      <c r="D423" s="5"/>
      <c r="E423" s="5"/>
      <c r="F423" s="5"/>
      <c r="G423" s="5"/>
      <c r="J423" s="497"/>
      <c r="K423" s="497"/>
      <c r="L423" s="497"/>
      <c r="M423" s="497"/>
      <c r="N423" s="497"/>
    </row>
    <row r="424" spans="3:14">
      <c r="C424" s="5"/>
      <c r="D424" s="5"/>
      <c r="E424" s="5"/>
      <c r="F424" s="5"/>
      <c r="G424" s="5"/>
      <c r="J424" s="497"/>
      <c r="K424" s="497"/>
      <c r="L424" s="497"/>
      <c r="M424" s="497"/>
      <c r="N424" s="497"/>
    </row>
    <row r="425" spans="3:14">
      <c r="C425" s="5"/>
      <c r="D425" s="5"/>
      <c r="E425" s="5"/>
      <c r="F425" s="5"/>
      <c r="G425" s="5"/>
      <c r="J425" s="497"/>
      <c r="K425" s="497"/>
      <c r="L425" s="497"/>
      <c r="M425" s="497"/>
      <c r="N425" s="497"/>
    </row>
    <row r="426" spans="3:14">
      <c r="C426" s="5"/>
      <c r="D426" s="5"/>
      <c r="E426" s="5"/>
      <c r="F426" s="5"/>
      <c r="G426" s="5"/>
      <c r="J426" s="497"/>
      <c r="K426" s="497"/>
      <c r="L426" s="497"/>
      <c r="M426" s="497"/>
      <c r="N426" s="497"/>
    </row>
    <row r="427" spans="3:14">
      <c r="C427" s="5"/>
      <c r="D427" s="5"/>
      <c r="E427" s="5"/>
      <c r="F427" s="5"/>
      <c r="G427" s="5"/>
      <c r="J427" s="497"/>
      <c r="K427" s="497"/>
      <c r="L427" s="497"/>
      <c r="M427" s="497"/>
      <c r="N427" s="497"/>
    </row>
    <row r="428" spans="3:14">
      <c r="C428" s="5"/>
      <c r="D428" s="5"/>
      <c r="E428" s="5"/>
      <c r="F428" s="5"/>
      <c r="G428" s="5"/>
      <c r="J428" s="497"/>
      <c r="K428" s="497"/>
      <c r="L428" s="497"/>
      <c r="M428" s="497"/>
      <c r="N428" s="497"/>
    </row>
    <row r="429" spans="3:14">
      <c r="C429" s="5"/>
      <c r="D429" s="5"/>
      <c r="E429" s="5"/>
      <c r="F429" s="5"/>
      <c r="G429" s="5"/>
      <c r="J429" s="497"/>
      <c r="K429" s="497"/>
      <c r="L429" s="497"/>
      <c r="M429" s="497"/>
      <c r="N429" s="497"/>
    </row>
    <row r="430" spans="3:14">
      <c r="C430" s="5"/>
      <c r="D430" s="5"/>
      <c r="E430" s="5"/>
      <c r="F430" s="5"/>
      <c r="G430" s="5"/>
      <c r="J430" s="497"/>
      <c r="K430" s="497"/>
      <c r="L430" s="497"/>
      <c r="M430" s="497"/>
      <c r="N430" s="497"/>
    </row>
    <row r="431" spans="3:14">
      <c r="C431" s="5"/>
      <c r="D431" s="5"/>
      <c r="E431" s="5"/>
      <c r="F431" s="5"/>
      <c r="G431" s="5"/>
      <c r="J431" s="497"/>
      <c r="K431" s="497"/>
      <c r="L431" s="497"/>
      <c r="M431" s="497"/>
      <c r="N431" s="497"/>
    </row>
    <row r="432" spans="3:14">
      <c r="C432" s="5"/>
      <c r="D432" s="5"/>
      <c r="E432" s="5"/>
      <c r="F432" s="5"/>
      <c r="G432" s="5"/>
      <c r="J432" s="497"/>
      <c r="K432" s="497"/>
      <c r="L432" s="497"/>
      <c r="M432" s="497"/>
      <c r="N432" s="497"/>
    </row>
    <row r="433" spans="3:14">
      <c r="C433" s="5"/>
      <c r="D433" s="5"/>
      <c r="E433" s="5"/>
      <c r="F433" s="5"/>
      <c r="G433" s="5"/>
      <c r="J433" s="497"/>
      <c r="K433" s="497"/>
      <c r="L433" s="497"/>
      <c r="M433" s="497"/>
      <c r="N433" s="497"/>
    </row>
    <row r="434" spans="3:14">
      <c r="C434" s="5"/>
      <c r="D434" s="5"/>
      <c r="E434" s="5"/>
      <c r="F434" s="5"/>
      <c r="G434" s="5"/>
      <c r="J434" s="497"/>
      <c r="K434" s="497"/>
      <c r="L434" s="497"/>
      <c r="M434" s="497"/>
      <c r="N434" s="497"/>
    </row>
    <row r="435" spans="3:14">
      <c r="C435" s="5"/>
      <c r="D435" s="5"/>
      <c r="E435" s="5"/>
      <c r="F435" s="5"/>
      <c r="G435" s="5"/>
      <c r="J435" s="497"/>
      <c r="K435" s="497"/>
      <c r="L435" s="497"/>
      <c r="M435" s="497"/>
      <c r="N435" s="497"/>
    </row>
    <row r="436" spans="3:14">
      <c r="C436" s="5"/>
      <c r="D436" s="5"/>
      <c r="E436" s="5"/>
      <c r="F436" s="5"/>
      <c r="G436" s="5"/>
      <c r="J436" s="497"/>
      <c r="K436" s="497"/>
      <c r="L436" s="497"/>
      <c r="M436" s="497"/>
      <c r="N436" s="497"/>
    </row>
    <row r="437" spans="3:14">
      <c r="C437" s="5"/>
      <c r="D437" s="5"/>
      <c r="E437" s="5"/>
      <c r="F437" s="5"/>
      <c r="G437" s="5"/>
      <c r="J437" s="497"/>
      <c r="K437" s="497"/>
      <c r="L437" s="497"/>
      <c r="M437" s="497"/>
      <c r="N437" s="497"/>
    </row>
    <row r="438" spans="3:14">
      <c r="C438" s="5"/>
      <c r="D438" s="5"/>
      <c r="E438" s="5"/>
      <c r="F438" s="5"/>
      <c r="G438" s="5"/>
      <c r="J438" s="497"/>
      <c r="K438" s="497"/>
      <c r="L438" s="497"/>
      <c r="M438" s="497"/>
      <c r="N438" s="497"/>
    </row>
    <row r="439" spans="3:14">
      <c r="C439" s="5"/>
      <c r="D439" s="5"/>
      <c r="E439" s="5"/>
      <c r="F439" s="5"/>
      <c r="G439" s="5"/>
      <c r="J439" s="497"/>
      <c r="K439" s="497"/>
      <c r="L439" s="497"/>
      <c r="M439" s="497"/>
      <c r="N439" s="497"/>
    </row>
    <row r="440" spans="3:14">
      <c r="C440" s="5"/>
      <c r="D440" s="5"/>
      <c r="E440" s="5"/>
      <c r="F440" s="5"/>
      <c r="G440" s="5"/>
      <c r="J440" s="497"/>
      <c r="K440" s="497"/>
      <c r="L440" s="497"/>
      <c r="M440" s="497"/>
      <c r="N440" s="497"/>
    </row>
    <row r="441" spans="3:14">
      <c r="C441" s="5"/>
      <c r="D441" s="5"/>
      <c r="E441" s="5"/>
      <c r="F441" s="5"/>
      <c r="G441" s="5"/>
      <c r="J441" s="497"/>
      <c r="K441" s="497"/>
      <c r="L441" s="497"/>
      <c r="M441" s="497"/>
      <c r="N441" s="497"/>
    </row>
    <row r="442" spans="3:14">
      <c r="C442" s="5"/>
      <c r="D442" s="5"/>
      <c r="E442" s="5"/>
      <c r="F442" s="5"/>
      <c r="G442" s="5"/>
      <c r="J442" s="497"/>
      <c r="K442" s="497"/>
      <c r="L442" s="497"/>
      <c r="M442" s="497"/>
      <c r="N442" s="497"/>
    </row>
    <row r="443" spans="3:14">
      <c r="C443" s="5"/>
      <c r="D443" s="5"/>
      <c r="E443" s="5"/>
      <c r="F443" s="5"/>
      <c r="G443" s="5"/>
      <c r="J443" s="497"/>
      <c r="K443" s="497"/>
      <c r="L443" s="497"/>
      <c r="M443" s="497"/>
      <c r="N443" s="497"/>
    </row>
    <row r="444" spans="3:14">
      <c r="C444" s="5"/>
      <c r="D444" s="5"/>
      <c r="E444" s="5"/>
      <c r="F444" s="5"/>
      <c r="G444" s="5"/>
      <c r="J444" s="497"/>
      <c r="K444" s="497"/>
      <c r="L444" s="497"/>
      <c r="M444" s="497"/>
      <c r="N444" s="497"/>
    </row>
    <row r="445" spans="3:14">
      <c r="C445" s="5"/>
      <c r="D445" s="5"/>
      <c r="E445" s="5"/>
      <c r="F445" s="5"/>
      <c r="G445" s="5"/>
      <c r="J445" s="497"/>
      <c r="K445" s="497"/>
      <c r="L445" s="497"/>
      <c r="M445" s="497"/>
      <c r="N445" s="497"/>
    </row>
    <row r="446" spans="3:14">
      <c r="C446" s="5"/>
      <c r="D446" s="5"/>
      <c r="E446" s="5"/>
      <c r="F446" s="5"/>
      <c r="G446" s="5"/>
      <c r="J446" s="497"/>
      <c r="K446" s="497"/>
      <c r="L446" s="497"/>
      <c r="M446" s="497"/>
      <c r="N446" s="497"/>
    </row>
    <row r="447" spans="3:14">
      <c r="C447" s="5"/>
      <c r="D447" s="5"/>
      <c r="E447" s="5"/>
      <c r="F447" s="5"/>
      <c r="G447" s="5"/>
      <c r="J447" s="497"/>
      <c r="K447" s="497"/>
      <c r="L447" s="497"/>
      <c r="M447" s="497"/>
      <c r="N447" s="497"/>
    </row>
    <row r="448" spans="3:14">
      <c r="C448" s="5"/>
      <c r="D448" s="5"/>
      <c r="E448" s="5"/>
      <c r="F448" s="5"/>
      <c r="G448" s="5"/>
      <c r="J448" s="497"/>
      <c r="K448" s="497"/>
      <c r="L448" s="497"/>
      <c r="M448" s="497"/>
      <c r="N448" s="497"/>
    </row>
    <row r="449" spans="3:14">
      <c r="C449" s="5"/>
      <c r="D449" s="5"/>
      <c r="E449" s="5"/>
      <c r="F449" s="5"/>
      <c r="G449" s="5"/>
      <c r="J449" s="497"/>
      <c r="K449" s="497"/>
      <c r="L449" s="497"/>
      <c r="M449" s="497"/>
      <c r="N449" s="497"/>
    </row>
    <row r="450" spans="3:14">
      <c r="C450" s="5"/>
      <c r="D450" s="5"/>
      <c r="E450" s="5"/>
      <c r="F450" s="5"/>
      <c r="G450" s="5"/>
      <c r="J450" s="497"/>
      <c r="K450" s="497"/>
      <c r="L450" s="497"/>
      <c r="M450" s="497"/>
      <c r="N450" s="497"/>
    </row>
    <row r="451" spans="3:14">
      <c r="C451" s="5"/>
      <c r="D451" s="5"/>
      <c r="E451" s="5"/>
      <c r="F451" s="5"/>
      <c r="G451" s="5"/>
      <c r="J451" s="497"/>
      <c r="K451" s="497"/>
      <c r="L451" s="497"/>
      <c r="M451" s="497"/>
      <c r="N451" s="497"/>
    </row>
    <row r="452" spans="3:14">
      <c r="C452" s="5"/>
      <c r="D452" s="5"/>
      <c r="E452" s="5"/>
      <c r="F452" s="5"/>
      <c r="G452" s="5"/>
      <c r="J452" s="497"/>
      <c r="K452" s="497"/>
      <c r="L452" s="497"/>
      <c r="M452" s="497"/>
      <c r="N452" s="497"/>
    </row>
    <row r="453" spans="3:14">
      <c r="C453" s="5"/>
      <c r="D453" s="5"/>
      <c r="E453" s="5"/>
      <c r="F453" s="5"/>
      <c r="G453" s="5"/>
      <c r="J453" s="497"/>
      <c r="K453" s="497"/>
      <c r="L453" s="497"/>
      <c r="M453" s="497"/>
      <c r="N453" s="497"/>
    </row>
    <row r="454" spans="3:14">
      <c r="C454" s="5"/>
      <c r="D454" s="5"/>
      <c r="E454" s="5"/>
      <c r="F454" s="5"/>
      <c r="G454" s="5"/>
      <c r="J454" s="497"/>
      <c r="K454" s="497"/>
      <c r="L454" s="497"/>
      <c r="M454" s="497"/>
      <c r="N454" s="497"/>
    </row>
    <row r="455" spans="3:14">
      <c r="C455" s="5"/>
      <c r="D455" s="5"/>
      <c r="E455" s="5"/>
      <c r="F455" s="5"/>
      <c r="G455" s="5"/>
      <c r="J455" s="497"/>
      <c r="K455" s="497"/>
      <c r="L455" s="497"/>
      <c r="M455" s="497"/>
      <c r="N455" s="497"/>
    </row>
    <row r="456" spans="3:14">
      <c r="C456" s="5"/>
      <c r="D456" s="5"/>
      <c r="E456" s="5"/>
      <c r="F456" s="5"/>
      <c r="G456" s="5"/>
      <c r="J456" s="497"/>
      <c r="K456" s="497"/>
      <c r="L456" s="497"/>
      <c r="M456" s="497"/>
      <c r="N456" s="497"/>
    </row>
    <row r="457" spans="3:14">
      <c r="C457" s="5"/>
      <c r="D457" s="5"/>
      <c r="E457" s="5"/>
      <c r="F457" s="5"/>
      <c r="G457" s="5"/>
      <c r="J457" s="497"/>
      <c r="K457" s="497"/>
      <c r="L457" s="497"/>
      <c r="M457" s="497"/>
      <c r="N457" s="497"/>
    </row>
    <row r="458" spans="3:14">
      <c r="C458" s="5"/>
      <c r="D458" s="5"/>
      <c r="E458" s="5"/>
      <c r="F458" s="5"/>
      <c r="G458" s="5"/>
      <c r="J458" s="497"/>
      <c r="K458" s="497"/>
      <c r="L458" s="497"/>
      <c r="M458" s="497"/>
      <c r="N458" s="497"/>
    </row>
    <row r="459" spans="3:14">
      <c r="C459" s="5"/>
      <c r="D459" s="5"/>
      <c r="E459" s="5"/>
      <c r="F459" s="5"/>
      <c r="G459" s="5"/>
      <c r="J459" s="497"/>
      <c r="K459" s="497"/>
      <c r="L459" s="497"/>
      <c r="M459" s="497"/>
      <c r="N459" s="497"/>
    </row>
    <row r="460" spans="3:14">
      <c r="C460" s="5"/>
      <c r="D460" s="5"/>
      <c r="E460" s="5"/>
      <c r="F460" s="5"/>
      <c r="G460" s="5"/>
      <c r="J460" s="497"/>
      <c r="K460" s="497"/>
      <c r="L460" s="497"/>
      <c r="M460" s="497"/>
      <c r="N460" s="497"/>
    </row>
    <row r="461" spans="3:14">
      <c r="C461" s="5"/>
      <c r="D461" s="5"/>
      <c r="E461" s="5"/>
      <c r="F461" s="5"/>
      <c r="G461" s="5"/>
      <c r="J461" s="497"/>
      <c r="K461" s="497"/>
      <c r="L461" s="497"/>
      <c r="M461" s="497"/>
      <c r="N461" s="497"/>
    </row>
    <row r="462" spans="3:14">
      <c r="C462" s="5"/>
      <c r="D462" s="5"/>
      <c r="E462" s="5"/>
      <c r="F462" s="5"/>
      <c r="G462" s="5"/>
      <c r="J462" s="497"/>
      <c r="K462" s="497"/>
      <c r="L462" s="497"/>
      <c r="M462" s="497"/>
      <c r="N462" s="497"/>
    </row>
    <row r="463" spans="3:14">
      <c r="C463" s="5"/>
      <c r="D463" s="5"/>
      <c r="E463" s="5"/>
      <c r="F463" s="5"/>
      <c r="G463" s="5"/>
      <c r="J463" s="497"/>
      <c r="K463" s="497"/>
      <c r="L463" s="497"/>
      <c r="M463" s="497"/>
      <c r="N463" s="497"/>
    </row>
    <row r="464" spans="3:14">
      <c r="C464" s="5"/>
      <c r="D464" s="5"/>
      <c r="E464" s="5"/>
      <c r="F464" s="5"/>
      <c r="G464" s="5"/>
      <c r="J464" s="497"/>
      <c r="K464" s="497"/>
      <c r="L464" s="497"/>
      <c r="M464" s="497"/>
      <c r="N464" s="497"/>
    </row>
    <row r="465" spans="3:14">
      <c r="C465" s="5"/>
      <c r="D465" s="5"/>
      <c r="E465" s="5"/>
      <c r="F465" s="5"/>
      <c r="G465" s="5"/>
      <c r="J465" s="497"/>
      <c r="K465" s="497"/>
      <c r="L465" s="497"/>
      <c r="M465" s="497"/>
      <c r="N465" s="497"/>
    </row>
    <row r="466" spans="3:14">
      <c r="C466" s="5"/>
      <c r="D466" s="5"/>
      <c r="E466" s="5"/>
      <c r="F466" s="5"/>
      <c r="G466" s="5"/>
      <c r="J466" s="497"/>
      <c r="K466" s="497"/>
      <c r="L466" s="497"/>
      <c r="M466" s="497"/>
      <c r="N466" s="497"/>
    </row>
    <row r="467" spans="3:14">
      <c r="C467" s="5"/>
      <c r="D467" s="5"/>
      <c r="E467" s="5"/>
      <c r="F467" s="5"/>
      <c r="G467" s="5"/>
      <c r="J467" s="497"/>
      <c r="K467" s="497"/>
      <c r="L467" s="497"/>
      <c r="M467" s="497"/>
      <c r="N467" s="497"/>
    </row>
    <row r="468" spans="3:14">
      <c r="C468" s="5"/>
      <c r="D468" s="5"/>
      <c r="E468" s="5"/>
      <c r="F468" s="5"/>
      <c r="G468" s="5"/>
      <c r="J468" s="497"/>
      <c r="K468" s="497"/>
      <c r="L468" s="497"/>
      <c r="M468" s="497"/>
      <c r="N468" s="497"/>
    </row>
    <row r="469" spans="3:14">
      <c r="C469" s="5"/>
      <c r="D469" s="5"/>
      <c r="E469" s="5"/>
      <c r="F469" s="5"/>
      <c r="G469" s="5"/>
      <c r="J469" s="497"/>
      <c r="K469" s="497"/>
      <c r="L469" s="497"/>
      <c r="M469" s="497"/>
      <c r="N469" s="497"/>
    </row>
    <row r="470" spans="3:14">
      <c r="C470" s="5"/>
      <c r="D470" s="5"/>
      <c r="E470" s="5"/>
      <c r="F470" s="5"/>
      <c r="G470" s="5"/>
      <c r="J470" s="497"/>
      <c r="K470" s="497"/>
      <c r="L470" s="497"/>
      <c r="M470" s="497"/>
      <c r="N470" s="497"/>
    </row>
    <row r="471" spans="3:14">
      <c r="C471" s="5"/>
      <c r="D471" s="5"/>
      <c r="E471" s="5"/>
      <c r="F471" s="5"/>
      <c r="G471" s="5"/>
      <c r="J471" s="497"/>
      <c r="K471" s="497"/>
      <c r="L471" s="497"/>
      <c r="M471" s="497"/>
      <c r="N471" s="497"/>
    </row>
    <row r="472" spans="3:14">
      <c r="C472" s="5"/>
      <c r="D472" s="5"/>
      <c r="E472" s="5"/>
      <c r="F472" s="5"/>
      <c r="G472" s="5"/>
      <c r="J472" s="497"/>
      <c r="K472" s="497"/>
      <c r="L472" s="497"/>
      <c r="M472" s="497"/>
      <c r="N472" s="497"/>
    </row>
    <row r="473" spans="3:14">
      <c r="C473" s="5"/>
      <c r="D473" s="5"/>
      <c r="E473" s="5"/>
      <c r="F473" s="5"/>
      <c r="G473" s="5"/>
      <c r="J473" s="497"/>
      <c r="K473" s="497"/>
      <c r="L473" s="497"/>
      <c r="M473" s="497"/>
      <c r="N473" s="497"/>
    </row>
    <row r="474" spans="3:14">
      <c r="C474" s="5"/>
      <c r="D474" s="5"/>
      <c r="E474" s="5"/>
      <c r="F474" s="5"/>
      <c r="G474" s="5"/>
      <c r="J474" s="497"/>
      <c r="K474" s="497"/>
      <c r="L474" s="497"/>
      <c r="M474" s="497"/>
      <c r="N474" s="497"/>
    </row>
    <row r="475" spans="3:14">
      <c r="C475" s="5"/>
      <c r="D475" s="5"/>
      <c r="E475" s="5"/>
      <c r="F475" s="5"/>
      <c r="G475" s="5"/>
      <c r="J475" s="497"/>
      <c r="K475" s="497"/>
      <c r="L475" s="497"/>
      <c r="M475" s="497"/>
      <c r="N475" s="497"/>
    </row>
    <row r="476" spans="3:14">
      <c r="C476" s="5"/>
      <c r="D476" s="5"/>
      <c r="E476" s="5"/>
      <c r="F476" s="5"/>
      <c r="G476" s="5"/>
      <c r="J476" s="497"/>
      <c r="K476" s="497"/>
      <c r="L476" s="497"/>
      <c r="M476" s="497"/>
      <c r="N476" s="497"/>
    </row>
    <row r="477" spans="3:14">
      <c r="C477" s="5"/>
      <c r="D477" s="5"/>
      <c r="E477" s="5"/>
      <c r="F477" s="5"/>
      <c r="G477" s="5"/>
      <c r="J477" s="497"/>
      <c r="K477" s="497"/>
      <c r="L477" s="497"/>
      <c r="M477" s="497"/>
      <c r="N477" s="497"/>
    </row>
    <row r="478" spans="3:14">
      <c r="C478" s="5"/>
      <c r="D478" s="5"/>
      <c r="E478" s="5"/>
      <c r="F478" s="5"/>
      <c r="G478" s="5"/>
      <c r="J478" s="497"/>
      <c r="K478" s="497"/>
      <c r="L478" s="497"/>
      <c r="M478" s="497"/>
      <c r="N478" s="497"/>
    </row>
    <row r="479" spans="3:14">
      <c r="C479" s="5"/>
      <c r="D479" s="5"/>
      <c r="E479" s="5"/>
      <c r="F479" s="5"/>
      <c r="G479" s="5"/>
      <c r="J479" s="497"/>
      <c r="K479" s="497"/>
      <c r="L479" s="497"/>
      <c r="M479" s="497"/>
      <c r="N479" s="497"/>
    </row>
    <row r="480" spans="3:14">
      <c r="C480" s="5"/>
      <c r="D480" s="5"/>
      <c r="E480" s="5"/>
      <c r="F480" s="5"/>
      <c r="G480" s="5"/>
      <c r="J480" s="497"/>
      <c r="K480" s="497"/>
      <c r="L480" s="497"/>
      <c r="M480" s="497"/>
      <c r="N480" s="497"/>
    </row>
    <row r="481" spans="3:14">
      <c r="C481" s="5"/>
      <c r="D481" s="5"/>
      <c r="E481" s="5"/>
      <c r="F481" s="5"/>
      <c r="G481" s="5"/>
      <c r="J481" s="497"/>
      <c r="K481" s="497"/>
      <c r="L481" s="497"/>
      <c r="M481" s="497"/>
      <c r="N481" s="497"/>
    </row>
    <row r="482" spans="3:14">
      <c r="C482" s="5"/>
      <c r="D482" s="5"/>
      <c r="E482" s="5"/>
      <c r="F482" s="5"/>
      <c r="G482" s="5"/>
      <c r="J482" s="497"/>
      <c r="K482" s="497"/>
      <c r="L482" s="497"/>
      <c r="M482" s="497"/>
      <c r="N482" s="497"/>
    </row>
    <row r="483" spans="3:14">
      <c r="C483" s="5"/>
      <c r="D483" s="5"/>
      <c r="E483" s="5"/>
      <c r="F483" s="5"/>
      <c r="G483" s="5"/>
      <c r="J483" s="497"/>
      <c r="K483" s="497"/>
      <c r="L483" s="497"/>
      <c r="M483" s="497"/>
      <c r="N483" s="497"/>
    </row>
    <row r="484" spans="3:14">
      <c r="C484" s="5"/>
      <c r="D484" s="5"/>
      <c r="E484" s="5"/>
      <c r="F484" s="5"/>
      <c r="G484" s="5"/>
      <c r="J484" s="497"/>
      <c r="K484" s="497"/>
      <c r="L484" s="497"/>
      <c r="M484" s="497"/>
      <c r="N484" s="497"/>
    </row>
    <row r="485" spans="3:14">
      <c r="C485" s="5"/>
      <c r="D485" s="5"/>
      <c r="E485" s="5"/>
      <c r="F485" s="5"/>
      <c r="G485" s="5"/>
      <c r="J485" s="497"/>
      <c r="K485" s="497"/>
      <c r="L485" s="497"/>
      <c r="M485" s="497"/>
      <c r="N485" s="497"/>
    </row>
    <row r="486" spans="3:14">
      <c r="C486" s="5"/>
      <c r="D486" s="5"/>
      <c r="E486" s="5"/>
      <c r="F486" s="5"/>
      <c r="G486" s="5"/>
      <c r="J486" s="497"/>
      <c r="K486" s="497"/>
      <c r="L486" s="497"/>
      <c r="M486" s="497"/>
      <c r="N486" s="497"/>
    </row>
    <row r="487" spans="3:14">
      <c r="C487" s="5"/>
      <c r="D487" s="5"/>
      <c r="E487" s="5"/>
      <c r="F487" s="5"/>
      <c r="G487" s="5"/>
      <c r="J487" s="497"/>
      <c r="K487" s="497"/>
      <c r="L487" s="497"/>
      <c r="M487" s="497"/>
      <c r="N487" s="497"/>
    </row>
    <row r="488" spans="3:14">
      <c r="C488" s="5"/>
      <c r="D488" s="5"/>
      <c r="E488" s="5"/>
      <c r="F488" s="5"/>
      <c r="G488" s="5"/>
      <c r="J488" s="497"/>
      <c r="K488" s="497"/>
      <c r="L488" s="497"/>
      <c r="M488" s="497"/>
      <c r="N488" s="497"/>
    </row>
    <row r="489" spans="3:14">
      <c r="C489" s="5"/>
      <c r="D489" s="5"/>
      <c r="E489" s="5"/>
      <c r="F489" s="5"/>
      <c r="G489" s="5"/>
      <c r="J489" s="497"/>
      <c r="K489" s="497"/>
      <c r="L489" s="497"/>
      <c r="M489" s="497"/>
      <c r="N489" s="497"/>
    </row>
    <row r="490" spans="3:14">
      <c r="C490" s="5"/>
      <c r="D490" s="5"/>
      <c r="E490" s="5"/>
      <c r="F490" s="5"/>
      <c r="G490" s="5"/>
      <c r="J490" s="497"/>
      <c r="K490" s="497"/>
      <c r="L490" s="497"/>
      <c r="M490" s="497"/>
      <c r="N490" s="497"/>
    </row>
    <row r="491" spans="3:14">
      <c r="C491" s="5"/>
      <c r="D491" s="5"/>
      <c r="E491" s="5"/>
      <c r="F491" s="5"/>
      <c r="G491" s="5"/>
      <c r="J491" s="497"/>
      <c r="K491" s="497"/>
      <c r="L491" s="497"/>
      <c r="M491" s="497"/>
      <c r="N491" s="497"/>
    </row>
    <row r="492" spans="3:14">
      <c r="C492" s="5"/>
      <c r="D492" s="5"/>
      <c r="E492" s="5"/>
      <c r="F492" s="5"/>
      <c r="G492" s="5"/>
      <c r="J492" s="497"/>
      <c r="K492" s="497"/>
      <c r="L492" s="497"/>
      <c r="M492" s="497"/>
      <c r="N492" s="497"/>
    </row>
    <row r="493" spans="3:14">
      <c r="C493" s="5"/>
      <c r="D493" s="5"/>
      <c r="E493" s="5"/>
      <c r="F493" s="5"/>
      <c r="G493" s="5"/>
      <c r="J493" s="497"/>
      <c r="K493" s="497"/>
      <c r="L493" s="497"/>
      <c r="M493" s="497"/>
      <c r="N493" s="497"/>
    </row>
    <row r="494" spans="3:14">
      <c r="C494" s="5"/>
      <c r="D494" s="5"/>
      <c r="E494" s="5"/>
      <c r="F494" s="5"/>
      <c r="G494" s="5"/>
      <c r="J494" s="497"/>
      <c r="K494" s="497"/>
      <c r="L494" s="497"/>
      <c r="M494" s="497"/>
      <c r="N494" s="497"/>
    </row>
    <row r="495" spans="3:14">
      <c r="C495" s="5"/>
      <c r="D495" s="5"/>
      <c r="E495" s="5"/>
      <c r="F495" s="5"/>
      <c r="G495" s="5"/>
      <c r="J495" s="497"/>
      <c r="K495" s="497"/>
      <c r="L495" s="497"/>
      <c r="M495" s="497"/>
      <c r="N495" s="497"/>
    </row>
    <row r="496" spans="3:14">
      <c r="C496" s="5"/>
      <c r="D496" s="5"/>
      <c r="E496" s="5"/>
      <c r="F496" s="5"/>
      <c r="G496" s="5"/>
      <c r="J496" s="497"/>
      <c r="K496" s="497"/>
      <c r="L496" s="497"/>
      <c r="M496" s="497"/>
      <c r="N496" s="497"/>
    </row>
    <row r="497" spans="3:14">
      <c r="C497" s="5"/>
      <c r="D497" s="5"/>
      <c r="E497" s="5"/>
      <c r="F497" s="5"/>
      <c r="G497" s="5"/>
      <c r="J497" s="497"/>
      <c r="K497" s="497"/>
      <c r="L497" s="497"/>
      <c r="M497" s="497"/>
      <c r="N497" s="497"/>
    </row>
    <row r="498" spans="3:14">
      <c r="C498" s="5"/>
      <c r="D498" s="5"/>
      <c r="E498" s="5"/>
      <c r="F498" s="5"/>
      <c r="G498" s="5"/>
      <c r="J498" s="497"/>
      <c r="K498" s="497"/>
      <c r="L498" s="497"/>
      <c r="M498" s="497"/>
      <c r="N498" s="497"/>
    </row>
    <row r="499" spans="3:14">
      <c r="C499" s="5"/>
      <c r="D499" s="5"/>
      <c r="E499" s="5"/>
      <c r="F499" s="5"/>
      <c r="G499" s="5"/>
      <c r="J499" s="497"/>
      <c r="K499" s="497"/>
      <c r="L499" s="497"/>
      <c r="M499" s="497"/>
      <c r="N499" s="497"/>
    </row>
    <row r="500" spans="3:14">
      <c r="C500" s="5"/>
      <c r="D500" s="5"/>
      <c r="E500" s="5"/>
      <c r="F500" s="5"/>
      <c r="G500" s="5"/>
      <c r="J500" s="497"/>
      <c r="K500" s="497"/>
      <c r="L500" s="497"/>
      <c r="M500" s="497"/>
      <c r="N500" s="497"/>
    </row>
    <row r="501" spans="3:14">
      <c r="C501" s="5"/>
      <c r="D501" s="5"/>
      <c r="E501" s="5"/>
      <c r="F501" s="5"/>
      <c r="G501" s="5"/>
      <c r="J501" s="497"/>
      <c r="K501" s="497"/>
      <c r="L501" s="497"/>
      <c r="M501" s="497"/>
      <c r="N501" s="497"/>
    </row>
    <row r="502" spans="3:14">
      <c r="C502" s="5"/>
      <c r="D502" s="5"/>
      <c r="E502" s="5"/>
      <c r="F502" s="5"/>
      <c r="G502" s="5"/>
      <c r="J502" s="497"/>
      <c r="K502" s="497"/>
      <c r="L502" s="497"/>
      <c r="M502" s="497"/>
      <c r="N502" s="497"/>
    </row>
    <row r="503" spans="3:14">
      <c r="C503" s="5"/>
      <c r="D503" s="5"/>
      <c r="E503" s="5"/>
      <c r="F503" s="5"/>
      <c r="G503" s="5"/>
      <c r="J503" s="497"/>
      <c r="K503" s="497"/>
      <c r="L503" s="497"/>
      <c r="M503" s="497"/>
      <c r="N503" s="497"/>
    </row>
    <row r="504" spans="3:14">
      <c r="C504" s="5"/>
      <c r="D504" s="5"/>
      <c r="E504" s="5"/>
      <c r="F504" s="5"/>
      <c r="G504" s="5"/>
      <c r="J504" s="497"/>
      <c r="K504" s="497"/>
      <c r="L504" s="497"/>
      <c r="M504" s="497"/>
      <c r="N504" s="497"/>
    </row>
    <row r="505" spans="3:14">
      <c r="C505" s="5"/>
      <c r="D505" s="5"/>
      <c r="E505" s="5"/>
      <c r="F505" s="5"/>
      <c r="G505" s="5"/>
      <c r="J505" s="497"/>
      <c r="K505" s="497"/>
      <c r="L505" s="497"/>
      <c r="M505" s="497"/>
      <c r="N505" s="497"/>
    </row>
    <row r="506" spans="3:14">
      <c r="C506" s="5"/>
      <c r="D506" s="5"/>
      <c r="E506" s="5"/>
      <c r="F506" s="5"/>
      <c r="G506" s="5"/>
      <c r="J506" s="497"/>
      <c r="K506" s="497"/>
      <c r="L506" s="497"/>
      <c r="M506" s="497"/>
      <c r="N506" s="497"/>
    </row>
    <row r="507" spans="3:14">
      <c r="C507" s="5"/>
      <c r="D507" s="5"/>
      <c r="E507" s="5"/>
      <c r="F507" s="5"/>
      <c r="G507" s="5"/>
      <c r="J507" s="497"/>
      <c r="K507" s="497"/>
      <c r="L507" s="497"/>
      <c r="M507" s="497"/>
      <c r="N507" s="497"/>
    </row>
    <row r="508" spans="3:14">
      <c r="C508" s="5"/>
      <c r="D508" s="5"/>
      <c r="E508" s="5"/>
      <c r="F508" s="5"/>
      <c r="G508" s="5"/>
      <c r="J508" s="497"/>
      <c r="K508" s="497"/>
      <c r="L508" s="497"/>
      <c r="M508" s="497"/>
      <c r="N508" s="497"/>
    </row>
    <row r="509" spans="3:14">
      <c r="C509" s="5"/>
      <c r="D509" s="5"/>
      <c r="E509" s="5"/>
      <c r="F509" s="5"/>
      <c r="G509" s="5"/>
      <c r="J509" s="497"/>
      <c r="K509" s="497"/>
      <c r="L509" s="497"/>
      <c r="M509" s="497"/>
      <c r="N509" s="497"/>
    </row>
    <row r="510" spans="3:14">
      <c r="C510" s="5"/>
      <c r="D510" s="5"/>
      <c r="E510" s="5"/>
      <c r="F510" s="5"/>
      <c r="G510" s="5"/>
      <c r="J510" s="497"/>
      <c r="K510" s="497"/>
      <c r="L510" s="497"/>
      <c r="M510" s="497"/>
      <c r="N510" s="497"/>
    </row>
    <row r="511" spans="3:14">
      <c r="C511" s="5"/>
      <c r="D511" s="5"/>
      <c r="E511" s="5"/>
      <c r="F511" s="5"/>
      <c r="G511" s="5"/>
      <c r="J511" s="497"/>
      <c r="K511" s="497"/>
      <c r="L511" s="497"/>
      <c r="M511" s="497"/>
      <c r="N511" s="497"/>
    </row>
    <row r="512" spans="3:14">
      <c r="C512" s="5"/>
      <c r="D512" s="5"/>
      <c r="E512" s="5"/>
      <c r="F512" s="5"/>
      <c r="G512" s="5"/>
      <c r="J512" s="497"/>
      <c r="K512" s="497"/>
      <c r="L512" s="497"/>
      <c r="M512" s="497"/>
      <c r="N512" s="497"/>
    </row>
    <row r="513" spans="3:14">
      <c r="C513" s="5"/>
      <c r="D513" s="5"/>
      <c r="E513" s="5"/>
      <c r="F513" s="5"/>
      <c r="G513" s="5"/>
      <c r="J513" s="497"/>
      <c r="K513" s="497"/>
      <c r="L513" s="497"/>
      <c r="M513" s="497"/>
      <c r="N513" s="497"/>
    </row>
    <row r="514" spans="3:14">
      <c r="C514" s="5"/>
      <c r="D514" s="5"/>
      <c r="E514" s="5"/>
      <c r="F514" s="5"/>
      <c r="G514" s="5"/>
      <c r="J514" s="497"/>
      <c r="K514" s="497"/>
      <c r="L514" s="497"/>
      <c r="M514" s="497"/>
      <c r="N514" s="497"/>
    </row>
    <row r="515" spans="3:14">
      <c r="C515" s="5"/>
      <c r="D515" s="5"/>
      <c r="E515" s="5"/>
      <c r="F515" s="5"/>
      <c r="G515" s="5"/>
      <c r="J515" s="497"/>
      <c r="K515" s="497"/>
      <c r="L515" s="497"/>
      <c r="M515" s="497"/>
      <c r="N515" s="497"/>
    </row>
    <row r="516" spans="3:14">
      <c r="C516" s="5"/>
      <c r="D516" s="5"/>
      <c r="E516" s="5"/>
      <c r="F516" s="5"/>
      <c r="G516" s="5"/>
      <c r="J516" s="497"/>
      <c r="K516" s="497"/>
      <c r="L516" s="497"/>
      <c r="M516" s="497"/>
      <c r="N516" s="497"/>
    </row>
    <row r="517" spans="3:14">
      <c r="C517" s="5"/>
      <c r="D517" s="5"/>
      <c r="E517" s="5"/>
      <c r="F517" s="5"/>
      <c r="G517" s="5"/>
      <c r="J517" s="497"/>
      <c r="K517" s="497"/>
      <c r="L517" s="497"/>
      <c r="M517" s="497"/>
      <c r="N517" s="497"/>
    </row>
    <row r="518" spans="3:14">
      <c r="C518" s="5"/>
      <c r="D518" s="5"/>
      <c r="E518" s="5"/>
      <c r="F518" s="5"/>
      <c r="G518" s="5"/>
      <c r="J518" s="497"/>
      <c r="K518" s="497"/>
      <c r="L518" s="497"/>
      <c r="M518" s="497"/>
      <c r="N518" s="497"/>
    </row>
    <row r="519" spans="3:14">
      <c r="C519" s="5"/>
      <c r="D519" s="5"/>
      <c r="E519" s="5"/>
      <c r="F519" s="5"/>
      <c r="G519" s="5"/>
      <c r="J519" s="497"/>
      <c r="K519" s="497"/>
      <c r="L519" s="497"/>
      <c r="M519" s="497"/>
      <c r="N519" s="497"/>
    </row>
    <row r="520" spans="3:14">
      <c r="C520" s="5"/>
      <c r="D520" s="5"/>
      <c r="E520" s="5"/>
      <c r="F520" s="5"/>
      <c r="G520" s="5"/>
      <c r="J520" s="497"/>
      <c r="K520" s="497"/>
      <c r="L520" s="497"/>
      <c r="M520" s="497"/>
      <c r="N520" s="497"/>
    </row>
    <row r="521" spans="3:14">
      <c r="C521" s="5"/>
      <c r="D521" s="5"/>
      <c r="E521" s="5"/>
      <c r="F521" s="5"/>
      <c r="G521" s="5"/>
      <c r="J521" s="497"/>
      <c r="K521" s="497"/>
      <c r="L521" s="497"/>
      <c r="M521" s="497"/>
      <c r="N521" s="497"/>
    </row>
    <row r="522" spans="3:14">
      <c r="C522" s="5"/>
      <c r="D522" s="5"/>
      <c r="E522" s="5"/>
      <c r="F522" s="5"/>
      <c r="G522" s="5"/>
      <c r="J522" s="497"/>
      <c r="K522" s="497"/>
      <c r="L522" s="497"/>
      <c r="M522" s="497"/>
      <c r="N522" s="497"/>
    </row>
    <row r="523" spans="3:14">
      <c r="C523" s="5"/>
      <c r="D523" s="5"/>
      <c r="E523" s="5"/>
      <c r="F523" s="5"/>
      <c r="G523" s="5"/>
      <c r="J523" s="497"/>
      <c r="K523" s="497"/>
      <c r="L523" s="497"/>
      <c r="M523" s="497"/>
      <c r="N523" s="497"/>
    </row>
    <row r="524" spans="3:14">
      <c r="C524" s="5"/>
      <c r="D524" s="5"/>
      <c r="E524" s="5"/>
      <c r="F524" s="5"/>
      <c r="G524" s="5"/>
      <c r="J524" s="497"/>
      <c r="K524" s="497"/>
      <c r="L524" s="497"/>
      <c r="M524" s="497"/>
      <c r="N524" s="497"/>
    </row>
    <row r="525" spans="3:14">
      <c r="C525" s="5"/>
      <c r="D525" s="5"/>
      <c r="E525" s="5"/>
      <c r="F525" s="5"/>
      <c r="G525" s="5"/>
      <c r="J525" s="497"/>
      <c r="K525" s="497"/>
      <c r="L525" s="497"/>
      <c r="M525" s="497"/>
      <c r="N525" s="497"/>
    </row>
    <row r="526" spans="3:14">
      <c r="C526" s="5"/>
      <c r="D526" s="5"/>
      <c r="E526" s="5"/>
      <c r="F526" s="5"/>
      <c r="G526" s="5"/>
      <c r="J526" s="497"/>
      <c r="K526" s="497"/>
      <c r="L526" s="497"/>
      <c r="M526" s="497"/>
      <c r="N526" s="497"/>
    </row>
    <row r="527" spans="3:14">
      <c r="C527" s="5"/>
      <c r="D527" s="5"/>
      <c r="E527" s="5"/>
      <c r="F527" s="5"/>
      <c r="G527" s="5"/>
      <c r="J527" s="497"/>
      <c r="K527" s="497"/>
      <c r="L527" s="497"/>
      <c r="M527" s="497"/>
      <c r="N527" s="497"/>
    </row>
    <row r="528" spans="3:14">
      <c r="C528" s="5"/>
      <c r="D528" s="5"/>
      <c r="E528" s="5"/>
      <c r="F528" s="5"/>
      <c r="G528" s="5"/>
      <c r="J528" s="497"/>
      <c r="K528" s="497"/>
      <c r="L528" s="497"/>
      <c r="M528" s="497"/>
      <c r="N528" s="497"/>
    </row>
    <row r="529" spans="3:14">
      <c r="C529" s="5"/>
      <c r="D529" s="5"/>
      <c r="E529" s="5"/>
      <c r="F529" s="5"/>
      <c r="G529" s="5"/>
      <c r="J529" s="497"/>
      <c r="K529" s="497"/>
      <c r="L529" s="497"/>
      <c r="M529" s="497"/>
      <c r="N529" s="497"/>
    </row>
    <row r="530" spans="3:14">
      <c r="C530" s="5"/>
      <c r="D530" s="5"/>
      <c r="E530" s="5"/>
      <c r="F530" s="5"/>
      <c r="G530" s="5"/>
      <c r="J530" s="497"/>
      <c r="K530" s="497"/>
      <c r="L530" s="497"/>
      <c r="M530" s="497"/>
      <c r="N530" s="497"/>
    </row>
    <row r="531" spans="3:14">
      <c r="C531" s="5"/>
      <c r="D531" s="5"/>
      <c r="E531" s="5"/>
      <c r="F531" s="5"/>
      <c r="G531" s="5"/>
      <c r="J531" s="497"/>
      <c r="K531" s="497"/>
      <c r="L531" s="497"/>
      <c r="M531" s="497"/>
      <c r="N531" s="497"/>
    </row>
    <row r="532" spans="3:14">
      <c r="C532" s="5"/>
      <c r="D532" s="5"/>
      <c r="E532" s="5"/>
      <c r="F532" s="5"/>
      <c r="G532" s="5"/>
      <c r="J532" s="497"/>
      <c r="K532" s="497"/>
      <c r="L532" s="497"/>
      <c r="M532" s="497"/>
      <c r="N532" s="497"/>
    </row>
    <row r="533" spans="3:14">
      <c r="C533" s="5"/>
      <c r="D533" s="5"/>
      <c r="E533" s="5"/>
      <c r="F533" s="5"/>
      <c r="G533" s="5"/>
      <c r="J533" s="497"/>
      <c r="K533" s="497"/>
      <c r="L533" s="497"/>
      <c r="M533" s="497"/>
      <c r="N533" s="497"/>
    </row>
    <row r="534" spans="3:14">
      <c r="C534" s="5"/>
      <c r="D534" s="5"/>
      <c r="E534" s="5"/>
      <c r="F534" s="5"/>
      <c r="G534" s="5"/>
      <c r="J534" s="497"/>
      <c r="K534" s="497"/>
      <c r="L534" s="497"/>
      <c r="M534" s="497"/>
      <c r="N534" s="497"/>
    </row>
    <row r="535" spans="3:14">
      <c r="C535" s="5"/>
      <c r="D535" s="5"/>
      <c r="E535" s="5"/>
      <c r="F535" s="5"/>
      <c r="G535" s="5"/>
      <c r="J535" s="497"/>
      <c r="K535" s="497"/>
      <c r="L535" s="497"/>
      <c r="M535" s="497"/>
      <c r="N535" s="497"/>
    </row>
    <row r="536" spans="3:14">
      <c r="C536" s="5"/>
      <c r="D536" s="5"/>
      <c r="E536" s="5"/>
      <c r="F536" s="5"/>
      <c r="G536" s="5"/>
      <c r="J536" s="497"/>
      <c r="K536" s="497"/>
      <c r="L536" s="497"/>
      <c r="M536" s="497"/>
      <c r="N536" s="497"/>
    </row>
    <row r="537" spans="3:14">
      <c r="C537" s="5"/>
      <c r="D537" s="5"/>
      <c r="E537" s="5"/>
      <c r="F537" s="5"/>
      <c r="G537" s="5"/>
      <c r="J537" s="497"/>
      <c r="K537" s="497"/>
      <c r="L537" s="497"/>
      <c r="M537" s="497"/>
      <c r="N537" s="497"/>
    </row>
    <row r="538" spans="3:14">
      <c r="C538" s="5"/>
      <c r="D538" s="5"/>
      <c r="E538" s="5"/>
      <c r="F538" s="5"/>
      <c r="G538" s="5"/>
      <c r="J538" s="497"/>
      <c r="K538" s="497"/>
      <c r="L538" s="497"/>
      <c r="M538" s="497"/>
      <c r="N538" s="497"/>
    </row>
    <row r="539" spans="3:14">
      <c r="C539" s="5"/>
      <c r="D539" s="5"/>
      <c r="E539" s="5"/>
      <c r="F539" s="5"/>
      <c r="G539" s="5"/>
      <c r="J539" s="497"/>
      <c r="K539" s="497"/>
      <c r="L539" s="497"/>
      <c r="M539" s="497"/>
      <c r="N539" s="497"/>
    </row>
    <row r="540" spans="3:14">
      <c r="C540" s="5"/>
      <c r="D540" s="5"/>
      <c r="E540" s="5"/>
      <c r="F540" s="5"/>
      <c r="G540" s="5"/>
      <c r="J540" s="497"/>
      <c r="K540" s="497"/>
      <c r="L540" s="497"/>
      <c r="M540" s="497"/>
      <c r="N540" s="497"/>
    </row>
    <row r="541" spans="3:14">
      <c r="C541" s="5"/>
      <c r="D541" s="5"/>
      <c r="E541" s="5"/>
      <c r="F541" s="5"/>
      <c r="G541" s="5"/>
      <c r="J541" s="497"/>
      <c r="K541" s="497"/>
      <c r="L541" s="497"/>
      <c r="M541" s="497"/>
      <c r="N541" s="497"/>
    </row>
    <row r="542" spans="3:14">
      <c r="C542" s="5"/>
      <c r="D542" s="5"/>
      <c r="E542" s="5"/>
      <c r="F542" s="5"/>
      <c r="G542" s="5"/>
      <c r="J542" s="497"/>
      <c r="K542" s="497"/>
      <c r="L542" s="497"/>
      <c r="M542" s="497"/>
      <c r="N542" s="497"/>
    </row>
    <row r="543" spans="3:14">
      <c r="C543" s="5"/>
      <c r="D543" s="5"/>
      <c r="E543" s="5"/>
      <c r="F543" s="5"/>
      <c r="G543" s="5"/>
      <c r="J543" s="497"/>
      <c r="K543" s="497"/>
      <c r="L543" s="497"/>
      <c r="M543" s="497"/>
      <c r="N543" s="497"/>
    </row>
    <row r="544" spans="3:14">
      <c r="C544" s="5"/>
      <c r="D544" s="5"/>
      <c r="E544" s="5"/>
      <c r="F544" s="5"/>
      <c r="G544" s="5"/>
      <c r="J544" s="497"/>
      <c r="K544" s="497"/>
      <c r="L544" s="497"/>
      <c r="M544" s="497"/>
      <c r="N544" s="497"/>
    </row>
    <row r="545" spans="3:14">
      <c r="C545" s="5"/>
      <c r="D545" s="5"/>
      <c r="E545" s="5"/>
      <c r="F545" s="5"/>
      <c r="G545" s="5"/>
      <c r="J545" s="497"/>
      <c r="K545" s="497"/>
      <c r="L545" s="497"/>
      <c r="M545" s="497"/>
      <c r="N545" s="497"/>
    </row>
    <row r="546" spans="3:14">
      <c r="C546" s="5"/>
      <c r="D546" s="5"/>
      <c r="E546" s="5"/>
      <c r="F546" s="5"/>
      <c r="G546" s="5"/>
      <c r="J546" s="497"/>
      <c r="K546" s="497"/>
      <c r="L546" s="497"/>
      <c r="M546" s="497"/>
      <c r="N546" s="497"/>
    </row>
    <row r="547" spans="3:14">
      <c r="C547" s="5"/>
      <c r="D547" s="5"/>
      <c r="E547" s="5"/>
      <c r="F547" s="5"/>
      <c r="G547" s="5"/>
      <c r="J547" s="497"/>
      <c r="K547" s="497"/>
      <c r="L547" s="497"/>
      <c r="M547" s="497"/>
      <c r="N547" s="497"/>
    </row>
    <row r="548" spans="3:14">
      <c r="C548" s="5"/>
      <c r="D548" s="5"/>
      <c r="E548" s="5"/>
      <c r="F548" s="5"/>
      <c r="G548" s="5"/>
      <c r="J548" s="497"/>
      <c r="K548" s="497"/>
      <c r="L548" s="497"/>
      <c r="M548" s="497"/>
      <c r="N548" s="497"/>
    </row>
    <row r="549" spans="3:14">
      <c r="C549" s="5"/>
      <c r="D549" s="5"/>
      <c r="E549" s="5"/>
      <c r="F549" s="5"/>
      <c r="G549" s="5"/>
      <c r="J549" s="497"/>
      <c r="K549" s="497"/>
      <c r="L549" s="497"/>
      <c r="M549" s="497"/>
      <c r="N549" s="497"/>
    </row>
    <row r="550" spans="3:14">
      <c r="C550" s="5"/>
      <c r="D550" s="5"/>
      <c r="E550" s="5"/>
      <c r="F550" s="5"/>
      <c r="G550" s="5"/>
      <c r="J550" s="497"/>
      <c r="K550" s="497"/>
      <c r="L550" s="497"/>
      <c r="M550" s="497"/>
      <c r="N550" s="497"/>
    </row>
    <row r="551" spans="3:14">
      <c r="C551" s="5"/>
      <c r="D551" s="5"/>
      <c r="E551" s="5"/>
      <c r="F551" s="5"/>
      <c r="G551" s="5"/>
      <c r="J551" s="497"/>
      <c r="K551" s="497"/>
      <c r="L551" s="497"/>
      <c r="M551" s="497"/>
      <c r="N551" s="497"/>
    </row>
    <row r="552" spans="3:14">
      <c r="C552" s="5"/>
      <c r="D552" s="5"/>
      <c r="E552" s="5"/>
      <c r="F552" s="5"/>
      <c r="G552" s="5"/>
      <c r="J552" s="497"/>
      <c r="K552" s="497"/>
      <c r="L552" s="497"/>
      <c r="M552" s="497"/>
      <c r="N552" s="497"/>
    </row>
    <row r="553" spans="3:14">
      <c r="C553" s="5"/>
      <c r="D553" s="5"/>
      <c r="E553" s="5"/>
      <c r="F553" s="5"/>
      <c r="G553" s="5"/>
      <c r="J553" s="497"/>
      <c r="K553" s="497"/>
      <c r="L553" s="497"/>
      <c r="M553" s="497"/>
      <c r="N553" s="497"/>
    </row>
    <row r="554" spans="3:14">
      <c r="C554" s="5"/>
      <c r="D554" s="5"/>
      <c r="E554" s="5"/>
      <c r="F554" s="5"/>
      <c r="G554" s="5"/>
      <c r="J554" s="497"/>
      <c r="K554" s="497"/>
      <c r="L554" s="497"/>
      <c r="M554" s="497"/>
      <c r="N554" s="497"/>
    </row>
    <row r="555" spans="3:14">
      <c r="C555" s="5"/>
      <c r="D555" s="5"/>
      <c r="E555" s="5"/>
      <c r="F555" s="5"/>
      <c r="G555" s="5"/>
      <c r="J555" s="497"/>
      <c r="K555" s="497"/>
      <c r="L555" s="497"/>
      <c r="M555" s="497"/>
      <c r="N555" s="497"/>
    </row>
    <row r="556" spans="3:14">
      <c r="C556" s="5"/>
      <c r="D556" s="5"/>
      <c r="E556" s="5"/>
      <c r="F556" s="5"/>
      <c r="G556" s="5"/>
      <c r="J556" s="497"/>
      <c r="K556" s="497"/>
      <c r="L556" s="497"/>
      <c r="M556" s="497"/>
      <c r="N556" s="497"/>
    </row>
    <row r="557" spans="3:14">
      <c r="C557" s="5"/>
      <c r="D557" s="5"/>
      <c r="E557" s="5"/>
      <c r="F557" s="5"/>
      <c r="G557" s="5"/>
      <c r="J557" s="497"/>
      <c r="K557" s="497"/>
      <c r="L557" s="497"/>
      <c r="M557" s="497"/>
      <c r="N557" s="497"/>
    </row>
    <row r="558" spans="3:14">
      <c r="C558" s="5"/>
      <c r="D558" s="5"/>
      <c r="E558" s="5"/>
      <c r="F558" s="5"/>
      <c r="G558" s="5"/>
      <c r="J558" s="497"/>
      <c r="K558" s="497"/>
      <c r="L558" s="497"/>
      <c r="M558" s="497"/>
      <c r="N558" s="497"/>
    </row>
    <row r="559" spans="3:14">
      <c r="C559" s="5"/>
      <c r="D559" s="5"/>
      <c r="E559" s="5"/>
      <c r="F559" s="5"/>
      <c r="G559" s="5"/>
      <c r="J559" s="497"/>
      <c r="K559" s="497"/>
      <c r="L559" s="497"/>
      <c r="M559" s="497"/>
      <c r="N559" s="497"/>
    </row>
    <row r="560" spans="3:14">
      <c r="C560" s="5"/>
      <c r="D560" s="5"/>
      <c r="E560" s="5"/>
      <c r="F560" s="5"/>
      <c r="G560" s="5"/>
      <c r="J560" s="497"/>
      <c r="K560" s="497"/>
      <c r="L560" s="497"/>
      <c r="M560" s="497"/>
      <c r="N560" s="497"/>
    </row>
    <row r="561" spans="3:14">
      <c r="C561" s="5"/>
      <c r="D561" s="5"/>
      <c r="E561" s="5"/>
      <c r="F561" s="5"/>
      <c r="G561" s="5"/>
      <c r="J561" s="497"/>
      <c r="K561" s="497"/>
      <c r="L561" s="497"/>
      <c r="M561" s="497"/>
      <c r="N561" s="497"/>
    </row>
    <row r="562" spans="3:14">
      <c r="C562" s="5"/>
      <c r="D562" s="5"/>
      <c r="E562" s="5"/>
      <c r="F562" s="5"/>
      <c r="G562" s="5"/>
      <c r="J562" s="497"/>
      <c r="K562" s="497"/>
      <c r="L562" s="497"/>
      <c r="M562" s="497"/>
      <c r="N562" s="497"/>
    </row>
    <row r="563" spans="3:14">
      <c r="C563" s="5"/>
      <c r="D563" s="5"/>
      <c r="E563" s="5"/>
      <c r="F563" s="5"/>
      <c r="G563" s="5"/>
      <c r="J563" s="497"/>
      <c r="K563" s="497"/>
      <c r="L563" s="497"/>
      <c r="M563" s="497"/>
      <c r="N563" s="497"/>
    </row>
    <row r="564" spans="3:14">
      <c r="C564" s="5"/>
      <c r="D564" s="5"/>
      <c r="E564" s="5"/>
      <c r="F564" s="5"/>
      <c r="G564" s="5"/>
      <c r="J564" s="497"/>
      <c r="K564" s="497"/>
      <c r="L564" s="497"/>
      <c r="M564" s="497"/>
      <c r="N564" s="497"/>
    </row>
    <row r="565" spans="3:14">
      <c r="C565" s="5"/>
      <c r="D565" s="5"/>
      <c r="E565" s="5"/>
      <c r="F565" s="5"/>
      <c r="G565" s="5"/>
      <c r="J565" s="497"/>
      <c r="K565" s="497"/>
      <c r="L565" s="497"/>
      <c r="M565" s="497"/>
      <c r="N565" s="497"/>
    </row>
    <row r="566" spans="3:14">
      <c r="C566" s="5"/>
      <c r="D566" s="5"/>
      <c r="E566" s="5"/>
      <c r="F566" s="5"/>
      <c r="G566" s="5"/>
      <c r="J566" s="497"/>
      <c r="K566" s="497"/>
      <c r="L566" s="497"/>
      <c r="M566" s="497"/>
      <c r="N566" s="497"/>
    </row>
    <row r="567" spans="3:14">
      <c r="C567" s="5"/>
      <c r="D567" s="5"/>
      <c r="E567" s="5"/>
      <c r="F567" s="5"/>
      <c r="G567" s="5"/>
      <c r="J567" s="497"/>
      <c r="K567" s="497"/>
      <c r="L567" s="497"/>
      <c r="M567" s="497"/>
      <c r="N567" s="497"/>
    </row>
    <row r="568" spans="3:14">
      <c r="C568" s="5"/>
      <c r="D568" s="5"/>
      <c r="E568" s="5"/>
      <c r="F568" s="5"/>
      <c r="G568" s="5"/>
      <c r="J568" s="497"/>
      <c r="K568" s="497"/>
      <c r="L568" s="497"/>
      <c r="M568" s="497"/>
      <c r="N568" s="497"/>
    </row>
    <row r="569" spans="3:14">
      <c r="C569" s="5"/>
      <c r="D569" s="5"/>
      <c r="E569" s="5"/>
      <c r="F569" s="5"/>
      <c r="G569" s="5"/>
      <c r="J569" s="497"/>
      <c r="K569" s="497"/>
      <c r="L569" s="497"/>
      <c r="M569" s="497"/>
      <c r="N569" s="497"/>
    </row>
    <row r="570" spans="3:14">
      <c r="C570" s="5"/>
      <c r="D570" s="5"/>
      <c r="E570" s="5"/>
      <c r="F570" s="5"/>
      <c r="G570" s="5"/>
      <c r="J570" s="497"/>
      <c r="K570" s="497"/>
      <c r="L570" s="497"/>
      <c r="M570" s="497"/>
      <c r="N570" s="497"/>
    </row>
    <row r="571" spans="3:14">
      <c r="C571" s="5"/>
      <c r="D571" s="5"/>
      <c r="E571" s="5"/>
      <c r="F571" s="5"/>
      <c r="G571" s="5"/>
      <c r="J571" s="497"/>
      <c r="K571" s="497"/>
      <c r="L571" s="497"/>
      <c r="M571" s="497"/>
      <c r="N571" s="497"/>
    </row>
    <row r="572" spans="3:14">
      <c r="C572" s="5"/>
      <c r="D572" s="5"/>
      <c r="E572" s="5"/>
      <c r="F572" s="5"/>
      <c r="G572" s="5"/>
      <c r="J572" s="497"/>
      <c r="K572" s="497"/>
      <c r="L572" s="497"/>
      <c r="M572" s="497"/>
      <c r="N572" s="497"/>
    </row>
    <row r="573" spans="3:14">
      <c r="C573" s="5"/>
      <c r="D573" s="5"/>
      <c r="E573" s="5"/>
      <c r="F573" s="5"/>
      <c r="G573" s="5"/>
      <c r="J573" s="497"/>
      <c r="K573" s="497"/>
      <c r="L573" s="497"/>
      <c r="M573" s="497"/>
      <c r="N573" s="497"/>
    </row>
    <row r="574" spans="3:14">
      <c r="C574" s="5"/>
      <c r="D574" s="5"/>
      <c r="E574" s="5"/>
      <c r="F574" s="5"/>
      <c r="G574" s="5"/>
      <c r="J574" s="497"/>
      <c r="K574" s="497"/>
      <c r="L574" s="497"/>
      <c r="M574" s="497"/>
      <c r="N574" s="497"/>
    </row>
    <row r="575" spans="3:14">
      <c r="C575" s="5"/>
      <c r="D575" s="5"/>
      <c r="E575" s="5"/>
      <c r="F575" s="5"/>
      <c r="G575" s="5"/>
      <c r="J575" s="497"/>
      <c r="K575" s="497"/>
      <c r="L575" s="497"/>
      <c r="M575" s="497"/>
      <c r="N575" s="497"/>
    </row>
    <row r="576" spans="3:14">
      <c r="C576" s="5"/>
      <c r="D576" s="5"/>
      <c r="E576" s="5"/>
      <c r="F576" s="5"/>
      <c r="G576" s="5"/>
      <c r="J576" s="497"/>
      <c r="K576" s="497"/>
      <c r="L576" s="497"/>
      <c r="M576" s="497"/>
      <c r="N576" s="497"/>
    </row>
    <row r="577" spans="3:14">
      <c r="C577" s="5"/>
      <c r="D577" s="5"/>
      <c r="E577" s="5"/>
      <c r="F577" s="5"/>
      <c r="G577" s="5"/>
      <c r="J577" s="497"/>
      <c r="K577" s="497"/>
      <c r="L577" s="497"/>
      <c r="M577" s="497"/>
      <c r="N577" s="497"/>
    </row>
    <row r="578" spans="3:14">
      <c r="C578" s="5"/>
      <c r="D578" s="5"/>
      <c r="E578" s="5"/>
      <c r="F578" s="5"/>
      <c r="G578" s="5"/>
      <c r="J578" s="497"/>
      <c r="K578" s="497"/>
      <c r="L578" s="497"/>
      <c r="M578" s="497"/>
      <c r="N578" s="497"/>
    </row>
    <row r="579" spans="3:14">
      <c r="C579" s="5"/>
      <c r="D579" s="5"/>
      <c r="E579" s="5"/>
      <c r="F579" s="5"/>
      <c r="G579" s="5"/>
      <c r="J579" s="497"/>
      <c r="K579" s="497"/>
      <c r="L579" s="497"/>
      <c r="M579" s="497"/>
      <c r="N579" s="497"/>
    </row>
    <row r="580" spans="3:14">
      <c r="C580" s="5"/>
      <c r="D580" s="5"/>
      <c r="E580" s="5"/>
      <c r="F580" s="5"/>
      <c r="G580" s="5"/>
      <c r="J580" s="497"/>
      <c r="K580" s="497"/>
      <c r="L580" s="497"/>
      <c r="M580" s="497"/>
      <c r="N580" s="497"/>
    </row>
    <row r="581" spans="3:14">
      <c r="C581" s="5"/>
      <c r="D581" s="5"/>
      <c r="E581" s="5"/>
      <c r="F581" s="5"/>
      <c r="G581" s="5"/>
      <c r="J581" s="497"/>
      <c r="K581" s="497"/>
      <c r="L581" s="497"/>
      <c r="M581" s="497"/>
      <c r="N581" s="497"/>
    </row>
    <row r="582" spans="3:14">
      <c r="C582" s="5"/>
      <c r="D582" s="5"/>
      <c r="E582" s="5"/>
      <c r="F582" s="5"/>
      <c r="G582" s="5"/>
      <c r="J582" s="497"/>
      <c r="K582" s="497"/>
      <c r="L582" s="497"/>
      <c r="M582" s="497"/>
      <c r="N582" s="497"/>
    </row>
    <row r="583" spans="3:14">
      <c r="C583" s="5"/>
      <c r="D583" s="5"/>
      <c r="E583" s="5"/>
      <c r="F583" s="5"/>
      <c r="G583" s="5"/>
      <c r="J583" s="497"/>
      <c r="K583" s="497"/>
      <c r="L583" s="497"/>
      <c r="M583" s="497"/>
      <c r="N583" s="497"/>
    </row>
    <row r="584" spans="3:14">
      <c r="C584" s="5"/>
      <c r="D584" s="5"/>
      <c r="E584" s="5"/>
      <c r="F584" s="5"/>
      <c r="G584" s="5"/>
      <c r="J584" s="497"/>
      <c r="K584" s="497"/>
      <c r="L584" s="497"/>
      <c r="M584" s="497"/>
      <c r="N584" s="497"/>
    </row>
    <row r="585" spans="3:14">
      <c r="C585" s="5"/>
      <c r="D585" s="5"/>
      <c r="E585" s="5"/>
      <c r="F585" s="5"/>
      <c r="G585" s="5"/>
      <c r="J585" s="497"/>
      <c r="K585" s="497"/>
      <c r="L585" s="497"/>
      <c r="M585" s="497"/>
      <c r="N585" s="497"/>
    </row>
    <row r="586" spans="3:14">
      <c r="C586" s="5"/>
      <c r="D586" s="5"/>
      <c r="E586" s="5"/>
      <c r="F586" s="5"/>
      <c r="G586" s="5"/>
      <c r="J586" s="497"/>
      <c r="K586" s="497"/>
      <c r="L586" s="497"/>
      <c r="M586" s="497"/>
      <c r="N586" s="497"/>
    </row>
    <row r="587" spans="3:14">
      <c r="C587" s="5"/>
      <c r="D587" s="5"/>
      <c r="E587" s="5"/>
      <c r="F587" s="5"/>
      <c r="G587" s="5"/>
      <c r="J587" s="497"/>
      <c r="K587" s="497"/>
      <c r="L587" s="497"/>
      <c r="M587" s="497"/>
      <c r="N587" s="497"/>
    </row>
    <row r="588" spans="3:14">
      <c r="C588" s="5"/>
      <c r="D588" s="5"/>
      <c r="E588" s="5"/>
      <c r="F588" s="5"/>
      <c r="G588" s="5"/>
      <c r="J588" s="497"/>
      <c r="K588" s="497"/>
      <c r="L588" s="497"/>
      <c r="M588" s="497"/>
      <c r="N588" s="497"/>
    </row>
    <row r="589" spans="3:14">
      <c r="C589" s="5"/>
      <c r="D589" s="5"/>
      <c r="E589" s="5"/>
      <c r="F589" s="5"/>
      <c r="G589" s="5"/>
      <c r="J589" s="497"/>
      <c r="K589" s="497"/>
      <c r="L589" s="497"/>
      <c r="M589" s="497"/>
      <c r="N589" s="497"/>
    </row>
    <row r="590" spans="3:14">
      <c r="C590" s="5"/>
      <c r="D590" s="5"/>
      <c r="E590" s="5"/>
      <c r="F590" s="5"/>
      <c r="G590" s="5"/>
      <c r="J590" s="497"/>
      <c r="K590" s="497"/>
      <c r="L590" s="497"/>
      <c r="M590" s="497"/>
      <c r="N590" s="497"/>
    </row>
    <row r="591" spans="3:14">
      <c r="C591" s="5"/>
      <c r="D591" s="5"/>
      <c r="E591" s="5"/>
      <c r="F591" s="5"/>
      <c r="G591" s="5"/>
      <c r="J591" s="497"/>
      <c r="K591" s="497"/>
      <c r="L591" s="497"/>
      <c r="M591" s="497"/>
      <c r="N591" s="497"/>
    </row>
    <row r="592" spans="3:14">
      <c r="C592" s="5"/>
      <c r="D592" s="5"/>
      <c r="E592" s="5"/>
      <c r="F592" s="5"/>
      <c r="G592" s="5"/>
      <c r="J592" s="497"/>
      <c r="K592" s="497"/>
      <c r="L592" s="497"/>
      <c r="M592" s="497"/>
      <c r="N592" s="497"/>
    </row>
    <row r="593" spans="3:14">
      <c r="C593" s="5"/>
      <c r="D593" s="5"/>
      <c r="E593" s="5"/>
      <c r="F593" s="5"/>
      <c r="G593" s="5"/>
      <c r="J593" s="497"/>
      <c r="K593" s="497"/>
      <c r="L593" s="497"/>
      <c r="M593" s="497"/>
      <c r="N593" s="497"/>
    </row>
    <row r="594" spans="3:14">
      <c r="C594" s="5"/>
      <c r="D594" s="5"/>
      <c r="E594" s="5"/>
      <c r="F594" s="5"/>
      <c r="G594" s="5"/>
      <c r="J594" s="497"/>
      <c r="K594" s="497"/>
      <c r="L594" s="497"/>
      <c r="M594" s="497"/>
      <c r="N594" s="497"/>
    </row>
    <row r="595" spans="3:14">
      <c r="C595" s="5"/>
      <c r="D595" s="5"/>
      <c r="E595" s="5"/>
      <c r="F595" s="5"/>
      <c r="G595" s="5"/>
      <c r="J595" s="497"/>
      <c r="K595" s="497"/>
      <c r="L595" s="497"/>
      <c r="M595" s="497"/>
      <c r="N595" s="497"/>
    </row>
    <row r="596" spans="3:14">
      <c r="C596" s="5"/>
      <c r="D596" s="5"/>
      <c r="E596" s="5"/>
      <c r="F596" s="5"/>
      <c r="G596" s="5"/>
      <c r="J596" s="497"/>
      <c r="K596" s="497"/>
      <c r="L596" s="497"/>
      <c r="M596" s="497"/>
      <c r="N596" s="497"/>
    </row>
    <row r="597" spans="3:14">
      <c r="C597" s="5"/>
      <c r="D597" s="5"/>
      <c r="E597" s="5"/>
      <c r="F597" s="5"/>
      <c r="G597" s="5"/>
      <c r="J597" s="497"/>
      <c r="K597" s="497"/>
      <c r="L597" s="497"/>
      <c r="M597" s="497"/>
      <c r="N597" s="497"/>
    </row>
    <row r="598" spans="3:14">
      <c r="C598" s="5"/>
      <c r="D598" s="5"/>
      <c r="E598" s="5"/>
      <c r="F598" s="5"/>
      <c r="G598" s="5"/>
      <c r="J598" s="497"/>
      <c r="K598" s="497"/>
      <c r="L598" s="497"/>
      <c r="M598" s="497"/>
      <c r="N598" s="497"/>
    </row>
    <row r="599" spans="3:14">
      <c r="C599" s="5"/>
      <c r="D599" s="5"/>
      <c r="E599" s="5"/>
      <c r="F599" s="5"/>
      <c r="G599" s="5"/>
      <c r="J599" s="497"/>
      <c r="K599" s="497"/>
      <c r="L599" s="497"/>
      <c r="M599" s="497"/>
      <c r="N599" s="497"/>
    </row>
    <row r="600" spans="3:14">
      <c r="C600" s="5"/>
      <c r="D600" s="5"/>
      <c r="E600" s="5"/>
      <c r="F600" s="5"/>
      <c r="G600" s="5"/>
      <c r="J600" s="497"/>
      <c r="K600" s="497"/>
      <c r="L600" s="497"/>
      <c r="M600" s="497"/>
      <c r="N600" s="497"/>
    </row>
    <row r="601" spans="3:14">
      <c r="C601" s="5"/>
      <c r="D601" s="5"/>
      <c r="E601" s="5"/>
      <c r="F601" s="5"/>
      <c r="G601" s="5"/>
      <c r="J601" s="497"/>
      <c r="K601" s="497"/>
      <c r="L601" s="497"/>
      <c r="M601" s="497"/>
      <c r="N601" s="497"/>
    </row>
    <row r="602" spans="3:14">
      <c r="C602" s="5"/>
      <c r="D602" s="5"/>
      <c r="E602" s="5"/>
      <c r="F602" s="5"/>
      <c r="G602" s="5"/>
      <c r="J602" s="497"/>
      <c r="K602" s="497"/>
      <c r="L602" s="497"/>
      <c r="M602" s="497"/>
      <c r="N602" s="497"/>
    </row>
    <row r="603" spans="3:14">
      <c r="C603" s="5"/>
      <c r="D603" s="5"/>
      <c r="E603" s="5"/>
      <c r="F603" s="5"/>
      <c r="G603" s="5"/>
      <c r="J603" s="497"/>
      <c r="K603" s="497"/>
      <c r="L603" s="497"/>
      <c r="M603" s="497"/>
      <c r="N603" s="497"/>
    </row>
    <row r="604" spans="3:14">
      <c r="C604" s="5"/>
      <c r="D604" s="5"/>
      <c r="E604" s="5"/>
      <c r="F604" s="5"/>
      <c r="G604" s="5"/>
      <c r="J604" s="497"/>
      <c r="K604" s="497"/>
      <c r="L604" s="497"/>
      <c r="M604" s="497"/>
      <c r="N604" s="497"/>
    </row>
    <row r="605" spans="3:14">
      <c r="C605" s="5"/>
      <c r="D605" s="5"/>
      <c r="E605" s="5"/>
      <c r="F605" s="5"/>
      <c r="G605" s="5"/>
      <c r="J605" s="497"/>
      <c r="K605" s="497"/>
      <c r="L605" s="497"/>
      <c r="M605" s="497"/>
      <c r="N605" s="497"/>
    </row>
    <row r="606" spans="3:14">
      <c r="C606" s="5"/>
      <c r="D606" s="5"/>
      <c r="E606" s="5"/>
      <c r="F606" s="5"/>
      <c r="G606" s="5"/>
      <c r="J606" s="497"/>
      <c r="K606" s="497"/>
      <c r="L606" s="497"/>
      <c r="M606" s="497"/>
      <c r="N606" s="497"/>
    </row>
    <row r="607" spans="3:14">
      <c r="C607" s="5"/>
      <c r="D607" s="5"/>
      <c r="E607" s="5"/>
      <c r="F607" s="5"/>
      <c r="G607" s="5"/>
      <c r="J607" s="497"/>
      <c r="K607" s="497"/>
      <c r="L607" s="497"/>
      <c r="M607" s="497"/>
      <c r="N607" s="497"/>
    </row>
    <row r="608" spans="3:14">
      <c r="C608" s="5"/>
      <c r="D608" s="5"/>
      <c r="E608" s="5"/>
      <c r="F608" s="5"/>
      <c r="G608" s="5"/>
      <c r="J608" s="497"/>
      <c r="K608" s="497"/>
      <c r="L608" s="497"/>
      <c r="M608" s="497"/>
      <c r="N608" s="497"/>
    </row>
    <row r="609" spans="3:14">
      <c r="C609" s="5"/>
      <c r="D609" s="5"/>
      <c r="E609" s="5"/>
      <c r="F609" s="5"/>
      <c r="G609" s="5"/>
      <c r="J609" s="497"/>
      <c r="K609" s="497"/>
      <c r="L609" s="497"/>
      <c r="M609" s="497"/>
      <c r="N609" s="497"/>
    </row>
    <row r="610" spans="3:14">
      <c r="C610" s="5"/>
      <c r="D610" s="5"/>
      <c r="E610" s="5"/>
      <c r="F610" s="5"/>
      <c r="G610" s="5"/>
      <c r="J610" s="497"/>
      <c r="K610" s="497"/>
      <c r="L610" s="497"/>
      <c r="M610" s="497"/>
      <c r="N610" s="497"/>
    </row>
    <row r="611" spans="3:14">
      <c r="C611" s="5"/>
      <c r="D611" s="5"/>
      <c r="E611" s="5"/>
      <c r="F611" s="5"/>
      <c r="G611" s="5"/>
      <c r="J611" s="497"/>
      <c r="K611" s="497"/>
      <c r="L611" s="497"/>
      <c r="M611" s="497"/>
      <c r="N611" s="497"/>
    </row>
    <row r="612" spans="3:14">
      <c r="C612" s="5"/>
      <c r="D612" s="5"/>
      <c r="E612" s="5"/>
      <c r="F612" s="5"/>
      <c r="G612" s="5"/>
      <c r="J612" s="497"/>
      <c r="K612" s="497"/>
      <c r="L612" s="497"/>
      <c r="M612" s="497"/>
      <c r="N612" s="497"/>
    </row>
    <row r="613" spans="3:14">
      <c r="C613" s="5"/>
      <c r="D613" s="5"/>
      <c r="E613" s="5"/>
      <c r="F613" s="5"/>
      <c r="G613" s="5"/>
      <c r="J613" s="497"/>
      <c r="K613" s="497"/>
      <c r="L613" s="497"/>
      <c r="M613" s="497"/>
      <c r="N613" s="497"/>
    </row>
    <row r="614" spans="3:14">
      <c r="C614" s="5"/>
      <c r="D614" s="5"/>
      <c r="E614" s="5"/>
      <c r="F614" s="5"/>
      <c r="G614" s="5"/>
      <c r="J614" s="497"/>
      <c r="K614" s="497"/>
      <c r="L614" s="497"/>
      <c r="M614" s="497"/>
      <c r="N614" s="497"/>
    </row>
    <row r="615" spans="3:14">
      <c r="C615" s="5"/>
      <c r="D615" s="5"/>
      <c r="E615" s="5"/>
      <c r="F615" s="5"/>
      <c r="G615" s="5"/>
      <c r="J615" s="497"/>
      <c r="K615" s="497"/>
      <c r="L615" s="497"/>
      <c r="M615" s="497"/>
      <c r="N615" s="497"/>
    </row>
    <row r="616" spans="3:14">
      <c r="C616" s="5"/>
      <c r="D616" s="5"/>
      <c r="E616" s="5"/>
      <c r="F616" s="5"/>
      <c r="G616" s="5"/>
      <c r="J616" s="497"/>
      <c r="K616" s="497"/>
      <c r="L616" s="497"/>
      <c r="M616" s="497"/>
      <c r="N616" s="497"/>
    </row>
    <row r="617" spans="3:14">
      <c r="C617" s="5"/>
      <c r="D617" s="5"/>
      <c r="E617" s="5"/>
      <c r="F617" s="5"/>
      <c r="G617" s="5"/>
      <c r="J617" s="497"/>
      <c r="K617" s="497"/>
      <c r="L617" s="497"/>
      <c r="M617" s="497"/>
      <c r="N617" s="497"/>
    </row>
    <row r="618" spans="3:14">
      <c r="C618" s="5"/>
      <c r="D618" s="5"/>
      <c r="E618" s="5"/>
      <c r="F618" s="5"/>
      <c r="G618" s="5"/>
      <c r="J618" s="497"/>
      <c r="K618" s="497"/>
      <c r="L618" s="497"/>
      <c r="M618" s="497"/>
      <c r="N618" s="497"/>
    </row>
    <row r="619" spans="3:14">
      <c r="C619" s="5"/>
      <c r="D619" s="5"/>
      <c r="E619" s="5"/>
      <c r="F619" s="5"/>
      <c r="G619" s="5"/>
      <c r="J619" s="497"/>
      <c r="K619" s="497"/>
      <c r="L619" s="497"/>
      <c r="M619" s="497"/>
      <c r="N619" s="497"/>
    </row>
    <row r="620" spans="3:14">
      <c r="C620" s="5"/>
      <c r="D620" s="5"/>
      <c r="E620" s="5"/>
      <c r="F620" s="5"/>
      <c r="G620" s="5"/>
      <c r="J620" s="497"/>
      <c r="K620" s="497"/>
      <c r="L620" s="497"/>
      <c r="M620" s="497"/>
      <c r="N620" s="497"/>
    </row>
    <row r="621" spans="3:14">
      <c r="C621" s="5"/>
      <c r="D621" s="5"/>
      <c r="E621" s="5"/>
      <c r="F621" s="5"/>
      <c r="G621" s="5"/>
      <c r="J621" s="497"/>
      <c r="K621" s="497"/>
      <c r="L621" s="497"/>
      <c r="M621" s="497"/>
      <c r="N621" s="497"/>
    </row>
    <row r="622" spans="3:14">
      <c r="C622" s="5"/>
      <c r="D622" s="5"/>
      <c r="E622" s="5"/>
      <c r="F622" s="5"/>
      <c r="G622" s="5"/>
      <c r="J622" s="497"/>
      <c r="K622" s="497"/>
      <c r="L622" s="497"/>
      <c r="M622" s="497"/>
      <c r="N622" s="497"/>
    </row>
    <row r="623" spans="3:14">
      <c r="C623" s="5"/>
      <c r="D623" s="5"/>
      <c r="E623" s="5"/>
      <c r="F623" s="5"/>
      <c r="G623" s="5"/>
      <c r="J623" s="497"/>
      <c r="K623" s="497"/>
      <c r="L623" s="497"/>
      <c r="M623" s="497"/>
      <c r="N623" s="497"/>
    </row>
    <row r="624" spans="3:14">
      <c r="C624" s="5"/>
      <c r="D624" s="5"/>
      <c r="E624" s="5"/>
      <c r="F624" s="5"/>
      <c r="G624" s="5"/>
      <c r="J624" s="497"/>
      <c r="K624" s="497"/>
      <c r="L624" s="497"/>
      <c r="M624" s="497"/>
      <c r="N624" s="497"/>
    </row>
    <row r="625" spans="3:14">
      <c r="C625" s="5"/>
      <c r="D625" s="5"/>
      <c r="E625" s="5"/>
      <c r="F625" s="5"/>
      <c r="G625" s="5"/>
      <c r="J625" s="497"/>
      <c r="K625" s="497"/>
      <c r="L625" s="497"/>
      <c r="M625" s="497"/>
      <c r="N625" s="497"/>
    </row>
    <row r="626" spans="3:14">
      <c r="C626" s="5"/>
      <c r="D626" s="5"/>
      <c r="E626" s="5"/>
      <c r="F626" s="5"/>
      <c r="G626" s="5"/>
      <c r="J626" s="497"/>
      <c r="K626" s="497"/>
      <c r="L626" s="497"/>
      <c r="M626" s="497"/>
      <c r="N626" s="497"/>
    </row>
    <row r="627" spans="3:14">
      <c r="C627" s="5"/>
      <c r="D627" s="5"/>
      <c r="E627" s="5"/>
      <c r="F627" s="5"/>
      <c r="G627" s="5"/>
      <c r="J627" s="497"/>
      <c r="K627" s="497"/>
      <c r="L627" s="497"/>
      <c r="M627" s="497"/>
      <c r="N627" s="497"/>
    </row>
    <row r="628" spans="3:14">
      <c r="C628" s="5"/>
      <c r="D628" s="5"/>
      <c r="E628" s="5"/>
      <c r="F628" s="5"/>
      <c r="G628" s="5"/>
      <c r="J628" s="497"/>
      <c r="K628" s="497"/>
      <c r="L628" s="497"/>
      <c r="M628" s="497"/>
      <c r="N628" s="497"/>
    </row>
    <row r="629" spans="3:14">
      <c r="C629" s="5"/>
      <c r="D629" s="5"/>
      <c r="E629" s="5"/>
      <c r="F629" s="5"/>
      <c r="G629" s="5"/>
      <c r="J629" s="497"/>
      <c r="K629" s="497"/>
      <c r="L629" s="497"/>
      <c r="M629" s="497"/>
      <c r="N629" s="497"/>
    </row>
    <row r="630" spans="3:14">
      <c r="C630" s="5"/>
      <c r="D630" s="5"/>
      <c r="E630" s="5"/>
      <c r="F630" s="5"/>
      <c r="G630" s="5"/>
      <c r="J630" s="497"/>
      <c r="K630" s="497"/>
      <c r="L630" s="497"/>
      <c r="M630" s="497"/>
      <c r="N630" s="497"/>
    </row>
    <row r="631" spans="3:14">
      <c r="C631" s="5"/>
      <c r="D631" s="5"/>
      <c r="E631" s="5"/>
      <c r="F631" s="5"/>
      <c r="G631" s="5"/>
      <c r="J631" s="497"/>
      <c r="K631" s="497"/>
      <c r="L631" s="497"/>
      <c r="M631" s="497"/>
      <c r="N631" s="497"/>
    </row>
    <row r="632" spans="3:14">
      <c r="C632" s="5"/>
      <c r="D632" s="5"/>
      <c r="E632" s="5"/>
      <c r="F632" s="5"/>
      <c r="G632" s="5"/>
      <c r="J632" s="497"/>
      <c r="K632" s="497"/>
      <c r="L632" s="497"/>
      <c r="M632" s="497"/>
      <c r="N632" s="497"/>
    </row>
    <row r="633" spans="3:14">
      <c r="C633" s="5"/>
      <c r="D633" s="5"/>
      <c r="E633" s="5"/>
      <c r="F633" s="5"/>
      <c r="G633" s="5"/>
      <c r="J633" s="497"/>
      <c r="K633" s="497"/>
      <c r="L633" s="497"/>
      <c r="M633" s="497"/>
      <c r="N633" s="497"/>
    </row>
    <row r="634" spans="3:14">
      <c r="C634" s="5"/>
      <c r="D634" s="5"/>
      <c r="E634" s="5"/>
      <c r="F634" s="5"/>
      <c r="G634" s="5"/>
      <c r="J634" s="497"/>
      <c r="K634" s="497"/>
      <c r="L634" s="497"/>
      <c r="M634" s="497"/>
      <c r="N634" s="497"/>
    </row>
    <row r="635" spans="3:14">
      <c r="C635" s="5"/>
      <c r="D635" s="5"/>
      <c r="E635" s="5"/>
      <c r="F635" s="5"/>
      <c r="G635" s="5"/>
      <c r="J635" s="497"/>
      <c r="K635" s="497"/>
      <c r="L635" s="497"/>
      <c r="M635" s="497"/>
      <c r="N635" s="497"/>
    </row>
    <row r="636" spans="3:14">
      <c r="C636" s="5"/>
      <c r="D636" s="5"/>
      <c r="E636" s="5"/>
      <c r="F636" s="5"/>
      <c r="G636" s="5"/>
      <c r="J636" s="497"/>
      <c r="K636" s="497"/>
      <c r="L636" s="497"/>
      <c r="M636" s="497"/>
      <c r="N636" s="497"/>
    </row>
    <row r="637" spans="3:14">
      <c r="C637" s="5"/>
      <c r="D637" s="5"/>
      <c r="E637" s="5"/>
      <c r="F637" s="5"/>
      <c r="G637" s="5"/>
      <c r="J637" s="497"/>
      <c r="K637" s="497"/>
      <c r="L637" s="497"/>
      <c r="M637" s="497"/>
      <c r="N637" s="497"/>
    </row>
    <row r="638" spans="3:14">
      <c r="C638" s="5"/>
      <c r="D638" s="5"/>
      <c r="E638" s="5"/>
      <c r="F638" s="5"/>
      <c r="G638" s="5"/>
      <c r="J638" s="497"/>
      <c r="K638" s="497"/>
      <c r="L638" s="497"/>
      <c r="M638" s="497"/>
      <c r="N638" s="497"/>
    </row>
    <row r="639" spans="3:14">
      <c r="C639" s="5"/>
      <c r="D639" s="5"/>
      <c r="E639" s="5"/>
      <c r="F639" s="5"/>
      <c r="G639" s="5"/>
      <c r="J639" s="497"/>
      <c r="K639" s="497"/>
      <c r="L639" s="497"/>
      <c r="M639" s="497"/>
      <c r="N639" s="497"/>
    </row>
    <row r="640" spans="3:14">
      <c r="C640" s="5"/>
      <c r="D640" s="5"/>
      <c r="E640" s="5"/>
      <c r="F640" s="5"/>
      <c r="G640" s="5"/>
      <c r="J640" s="497"/>
      <c r="K640" s="497"/>
      <c r="L640" s="497"/>
      <c r="M640" s="497"/>
      <c r="N640" s="497"/>
    </row>
    <row r="641" spans="3:14">
      <c r="C641" s="5"/>
      <c r="D641" s="5"/>
      <c r="E641" s="5"/>
      <c r="F641" s="5"/>
      <c r="G641" s="5"/>
      <c r="J641" s="497"/>
      <c r="K641" s="497"/>
      <c r="L641" s="497"/>
      <c r="M641" s="497"/>
      <c r="N641" s="497"/>
    </row>
    <row r="642" spans="3:14">
      <c r="C642" s="5"/>
      <c r="D642" s="5"/>
      <c r="E642" s="5"/>
      <c r="F642" s="5"/>
      <c r="G642" s="5"/>
      <c r="J642" s="497"/>
      <c r="K642" s="497"/>
      <c r="L642" s="497"/>
      <c r="M642" s="497"/>
      <c r="N642" s="497"/>
    </row>
    <row r="643" spans="3:14">
      <c r="C643" s="5"/>
      <c r="D643" s="5"/>
      <c r="E643" s="5"/>
      <c r="F643" s="5"/>
      <c r="G643" s="5"/>
      <c r="J643" s="497"/>
      <c r="K643" s="497"/>
      <c r="L643" s="497"/>
      <c r="M643" s="497"/>
      <c r="N643" s="497"/>
    </row>
    <row r="644" spans="3:14">
      <c r="C644" s="5"/>
      <c r="D644" s="5"/>
      <c r="E644" s="5"/>
      <c r="F644" s="5"/>
      <c r="G644" s="5"/>
      <c r="J644" s="497"/>
      <c r="K644" s="497"/>
      <c r="L644" s="497"/>
      <c r="M644" s="497"/>
      <c r="N644" s="497"/>
    </row>
    <row r="645" spans="3:14">
      <c r="C645" s="5"/>
      <c r="D645" s="5"/>
      <c r="E645" s="5"/>
      <c r="F645" s="5"/>
      <c r="G645" s="5"/>
      <c r="J645" s="497"/>
      <c r="K645" s="497"/>
      <c r="L645" s="497"/>
      <c r="M645" s="497"/>
      <c r="N645" s="497"/>
    </row>
    <row r="646" spans="3:14">
      <c r="C646" s="5"/>
      <c r="D646" s="5"/>
      <c r="E646" s="5"/>
      <c r="F646" s="5"/>
      <c r="G646" s="5"/>
      <c r="J646" s="497"/>
      <c r="K646" s="497"/>
      <c r="L646" s="497"/>
      <c r="M646" s="497"/>
      <c r="N646" s="497"/>
    </row>
    <row r="647" spans="3:14">
      <c r="C647" s="5"/>
      <c r="D647" s="5"/>
      <c r="E647" s="5"/>
      <c r="F647" s="5"/>
      <c r="G647" s="5"/>
      <c r="J647" s="497"/>
      <c r="K647" s="497"/>
      <c r="L647" s="497"/>
      <c r="M647" s="497"/>
      <c r="N647" s="497"/>
    </row>
    <row r="648" spans="3:14">
      <c r="C648" s="5"/>
      <c r="D648" s="5"/>
      <c r="E648" s="5"/>
      <c r="F648" s="5"/>
      <c r="G648" s="5"/>
      <c r="J648" s="497"/>
      <c r="K648" s="497"/>
      <c r="L648" s="497"/>
      <c r="M648" s="497"/>
      <c r="N648" s="497"/>
    </row>
    <row r="649" spans="3:14">
      <c r="C649" s="5"/>
      <c r="D649" s="5"/>
      <c r="E649" s="5"/>
      <c r="F649" s="5"/>
      <c r="G649" s="5"/>
      <c r="J649" s="497"/>
      <c r="K649" s="497"/>
      <c r="L649" s="497"/>
      <c r="M649" s="497"/>
      <c r="N649" s="497"/>
    </row>
    <row r="650" spans="3:14">
      <c r="C650" s="5"/>
      <c r="D650" s="5"/>
      <c r="E650" s="5"/>
      <c r="F650" s="5"/>
      <c r="G650" s="5"/>
      <c r="J650" s="497"/>
      <c r="K650" s="497"/>
      <c r="L650" s="497"/>
      <c r="M650" s="497"/>
      <c r="N650" s="497"/>
    </row>
    <row r="651" spans="3:14">
      <c r="C651" s="5"/>
      <c r="D651" s="5"/>
      <c r="E651" s="5"/>
      <c r="F651" s="5"/>
      <c r="G651" s="5"/>
      <c r="J651" s="497"/>
      <c r="K651" s="497"/>
      <c r="L651" s="497"/>
      <c r="M651" s="497"/>
      <c r="N651" s="497"/>
    </row>
    <row r="652" spans="3:14">
      <c r="C652" s="5"/>
      <c r="D652" s="5"/>
      <c r="E652" s="5"/>
      <c r="F652" s="5"/>
      <c r="G652" s="5"/>
      <c r="J652" s="497"/>
      <c r="K652" s="497"/>
      <c r="L652" s="497"/>
      <c r="M652" s="497"/>
      <c r="N652" s="497"/>
    </row>
    <row r="653" spans="3:14">
      <c r="C653" s="5"/>
      <c r="D653" s="5"/>
      <c r="E653" s="5"/>
      <c r="F653" s="5"/>
      <c r="G653" s="5"/>
      <c r="J653" s="497"/>
      <c r="K653" s="497"/>
      <c r="L653" s="497"/>
      <c r="M653" s="497"/>
      <c r="N653" s="497"/>
    </row>
    <row r="654" spans="3:14">
      <c r="C654" s="5"/>
      <c r="D654" s="5"/>
      <c r="E654" s="5"/>
      <c r="F654" s="5"/>
      <c r="G654" s="5"/>
      <c r="J654" s="497"/>
      <c r="K654" s="497"/>
      <c r="L654" s="497"/>
      <c r="M654" s="497"/>
      <c r="N654" s="497"/>
    </row>
    <row r="655" spans="3:14">
      <c r="C655" s="5"/>
      <c r="D655" s="5"/>
      <c r="E655" s="5"/>
      <c r="F655" s="5"/>
      <c r="G655" s="5"/>
      <c r="J655" s="497"/>
      <c r="K655" s="497"/>
      <c r="L655" s="497"/>
      <c r="M655" s="497"/>
      <c r="N655" s="497"/>
    </row>
    <row r="656" spans="3:14">
      <c r="C656" s="5"/>
      <c r="D656" s="5"/>
      <c r="E656" s="5"/>
      <c r="F656" s="5"/>
      <c r="G656" s="5"/>
      <c r="J656" s="497"/>
      <c r="K656" s="497"/>
      <c r="L656" s="497"/>
      <c r="M656" s="497"/>
      <c r="N656" s="497"/>
    </row>
    <row r="657" spans="3:14">
      <c r="C657" s="5"/>
      <c r="D657" s="5"/>
      <c r="E657" s="5"/>
      <c r="F657" s="5"/>
      <c r="G657" s="5"/>
      <c r="J657" s="497"/>
      <c r="K657" s="497"/>
      <c r="L657" s="497"/>
      <c r="M657" s="497"/>
      <c r="N657" s="497"/>
    </row>
    <row r="658" spans="3:14">
      <c r="C658" s="5"/>
      <c r="D658" s="5"/>
      <c r="E658" s="5"/>
      <c r="F658" s="5"/>
      <c r="G658" s="5"/>
      <c r="J658" s="497"/>
      <c r="K658" s="497"/>
      <c r="L658" s="497"/>
      <c r="M658" s="497"/>
      <c r="N658" s="497"/>
    </row>
    <row r="659" spans="3:14">
      <c r="C659" s="5"/>
      <c r="D659" s="5"/>
      <c r="E659" s="5"/>
      <c r="F659" s="5"/>
      <c r="G659" s="5"/>
      <c r="J659" s="497"/>
      <c r="K659" s="497"/>
      <c r="L659" s="497"/>
      <c r="M659" s="497"/>
      <c r="N659" s="497"/>
    </row>
    <row r="660" spans="3:14">
      <c r="C660" s="5"/>
      <c r="D660" s="5"/>
      <c r="E660" s="5"/>
      <c r="F660" s="5"/>
      <c r="G660" s="5"/>
      <c r="J660" s="497"/>
      <c r="K660" s="497"/>
      <c r="L660" s="497"/>
      <c r="M660" s="497"/>
      <c r="N660" s="497"/>
    </row>
    <row r="661" spans="3:14">
      <c r="C661" s="5"/>
      <c r="D661" s="5"/>
      <c r="E661" s="5"/>
      <c r="F661" s="5"/>
      <c r="G661" s="5"/>
      <c r="J661" s="497"/>
      <c r="K661" s="497"/>
      <c r="L661" s="497"/>
      <c r="M661" s="497"/>
      <c r="N661" s="497"/>
    </row>
    <row r="662" spans="3:14">
      <c r="C662" s="5"/>
      <c r="D662" s="5"/>
      <c r="E662" s="5"/>
      <c r="F662" s="5"/>
      <c r="G662" s="5"/>
      <c r="J662" s="497"/>
      <c r="K662" s="497"/>
      <c r="L662" s="497"/>
      <c r="M662" s="497"/>
      <c r="N662" s="497"/>
    </row>
    <row r="663" spans="3:14">
      <c r="C663" s="5"/>
      <c r="D663" s="5"/>
      <c r="E663" s="5"/>
      <c r="F663" s="5"/>
      <c r="G663" s="5"/>
      <c r="J663" s="497"/>
      <c r="K663" s="497"/>
      <c r="L663" s="497"/>
      <c r="M663" s="497"/>
      <c r="N663" s="497"/>
    </row>
    <row r="664" spans="3:14">
      <c r="C664" s="5"/>
      <c r="D664" s="5"/>
      <c r="E664" s="5"/>
      <c r="F664" s="5"/>
      <c r="G664" s="5"/>
      <c r="J664" s="497"/>
      <c r="K664" s="497"/>
      <c r="L664" s="497"/>
      <c r="M664" s="497"/>
      <c r="N664" s="497"/>
    </row>
    <row r="665" spans="3:14">
      <c r="C665" s="5"/>
      <c r="D665" s="5"/>
      <c r="E665" s="5"/>
      <c r="F665" s="5"/>
      <c r="G665" s="5"/>
      <c r="J665" s="497"/>
      <c r="K665" s="497"/>
      <c r="L665" s="497"/>
      <c r="M665" s="497"/>
      <c r="N665" s="497"/>
    </row>
    <row r="666" spans="3:14">
      <c r="C666" s="5"/>
      <c r="D666" s="5"/>
      <c r="E666" s="5"/>
      <c r="F666" s="5"/>
      <c r="G666" s="5"/>
      <c r="J666" s="497"/>
      <c r="K666" s="497"/>
      <c r="L666" s="497"/>
      <c r="M666" s="497"/>
      <c r="N666" s="497"/>
    </row>
    <row r="667" spans="3:14">
      <c r="C667" s="5"/>
      <c r="D667" s="5"/>
      <c r="E667" s="5"/>
      <c r="F667" s="5"/>
      <c r="G667" s="5"/>
      <c r="J667" s="497"/>
      <c r="K667" s="497"/>
      <c r="L667" s="497"/>
      <c r="M667" s="497"/>
      <c r="N667" s="497"/>
    </row>
    <row r="668" spans="3:14">
      <c r="C668" s="5"/>
      <c r="D668" s="5"/>
      <c r="E668" s="5"/>
      <c r="F668" s="5"/>
      <c r="G668" s="5"/>
      <c r="J668" s="497"/>
      <c r="K668" s="497"/>
      <c r="L668" s="497"/>
      <c r="M668" s="497"/>
      <c r="N668" s="497"/>
    </row>
    <row r="669" spans="3:14">
      <c r="C669" s="5"/>
      <c r="D669" s="5"/>
      <c r="E669" s="5"/>
      <c r="F669" s="5"/>
      <c r="G669" s="5"/>
      <c r="J669" s="497"/>
      <c r="K669" s="497"/>
      <c r="L669" s="497"/>
      <c r="M669" s="497"/>
      <c r="N669" s="497"/>
    </row>
    <row r="670" spans="3:14">
      <c r="C670" s="5"/>
      <c r="D670" s="5"/>
      <c r="E670" s="5"/>
      <c r="F670" s="5"/>
      <c r="G670" s="5"/>
      <c r="J670" s="497"/>
      <c r="K670" s="497"/>
      <c r="L670" s="497"/>
      <c r="M670" s="497"/>
      <c r="N670" s="497"/>
    </row>
    <row r="671" spans="3:14">
      <c r="C671" s="5"/>
      <c r="D671" s="5"/>
      <c r="E671" s="5"/>
      <c r="F671" s="5"/>
      <c r="G671" s="5"/>
      <c r="J671" s="497"/>
      <c r="K671" s="497"/>
      <c r="L671" s="497"/>
      <c r="M671" s="497"/>
      <c r="N671" s="497"/>
    </row>
    <row r="672" spans="3:14">
      <c r="C672" s="5"/>
      <c r="D672" s="5"/>
      <c r="E672" s="5"/>
      <c r="F672" s="5"/>
      <c r="G672" s="5"/>
      <c r="J672" s="497"/>
      <c r="K672" s="497"/>
      <c r="L672" s="497"/>
      <c r="M672" s="497"/>
      <c r="N672" s="497"/>
    </row>
    <row r="673" spans="3:14">
      <c r="C673" s="5"/>
      <c r="D673" s="5"/>
      <c r="E673" s="5"/>
      <c r="F673" s="5"/>
      <c r="G673" s="5"/>
      <c r="J673" s="497"/>
      <c r="K673" s="497"/>
      <c r="L673" s="497"/>
      <c r="M673" s="497"/>
      <c r="N673" s="497"/>
    </row>
    <row r="674" spans="3:14">
      <c r="C674" s="5"/>
      <c r="D674" s="5"/>
      <c r="E674" s="5"/>
      <c r="F674" s="5"/>
      <c r="G674" s="5"/>
      <c r="J674" s="497"/>
      <c r="K674" s="497"/>
      <c r="L674" s="497"/>
      <c r="M674" s="497"/>
      <c r="N674" s="497"/>
    </row>
    <row r="675" spans="3:14">
      <c r="C675" s="5"/>
      <c r="D675" s="5"/>
      <c r="E675" s="5"/>
      <c r="F675" s="5"/>
      <c r="G675" s="5"/>
      <c r="J675" s="497"/>
      <c r="K675" s="497"/>
      <c r="L675" s="497"/>
      <c r="M675" s="497"/>
      <c r="N675" s="497"/>
    </row>
    <row r="676" spans="3:14">
      <c r="C676" s="5"/>
      <c r="D676" s="5"/>
      <c r="E676" s="5"/>
      <c r="F676" s="5"/>
      <c r="G676" s="5"/>
      <c r="J676" s="497"/>
      <c r="K676" s="497"/>
      <c r="L676" s="497"/>
      <c r="M676" s="497"/>
      <c r="N676" s="497"/>
    </row>
    <row r="677" spans="3:14">
      <c r="C677" s="5"/>
      <c r="D677" s="5"/>
      <c r="E677" s="5"/>
      <c r="F677" s="5"/>
      <c r="G677" s="5"/>
      <c r="J677" s="497"/>
      <c r="K677" s="497"/>
      <c r="L677" s="497"/>
      <c r="M677" s="497"/>
      <c r="N677" s="497"/>
    </row>
    <row r="678" spans="3:14">
      <c r="C678" s="5"/>
      <c r="D678" s="5"/>
      <c r="E678" s="5"/>
      <c r="F678" s="5"/>
      <c r="G678" s="5"/>
      <c r="J678" s="497"/>
      <c r="K678" s="497"/>
      <c r="L678" s="497"/>
      <c r="M678" s="497"/>
      <c r="N678" s="497"/>
    </row>
    <row r="679" spans="3:14">
      <c r="C679" s="5"/>
      <c r="D679" s="5"/>
      <c r="E679" s="5"/>
      <c r="F679" s="5"/>
      <c r="G679" s="5"/>
      <c r="J679" s="497"/>
      <c r="K679" s="497"/>
      <c r="L679" s="497"/>
      <c r="M679" s="497"/>
      <c r="N679" s="497"/>
    </row>
    <row r="680" spans="3:14">
      <c r="C680" s="5"/>
      <c r="D680" s="5"/>
      <c r="E680" s="5"/>
      <c r="F680" s="5"/>
      <c r="G680" s="5"/>
      <c r="J680" s="497"/>
      <c r="K680" s="497"/>
      <c r="L680" s="497"/>
      <c r="M680" s="497"/>
      <c r="N680" s="497"/>
    </row>
    <row r="681" spans="3:14">
      <c r="C681" s="5"/>
      <c r="D681" s="5"/>
      <c r="E681" s="5"/>
      <c r="F681" s="5"/>
      <c r="G681" s="5"/>
      <c r="J681" s="497"/>
      <c r="K681" s="497"/>
      <c r="L681" s="497"/>
      <c r="M681" s="497"/>
      <c r="N681" s="497"/>
    </row>
    <row r="682" spans="3:14">
      <c r="C682" s="5"/>
      <c r="D682" s="5"/>
      <c r="E682" s="5"/>
      <c r="F682" s="5"/>
      <c r="G682" s="5"/>
      <c r="J682" s="497"/>
      <c r="K682" s="497"/>
      <c r="L682" s="497"/>
      <c r="M682" s="497"/>
      <c r="N682" s="497"/>
    </row>
    <row r="683" spans="3:14">
      <c r="C683" s="5"/>
      <c r="D683" s="5"/>
      <c r="E683" s="5"/>
      <c r="F683" s="5"/>
      <c r="G683" s="5"/>
      <c r="J683" s="497"/>
      <c r="K683" s="497"/>
      <c r="L683" s="497"/>
      <c r="M683" s="497"/>
      <c r="N683" s="497"/>
    </row>
    <row r="684" spans="3:14">
      <c r="C684" s="5"/>
      <c r="D684" s="5"/>
      <c r="E684" s="5"/>
      <c r="F684" s="5"/>
      <c r="G684" s="5"/>
      <c r="J684" s="497"/>
      <c r="K684" s="497"/>
      <c r="L684" s="497"/>
      <c r="M684" s="497"/>
      <c r="N684" s="497"/>
    </row>
    <row r="685" spans="3:14">
      <c r="C685" s="5"/>
      <c r="D685" s="5"/>
      <c r="E685" s="5"/>
      <c r="F685" s="5"/>
      <c r="G685" s="5"/>
      <c r="J685" s="497"/>
      <c r="K685" s="497"/>
      <c r="L685" s="497"/>
      <c r="M685" s="497"/>
      <c r="N685" s="497"/>
    </row>
    <row r="686" spans="3:14">
      <c r="C686" s="5"/>
      <c r="D686" s="5"/>
      <c r="E686" s="5"/>
      <c r="F686" s="5"/>
      <c r="G686" s="5"/>
      <c r="J686" s="497"/>
      <c r="K686" s="497"/>
      <c r="L686" s="497"/>
      <c r="M686" s="497"/>
      <c r="N686" s="497"/>
    </row>
    <row r="687" spans="3:14">
      <c r="C687" s="5"/>
      <c r="D687" s="5"/>
      <c r="E687" s="5"/>
      <c r="F687" s="5"/>
      <c r="G687" s="5"/>
      <c r="J687" s="497"/>
      <c r="K687" s="497"/>
      <c r="L687" s="497"/>
      <c r="M687" s="497"/>
      <c r="N687" s="497"/>
    </row>
    <row r="688" spans="3:14">
      <c r="C688" s="5"/>
      <c r="D688" s="5"/>
      <c r="E688" s="5"/>
      <c r="F688" s="5"/>
      <c r="G688" s="5"/>
      <c r="J688" s="497"/>
      <c r="K688" s="497"/>
      <c r="L688" s="497"/>
      <c r="M688" s="497"/>
      <c r="N688" s="497"/>
    </row>
    <row r="689" spans="3:14">
      <c r="C689" s="5"/>
      <c r="D689" s="5"/>
      <c r="E689" s="5"/>
      <c r="F689" s="5"/>
      <c r="G689" s="5"/>
      <c r="J689" s="497"/>
      <c r="K689" s="497"/>
      <c r="L689" s="497"/>
      <c r="M689" s="497"/>
      <c r="N689" s="497"/>
    </row>
    <row r="690" spans="3:14">
      <c r="C690" s="5"/>
      <c r="D690" s="5"/>
      <c r="E690" s="5"/>
      <c r="F690" s="5"/>
      <c r="G690" s="5"/>
      <c r="J690" s="497"/>
      <c r="K690" s="497"/>
      <c r="L690" s="497"/>
      <c r="M690" s="497"/>
      <c r="N690" s="497"/>
    </row>
    <row r="691" spans="3:14">
      <c r="C691" s="5"/>
      <c r="D691" s="5"/>
      <c r="E691" s="5"/>
      <c r="F691" s="5"/>
      <c r="G691" s="5"/>
      <c r="J691" s="497"/>
      <c r="K691" s="497"/>
      <c r="L691" s="497"/>
      <c r="M691" s="497"/>
      <c r="N691" s="497"/>
    </row>
    <row r="692" spans="3:14">
      <c r="C692" s="5"/>
      <c r="D692" s="5"/>
      <c r="E692" s="5"/>
      <c r="F692" s="5"/>
      <c r="G692" s="5"/>
      <c r="J692" s="497"/>
      <c r="K692" s="497"/>
      <c r="L692" s="497"/>
      <c r="M692" s="497"/>
      <c r="N692" s="497"/>
    </row>
    <row r="693" spans="3:14">
      <c r="C693" s="5"/>
      <c r="D693" s="5"/>
      <c r="E693" s="5"/>
      <c r="F693" s="5"/>
      <c r="G693" s="5"/>
      <c r="J693" s="497"/>
      <c r="K693" s="497"/>
      <c r="L693" s="497"/>
      <c r="M693" s="497"/>
      <c r="N693" s="497"/>
    </row>
    <row r="694" spans="3:14">
      <c r="C694" s="5"/>
      <c r="D694" s="5"/>
      <c r="E694" s="5"/>
      <c r="F694" s="5"/>
      <c r="G694" s="5"/>
      <c r="J694" s="497"/>
      <c r="K694" s="497"/>
      <c r="L694" s="497"/>
      <c r="M694" s="497"/>
      <c r="N694" s="497"/>
    </row>
    <row r="695" spans="3:14">
      <c r="C695" s="5"/>
      <c r="D695" s="5"/>
      <c r="E695" s="5"/>
      <c r="F695" s="5"/>
      <c r="G695" s="5"/>
      <c r="J695" s="497"/>
      <c r="K695" s="497"/>
      <c r="L695" s="497"/>
      <c r="M695" s="497"/>
      <c r="N695" s="497"/>
    </row>
    <row r="696" spans="3:14">
      <c r="C696" s="5"/>
      <c r="D696" s="5"/>
      <c r="E696" s="5"/>
      <c r="F696" s="5"/>
      <c r="G696" s="5"/>
      <c r="J696" s="497"/>
      <c r="K696" s="497"/>
      <c r="L696" s="497"/>
      <c r="M696" s="497"/>
      <c r="N696" s="497"/>
    </row>
    <row r="697" spans="3:14">
      <c r="C697" s="5"/>
      <c r="D697" s="5"/>
      <c r="E697" s="5"/>
      <c r="F697" s="5"/>
      <c r="G697" s="5"/>
      <c r="J697" s="497"/>
      <c r="K697" s="497"/>
      <c r="L697" s="497"/>
      <c r="M697" s="497"/>
      <c r="N697" s="497"/>
    </row>
    <row r="698" spans="3:14">
      <c r="C698" s="5"/>
      <c r="D698" s="5"/>
      <c r="E698" s="5"/>
      <c r="F698" s="5"/>
      <c r="G698" s="5"/>
      <c r="J698" s="497"/>
      <c r="K698" s="497"/>
      <c r="L698" s="497"/>
      <c r="M698" s="497"/>
      <c r="N698" s="497"/>
    </row>
    <row r="699" spans="3:14">
      <c r="C699" s="5"/>
      <c r="D699" s="5"/>
      <c r="E699" s="5"/>
      <c r="F699" s="5"/>
      <c r="G699" s="5"/>
      <c r="J699" s="497"/>
      <c r="K699" s="497"/>
      <c r="L699" s="497"/>
      <c r="M699" s="497"/>
      <c r="N699" s="497"/>
    </row>
    <row r="700" spans="3:14">
      <c r="C700" s="5"/>
      <c r="D700" s="5"/>
      <c r="E700" s="5"/>
      <c r="F700" s="5"/>
      <c r="G700" s="5"/>
      <c r="J700" s="497"/>
      <c r="K700" s="497"/>
      <c r="L700" s="497"/>
      <c r="M700" s="497"/>
      <c r="N700" s="497"/>
    </row>
    <row r="701" spans="3:14">
      <c r="C701" s="5"/>
      <c r="D701" s="5"/>
      <c r="E701" s="5"/>
      <c r="F701" s="5"/>
      <c r="G701" s="5"/>
      <c r="J701" s="497"/>
      <c r="K701" s="497"/>
      <c r="L701" s="497"/>
      <c r="M701" s="497"/>
      <c r="N701" s="497"/>
    </row>
    <row r="702" spans="3:14">
      <c r="C702" s="5"/>
      <c r="D702" s="5"/>
      <c r="E702" s="5"/>
      <c r="F702" s="5"/>
      <c r="G702" s="5"/>
      <c r="J702" s="497"/>
      <c r="K702" s="497"/>
      <c r="L702" s="497"/>
      <c r="M702" s="497"/>
      <c r="N702" s="497"/>
    </row>
    <row r="703" spans="3:14">
      <c r="C703" s="5"/>
      <c r="D703" s="5"/>
      <c r="E703" s="5"/>
      <c r="F703" s="5"/>
      <c r="G703" s="5"/>
      <c r="J703" s="497"/>
      <c r="K703" s="497"/>
      <c r="L703" s="497"/>
      <c r="M703" s="497"/>
      <c r="N703" s="497"/>
    </row>
    <row r="704" spans="3:14">
      <c r="C704" s="5"/>
      <c r="D704" s="5"/>
      <c r="E704" s="5"/>
      <c r="F704" s="5"/>
      <c r="G704" s="5"/>
      <c r="J704" s="497"/>
      <c r="K704" s="497"/>
      <c r="L704" s="497"/>
      <c r="M704" s="497"/>
      <c r="N704" s="497"/>
    </row>
    <row r="705" spans="3:14">
      <c r="C705" s="5"/>
      <c r="D705" s="5"/>
      <c r="E705" s="5"/>
      <c r="F705" s="5"/>
      <c r="G705" s="5"/>
      <c r="J705" s="497"/>
      <c r="K705" s="497"/>
      <c r="L705" s="497"/>
      <c r="M705" s="497"/>
      <c r="N705" s="497"/>
    </row>
    <row r="706" spans="3:14">
      <c r="C706" s="5"/>
      <c r="D706" s="5"/>
      <c r="E706" s="5"/>
      <c r="F706" s="5"/>
      <c r="G706" s="5"/>
      <c r="J706" s="497"/>
      <c r="K706" s="497"/>
      <c r="L706" s="497"/>
      <c r="M706" s="497"/>
      <c r="N706" s="497"/>
    </row>
    <row r="707" spans="3:14">
      <c r="C707" s="5"/>
      <c r="D707" s="5"/>
      <c r="E707" s="5"/>
      <c r="F707" s="5"/>
      <c r="G707" s="5"/>
      <c r="J707" s="497"/>
      <c r="K707" s="497"/>
      <c r="L707" s="497"/>
      <c r="M707" s="497"/>
      <c r="N707" s="497"/>
    </row>
    <row r="708" spans="3:14">
      <c r="C708" s="5"/>
      <c r="D708" s="5"/>
      <c r="E708" s="5"/>
      <c r="F708" s="5"/>
      <c r="G708" s="5"/>
      <c r="J708" s="497"/>
      <c r="K708" s="497"/>
      <c r="L708" s="497"/>
      <c r="M708" s="497"/>
      <c r="N708" s="497"/>
    </row>
    <row r="709" spans="3:14">
      <c r="C709" s="5"/>
      <c r="D709" s="5"/>
      <c r="E709" s="5"/>
      <c r="F709" s="5"/>
      <c r="G709" s="5"/>
      <c r="J709" s="497"/>
      <c r="K709" s="497"/>
      <c r="L709" s="497"/>
      <c r="M709" s="497"/>
      <c r="N709" s="497"/>
    </row>
    <row r="710" spans="3:14">
      <c r="C710" s="5"/>
      <c r="D710" s="5"/>
      <c r="E710" s="5"/>
      <c r="F710" s="5"/>
      <c r="G710" s="5"/>
      <c r="J710" s="497"/>
      <c r="K710" s="497"/>
      <c r="L710" s="497"/>
      <c r="M710" s="497"/>
      <c r="N710" s="497"/>
    </row>
    <row r="711" spans="3:14">
      <c r="C711" s="5"/>
      <c r="D711" s="5"/>
      <c r="E711" s="5"/>
      <c r="F711" s="5"/>
      <c r="G711" s="5"/>
      <c r="J711" s="497"/>
      <c r="K711" s="497"/>
      <c r="L711" s="497"/>
      <c r="M711" s="497"/>
      <c r="N711" s="497"/>
    </row>
    <row r="712" spans="3:14">
      <c r="C712" s="5"/>
      <c r="D712" s="5"/>
      <c r="E712" s="5"/>
      <c r="F712" s="5"/>
      <c r="G712" s="5"/>
      <c r="J712" s="497"/>
      <c r="K712" s="497"/>
      <c r="L712" s="497"/>
      <c r="M712" s="497"/>
      <c r="N712" s="497"/>
    </row>
    <row r="713" spans="3:14">
      <c r="C713" s="5"/>
      <c r="D713" s="5"/>
      <c r="E713" s="5"/>
      <c r="F713" s="5"/>
      <c r="G713" s="5"/>
      <c r="J713" s="497"/>
      <c r="K713" s="497"/>
      <c r="L713" s="497"/>
      <c r="M713" s="497"/>
      <c r="N713" s="497"/>
    </row>
    <row r="714" spans="3:14">
      <c r="C714" s="5"/>
      <c r="D714" s="5"/>
      <c r="E714" s="5"/>
      <c r="F714" s="5"/>
      <c r="G714" s="5"/>
      <c r="J714" s="497"/>
      <c r="K714" s="497"/>
      <c r="L714" s="497"/>
      <c r="M714" s="497"/>
      <c r="N714" s="497"/>
    </row>
    <row r="715" spans="3:14">
      <c r="C715" s="5"/>
      <c r="D715" s="5"/>
      <c r="E715" s="5"/>
      <c r="F715" s="5"/>
      <c r="G715" s="5"/>
      <c r="J715" s="497"/>
      <c r="K715" s="497"/>
      <c r="L715" s="497"/>
      <c r="M715" s="497"/>
      <c r="N715" s="497"/>
    </row>
    <row r="716" spans="3:14">
      <c r="C716" s="5"/>
      <c r="D716" s="5"/>
      <c r="E716" s="5"/>
      <c r="F716" s="5"/>
      <c r="G716" s="5"/>
      <c r="J716" s="497"/>
      <c r="K716" s="497"/>
      <c r="L716" s="497"/>
      <c r="M716" s="497"/>
      <c r="N716" s="497"/>
    </row>
    <row r="717" spans="3:14">
      <c r="C717" s="5"/>
      <c r="D717" s="5"/>
      <c r="E717" s="5"/>
      <c r="F717" s="5"/>
      <c r="G717" s="5"/>
      <c r="J717" s="497"/>
      <c r="K717" s="497"/>
      <c r="L717" s="497"/>
      <c r="M717" s="497"/>
      <c r="N717" s="497"/>
    </row>
    <row r="718" spans="3:14">
      <c r="C718" s="5"/>
      <c r="D718" s="5"/>
      <c r="E718" s="5"/>
      <c r="F718" s="5"/>
      <c r="G718" s="5"/>
      <c r="J718" s="497"/>
      <c r="K718" s="497"/>
      <c r="L718" s="497"/>
      <c r="M718" s="497"/>
      <c r="N718" s="497"/>
    </row>
    <row r="719" spans="3:14">
      <c r="C719" s="5"/>
      <c r="D719" s="5"/>
      <c r="E719" s="5"/>
      <c r="F719" s="5"/>
      <c r="G719" s="5"/>
      <c r="J719" s="497"/>
      <c r="K719" s="497"/>
      <c r="L719" s="497"/>
      <c r="M719" s="497"/>
      <c r="N719" s="497"/>
    </row>
    <row r="720" spans="3:14">
      <c r="C720" s="5"/>
      <c r="D720" s="5"/>
      <c r="E720" s="5"/>
      <c r="F720" s="5"/>
      <c r="G720" s="5"/>
      <c r="J720" s="497"/>
      <c r="K720" s="497"/>
      <c r="L720" s="497"/>
      <c r="M720" s="497"/>
      <c r="N720" s="497"/>
    </row>
    <row r="721" spans="3:14">
      <c r="C721" s="5"/>
      <c r="D721" s="5"/>
      <c r="E721" s="5"/>
      <c r="F721" s="5"/>
      <c r="G721" s="5"/>
      <c r="J721" s="497"/>
      <c r="K721" s="497"/>
      <c r="L721" s="497"/>
      <c r="M721" s="497"/>
      <c r="N721" s="497"/>
    </row>
    <row r="722" spans="3:14">
      <c r="C722" s="5"/>
      <c r="D722" s="5"/>
      <c r="E722" s="5"/>
      <c r="F722" s="5"/>
      <c r="G722" s="5"/>
      <c r="J722" s="497"/>
      <c r="K722" s="497"/>
      <c r="L722" s="497"/>
      <c r="M722" s="497"/>
      <c r="N722" s="497"/>
    </row>
    <row r="723" spans="3:14">
      <c r="C723" s="5"/>
      <c r="D723" s="5"/>
      <c r="E723" s="5"/>
      <c r="F723" s="5"/>
      <c r="G723" s="5"/>
      <c r="J723" s="497"/>
      <c r="K723" s="497"/>
      <c r="L723" s="497"/>
      <c r="M723" s="497"/>
      <c r="N723" s="497"/>
    </row>
    <row r="724" spans="3:14">
      <c r="C724" s="5"/>
      <c r="D724" s="5"/>
      <c r="E724" s="5"/>
      <c r="F724" s="5"/>
      <c r="G724" s="5"/>
      <c r="J724" s="497"/>
      <c r="K724" s="497"/>
      <c r="L724" s="497"/>
      <c r="M724" s="497"/>
      <c r="N724" s="497"/>
    </row>
    <row r="725" spans="3:14">
      <c r="C725" s="5"/>
      <c r="D725" s="5"/>
      <c r="E725" s="5"/>
      <c r="F725" s="5"/>
      <c r="G725" s="5"/>
      <c r="J725" s="497"/>
      <c r="K725" s="497"/>
      <c r="L725" s="497"/>
      <c r="M725" s="497"/>
      <c r="N725" s="497"/>
    </row>
    <row r="726" spans="3:14">
      <c r="C726" s="5"/>
      <c r="D726" s="5"/>
      <c r="E726" s="5"/>
      <c r="F726" s="5"/>
      <c r="G726" s="5"/>
      <c r="J726" s="497"/>
      <c r="K726" s="497"/>
      <c r="L726" s="497"/>
      <c r="M726" s="497"/>
      <c r="N726" s="497"/>
    </row>
    <row r="727" spans="3:14">
      <c r="C727" s="5"/>
      <c r="D727" s="5"/>
      <c r="E727" s="5"/>
      <c r="F727" s="5"/>
      <c r="G727" s="5"/>
      <c r="J727" s="497"/>
      <c r="K727" s="497"/>
      <c r="L727" s="497"/>
      <c r="M727" s="497"/>
      <c r="N727" s="497"/>
    </row>
    <row r="728" spans="3:14">
      <c r="C728" s="5"/>
      <c r="D728" s="5"/>
      <c r="E728" s="5"/>
      <c r="F728" s="5"/>
      <c r="G728" s="5"/>
      <c r="J728" s="497"/>
      <c r="K728" s="497"/>
      <c r="L728" s="497"/>
      <c r="M728" s="497"/>
      <c r="N728" s="497"/>
    </row>
    <row r="729" spans="3:14">
      <c r="C729" s="5"/>
      <c r="D729" s="5"/>
      <c r="E729" s="5"/>
      <c r="F729" s="5"/>
      <c r="G729" s="5"/>
      <c r="J729" s="497"/>
      <c r="K729" s="497"/>
      <c r="L729" s="497"/>
      <c r="M729" s="497"/>
      <c r="N729" s="497"/>
    </row>
    <row r="730" spans="3:14">
      <c r="C730" s="5"/>
      <c r="D730" s="5"/>
      <c r="E730" s="5"/>
      <c r="F730" s="5"/>
      <c r="G730" s="5"/>
      <c r="J730" s="497"/>
      <c r="K730" s="497"/>
      <c r="L730" s="497"/>
      <c r="M730" s="497"/>
      <c r="N730" s="497"/>
    </row>
    <row r="731" spans="3:14">
      <c r="C731" s="5"/>
      <c r="D731" s="5"/>
      <c r="E731" s="5"/>
      <c r="F731" s="5"/>
      <c r="G731" s="5"/>
      <c r="J731" s="497"/>
      <c r="K731" s="497"/>
      <c r="L731" s="497"/>
      <c r="M731" s="497"/>
      <c r="N731" s="497"/>
    </row>
    <row r="732" spans="3:14">
      <c r="C732" s="5"/>
      <c r="D732" s="5"/>
      <c r="E732" s="5"/>
      <c r="F732" s="5"/>
      <c r="G732" s="5"/>
      <c r="J732" s="497"/>
      <c r="K732" s="497"/>
      <c r="L732" s="497"/>
      <c r="M732" s="497"/>
      <c r="N732" s="497"/>
    </row>
    <row r="733" spans="3:14">
      <c r="C733" s="5"/>
      <c r="D733" s="5"/>
      <c r="E733" s="5"/>
      <c r="F733" s="5"/>
      <c r="G733" s="5"/>
      <c r="J733" s="497"/>
      <c r="K733" s="497"/>
      <c r="L733" s="497"/>
      <c r="M733" s="497"/>
      <c r="N733" s="497"/>
    </row>
    <row r="734" spans="3:14">
      <c r="C734" s="5"/>
      <c r="D734" s="5"/>
      <c r="E734" s="5"/>
      <c r="F734" s="5"/>
      <c r="G734" s="5"/>
      <c r="J734" s="497"/>
      <c r="K734" s="497"/>
      <c r="L734" s="497"/>
      <c r="M734" s="497"/>
      <c r="N734" s="497"/>
    </row>
    <row r="735" spans="3:14">
      <c r="C735" s="5"/>
      <c r="D735" s="5"/>
      <c r="E735" s="5"/>
      <c r="F735" s="5"/>
      <c r="G735" s="5"/>
      <c r="J735" s="497"/>
      <c r="K735" s="497"/>
      <c r="L735" s="497"/>
      <c r="M735" s="497"/>
      <c r="N735" s="497"/>
    </row>
    <row r="736" spans="3:14">
      <c r="C736" s="5"/>
      <c r="D736" s="5"/>
      <c r="E736" s="5"/>
      <c r="F736" s="5"/>
      <c r="G736" s="5"/>
      <c r="J736" s="497"/>
      <c r="K736" s="497"/>
      <c r="L736" s="497"/>
      <c r="M736" s="497"/>
      <c r="N736" s="497"/>
    </row>
    <row r="737" spans="3:14">
      <c r="C737" s="5"/>
      <c r="D737" s="5"/>
      <c r="E737" s="5"/>
      <c r="F737" s="5"/>
      <c r="G737" s="5"/>
      <c r="J737" s="497"/>
      <c r="K737" s="497"/>
      <c r="L737" s="497"/>
      <c r="M737" s="497"/>
      <c r="N737" s="497"/>
    </row>
    <row r="738" spans="3:14">
      <c r="C738" s="5"/>
      <c r="D738" s="5"/>
      <c r="E738" s="5"/>
      <c r="F738" s="5"/>
      <c r="G738" s="5"/>
      <c r="J738" s="497"/>
      <c r="K738" s="497"/>
      <c r="L738" s="497"/>
      <c r="M738" s="497"/>
      <c r="N738" s="497"/>
    </row>
    <row r="739" spans="3:14">
      <c r="C739" s="5"/>
      <c r="D739" s="5"/>
      <c r="E739" s="5"/>
      <c r="F739" s="5"/>
      <c r="G739" s="5"/>
      <c r="J739" s="497"/>
      <c r="K739" s="497"/>
      <c r="L739" s="497"/>
      <c r="M739" s="497"/>
      <c r="N739" s="497"/>
    </row>
    <row r="740" spans="3:14">
      <c r="C740" s="5"/>
      <c r="D740" s="5"/>
      <c r="E740" s="5"/>
      <c r="F740" s="5"/>
      <c r="G740" s="5"/>
      <c r="H740" s="447"/>
      <c r="J740" s="497"/>
      <c r="K740" s="497"/>
      <c r="L740" s="497"/>
      <c r="M740" s="497"/>
      <c r="N740" s="497"/>
    </row>
    <row r="741" spans="3:14">
      <c r="C741" s="5"/>
      <c r="D741" s="5"/>
      <c r="E741" s="5"/>
      <c r="F741" s="5"/>
      <c r="G741" s="5"/>
      <c r="J741" s="497"/>
      <c r="K741" s="497"/>
      <c r="L741" s="497"/>
      <c r="M741" s="497"/>
      <c r="N741" s="497"/>
    </row>
    <row r="742" spans="3:14">
      <c r="C742" s="5"/>
      <c r="D742" s="5"/>
      <c r="E742" s="5"/>
      <c r="F742" s="5"/>
      <c r="G742" s="5"/>
      <c r="J742" s="497"/>
      <c r="K742" s="497"/>
      <c r="L742" s="497"/>
      <c r="M742" s="497"/>
      <c r="N742" s="497"/>
    </row>
    <row r="743" spans="3:14">
      <c r="C743" s="5"/>
      <c r="D743" s="5"/>
      <c r="E743" s="5"/>
      <c r="F743" s="5"/>
      <c r="G743" s="5"/>
      <c r="H743" s="447"/>
      <c r="J743" s="497"/>
      <c r="K743" s="497"/>
      <c r="L743" s="497"/>
      <c r="M743" s="497"/>
      <c r="N743" s="497"/>
    </row>
    <row r="744" spans="3:14">
      <c r="C744" s="5"/>
      <c r="D744" s="5"/>
      <c r="E744" s="5"/>
      <c r="F744" s="5"/>
      <c r="G744" s="5"/>
      <c r="J744" s="497"/>
      <c r="K744" s="497"/>
      <c r="L744" s="497"/>
      <c r="M744" s="497"/>
      <c r="N744" s="497"/>
    </row>
    <row r="745" spans="3:14">
      <c r="C745" s="5"/>
      <c r="D745" s="5"/>
      <c r="E745" s="5"/>
      <c r="F745" s="5"/>
      <c r="G745" s="5"/>
      <c r="J745" s="497"/>
      <c r="K745" s="497"/>
      <c r="L745" s="497"/>
      <c r="M745" s="497"/>
      <c r="N745" s="497"/>
    </row>
    <row r="746" spans="3:14">
      <c r="C746" s="5"/>
      <c r="D746" s="5"/>
      <c r="E746" s="5"/>
      <c r="F746" s="5"/>
      <c r="G746" s="5"/>
      <c r="J746" s="497"/>
      <c r="K746" s="497"/>
      <c r="L746" s="497"/>
      <c r="M746" s="497"/>
      <c r="N746" s="497"/>
    </row>
    <row r="747" spans="3:14">
      <c r="C747" s="5"/>
      <c r="D747" s="5"/>
      <c r="E747" s="5"/>
      <c r="F747" s="5"/>
      <c r="G747" s="5"/>
      <c r="J747" s="497"/>
      <c r="K747" s="497"/>
      <c r="L747" s="497"/>
      <c r="M747" s="497"/>
      <c r="N747" s="497"/>
    </row>
    <row r="748" spans="3:14">
      <c r="C748" s="5"/>
      <c r="D748" s="5"/>
      <c r="E748" s="5"/>
      <c r="F748" s="5"/>
      <c r="G748" s="5"/>
      <c r="J748" s="497"/>
      <c r="K748" s="497"/>
      <c r="L748" s="497"/>
      <c r="M748" s="497"/>
      <c r="N748" s="497"/>
    </row>
    <row r="749" spans="3:14">
      <c r="C749" s="5"/>
      <c r="D749" s="5"/>
      <c r="E749" s="5"/>
      <c r="F749" s="5"/>
      <c r="G749" s="5"/>
      <c r="J749" s="497"/>
      <c r="K749" s="497"/>
      <c r="L749" s="497"/>
      <c r="M749" s="497"/>
      <c r="N749" s="497"/>
    </row>
    <row r="750" spans="3:14">
      <c r="C750" s="5"/>
      <c r="D750" s="5"/>
      <c r="E750" s="5"/>
      <c r="F750" s="5"/>
      <c r="G750" s="5"/>
      <c r="J750" s="497"/>
      <c r="K750" s="497"/>
      <c r="L750" s="497"/>
      <c r="M750" s="497"/>
      <c r="N750" s="497"/>
    </row>
    <row r="751" spans="3:14">
      <c r="C751" s="5"/>
      <c r="D751" s="5"/>
      <c r="E751" s="5"/>
      <c r="F751" s="5"/>
      <c r="G751" s="5"/>
      <c r="J751" s="497"/>
      <c r="K751" s="497"/>
      <c r="L751" s="497"/>
      <c r="M751" s="497"/>
      <c r="N751" s="497"/>
    </row>
    <row r="752" spans="3:14">
      <c r="C752" s="5"/>
      <c r="D752" s="5"/>
      <c r="E752" s="5"/>
      <c r="F752" s="5"/>
      <c r="G752" s="5"/>
      <c r="J752" s="497"/>
      <c r="K752" s="497"/>
      <c r="L752" s="497"/>
      <c r="M752" s="497"/>
      <c r="N752" s="497"/>
    </row>
    <row r="753" spans="3:14">
      <c r="C753" s="5"/>
      <c r="D753" s="5"/>
      <c r="E753" s="5"/>
      <c r="F753" s="5"/>
      <c r="G753" s="5"/>
      <c r="J753" s="497"/>
      <c r="K753" s="497"/>
      <c r="L753" s="497"/>
      <c r="M753" s="497"/>
      <c r="N753" s="497"/>
    </row>
    <row r="754" spans="3:14">
      <c r="C754" s="5"/>
      <c r="D754" s="5"/>
      <c r="E754" s="5"/>
      <c r="F754" s="5"/>
      <c r="G754" s="5"/>
      <c r="J754" s="497"/>
      <c r="K754" s="497"/>
      <c r="L754" s="497"/>
      <c r="M754" s="497"/>
      <c r="N754" s="497"/>
    </row>
    <row r="755" spans="3:14">
      <c r="C755" s="5"/>
      <c r="D755" s="5"/>
      <c r="E755" s="5"/>
      <c r="F755" s="5"/>
      <c r="G755" s="5"/>
      <c r="J755" s="497"/>
      <c r="K755" s="497"/>
      <c r="L755" s="497"/>
      <c r="M755" s="497"/>
      <c r="N755" s="497"/>
    </row>
    <row r="756" spans="3:14">
      <c r="C756" s="5"/>
      <c r="D756" s="5"/>
      <c r="E756" s="5"/>
      <c r="F756" s="5"/>
      <c r="G756" s="5"/>
      <c r="J756" s="497"/>
      <c r="K756" s="497"/>
      <c r="L756" s="497"/>
      <c r="M756" s="497"/>
      <c r="N756" s="497"/>
    </row>
    <row r="757" spans="3:14">
      <c r="C757" s="5"/>
      <c r="D757" s="5"/>
      <c r="E757" s="5"/>
      <c r="F757" s="5"/>
      <c r="G757" s="5"/>
      <c r="J757" s="497"/>
      <c r="K757" s="497"/>
      <c r="L757" s="497"/>
      <c r="M757" s="497"/>
      <c r="N757" s="497"/>
    </row>
    <row r="758" spans="3:14">
      <c r="C758" s="5"/>
      <c r="D758" s="5"/>
      <c r="E758" s="5"/>
      <c r="F758" s="5"/>
      <c r="G758" s="5"/>
      <c r="J758" s="497"/>
      <c r="K758" s="497"/>
      <c r="L758" s="497"/>
      <c r="M758" s="497"/>
      <c r="N758" s="497"/>
    </row>
    <row r="759" spans="3:14">
      <c r="C759" s="5"/>
      <c r="D759" s="5"/>
      <c r="E759" s="5"/>
      <c r="F759" s="5"/>
      <c r="G759" s="5"/>
      <c r="J759" s="497"/>
      <c r="K759" s="497"/>
      <c r="L759" s="497"/>
      <c r="M759" s="497"/>
      <c r="N759" s="497"/>
    </row>
    <row r="760" spans="3:14">
      <c r="C760" s="5"/>
      <c r="D760" s="5"/>
      <c r="E760" s="5"/>
      <c r="F760" s="5"/>
      <c r="G760" s="5"/>
      <c r="J760" s="497"/>
      <c r="K760" s="497"/>
      <c r="L760" s="497"/>
      <c r="M760" s="497"/>
      <c r="N760" s="497"/>
    </row>
    <row r="761" spans="3:14">
      <c r="C761" s="5"/>
      <c r="D761" s="5"/>
      <c r="E761" s="5"/>
      <c r="F761" s="5"/>
      <c r="G761" s="5"/>
      <c r="J761" s="497"/>
      <c r="K761" s="497"/>
      <c r="L761" s="497"/>
      <c r="M761" s="497"/>
      <c r="N761" s="497"/>
    </row>
    <row r="762" spans="3:14">
      <c r="C762" s="5"/>
      <c r="D762" s="5"/>
      <c r="E762" s="5"/>
      <c r="F762" s="5"/>
      <c r="G762" s="5"/>
      <c r="J762" s="497"/>
      <c r="K762" s="497"/>
      <c r="L762" s="497"/>
      <c r="M762" s="497"/>
      <c r="N762" s="497"/>
    </row>
    <row r="763" spans="3:14">
      <c r="C763" s="5"/>
      <c r="D763" s="5"/>
      <c r="E763" s="5"/>
      <c r="F763" s="5"/>
      <c r="G763" s="5"/>
      <c r="J763" s="497"/>
      <c r="K763" s="497"/>
      <c r="L763" s="497"/>
      <c r="M763" s="497"/>
      <c r="N763" s="497"/>
    </row>
    <row r="764" spans="3:14">
      <c r="C764" s="5"/>
      <c r="D764" s="5"/>
      <c r="E764" s="5"/>
      <c r="F764" s="5"/>
      <c r="G764" s="5"/>
      <c r="J764" s="497"/>
      <c r="K764" s="497"/>
      <c r="L764" s="497"/>
      <c r="M764" s="497"/>
      <c r="N764" s="497"/>
    </row>
    <row r="765" spans="3:14">
      <c r="C765" s="5"/>
      <c r="D765" s="5"/>
      <c r="E765" s="5"/>
      <c r="F765" s="5"/>
      <c r="G765" s="5"/>
      <c r="J765" s="497"/>
      <c r="K765" s="497"/>
      <c r="L765" s="497"/>
      <c r="M765" s="497"/>
      <c r="N765" s="497"/>
    </row>
    <row r="766" spans="3:14">
      <c r="C766" s="5"/>
      <c r="D766" s="5"/>
      <c r="E766" s="5"/>
      <c r="F766" s="5"/>
      <c r="G766" s="5"/>
      <c r="J766" s="497"/>
      <c r="K766" s="497"/>
      <c r="L766" s="497"/>
      <c r="M766" s="497"/>
      <c r="N766" s="497"/>
    </row>
    <row r="767" spans="3:14">
      <c r="C767" s="5"/>
      <c r="D767" s="5"/>
      <c r="E767" s="5"/>
      <c r="F767" s="5"/>
      <c r="G767" s="5"/>
      <c r="J767" s="497"/>
      <c r="K767" s="497"/>
      <c r="L767" s="497"/>
      <c r="M767" s="497"/>
      <c r="N767" s="497"/>
    </row>
    <row r="768" spans="3:14">
      <c r="C768" s="5"/>
      <c r="D768" s="5"/>
      <c r="E768" s="5"/>
      <c r="F768" s="5"/>
      <c r="G768" s="5"/>
      <c r="J768" s="497"/>
      <c r="K768" s="497"/>
      <c r="L768" s="497"/>
      <c r="M768" s="497"/>
      <c r="N768" s="497"/>
    </row>
    <row r="769" spans="3:14">
      <c r="C769" s="5"/>
      <c r="D769" s="5"/>
      <c r="E769" s="5"/>
      <c r="F769" s="5"/>
      <c r="G769" s="5"/>
      <c r="J769" s="497"/>
      <c r="K769" s="497"/>
      <c r="L769" s="497"/>
      <c r="M769" s="497"/>
      <c r="N769" s="497"/>
    </row>
    <row r="770" spans="3:14">
      <c r="C770" s="5"/>
      <c r="D770" s="5"/>
      <c r="E770" s="5"/>
      <c r="F770" s="5"/>
      <c r="G770" s="5"/>
      <c r="J770" s="497"/>
      <c r="K770" s="497"/>
      <c r="L770" s="497"/>
      <c r="M770" s="497"/>
      <c r="N770" s="497"/>
    </row>
    <row r="771" spans="3:14">
      <c r="C771" s="5"/>
      <c r="D771" s="5"/>
      <c r="E771" s="5"/>
      <c r="F771" s="5"/>
      <c r="G771" s="5"/>
      <c r="J771" s="497"/>
      <c r="K771" s="497"/>
      <c r="L771" s="497"/>
      <c r="M771" s="497"/>
      <c r="N771" s="497"/>
    </row>
    <row r="772" spans="3:14">
      <c r="C772" s="5"/>
      <c r="D772" s="5"/>
      <c r="E772" s="5"/>
      <c r="F772" s="5"/>
      <c r="G772" s="5"/>
      <c r="J772" s="497"/>
      <c r="K772" s="497"/>
      <c r="L772" s="497"/>
      <c r="M772" s="497"/>
      <c r="N772" s="497"/>
    </row>
    <row r="773" spans="3:14">
      <c r="C773" s="5"/>
      <c r="D773" s="5"/>
      <c r="E773" s="5"/>
      <c r="F773" s="5"/>
      <c r="G773" s="5"/>
      <c r="J773" s="497"/>
      <c r="K773" s="497"/>
      <c r="L773" s="497"/>
      <c r="M773" s="497"/>
      <c r="N773" s="497"/>
    </row>
    <row r="774" spans="3:14">
      <c r="C774" s="5"/>
      <c r="D774" s="5"/>
      <c r="E774" s="5"/>
      <c r="F774" s="5"/>
      <c r="G774" s="5"/>
      <c r="J774" s="497"/>
      <c r="K774" s="497"/>
      <c r="L774" s="497"/>
      <c r="M774" s="497"/>
      <c r="N774" s="497"/>
    </row>
    <row r="775" spans="3:14">
      <c r="C775" s="5"/>
      <c r="D775" s="5"/>
      <c r="E775" s="5"/>
      <c r="F775" s="5"/>
      <c r="G775" s="5"/>
      <c r="J775" s="497"/>
      <c r="K775" s="497"/>
      <c r="L775" s="497"/>
      <c r="M775" s="497"/>
      <c r="N775" s="497"/>
    </row>
    <row r="776" spans="3:14">
      <c r="C776" s="5"/>
      <c r="D776" s="5"/>
      <c r="E776" s="5"/>
      <c r="F776" s="5"/>
      <c r="G776" s="5"/>
      <c r="J776" s="497"/>
      <c r="K776" s="497"/>
      <c r="L776" s="497"/>
      <c r="M776" s="497"/>
      <c r="N776" s="497"/>
    </row>
    <row r="777" spans="3:14">
      <c r="C777" s="5"/>
      <c r="D777" s="5"/>
      <c r="E777" s="5"/>
      <c r="F777" s="5"/>
      <c r="G777" s="5"/>
      <c r="J777" s="497"/>
      <c r="K777" s="497"/>
      <c r="L777" s="497"/>
      <c r="M777" s="497"/>
      <c r="N777" s="497"/>
    </row>
    <row r="778" spans="3:14">
      <c r="C778" s="5"/>
      <c r="D778" s="5"/>
      <c r="E778" s="5"/>
      <c r="F778" s="5"/>
      <c r="G778" s="5"/>
      <c r="J778" s="497"/>
      <c r="K778" s="497"/>
      <c r="L778" s="497"/>
      <c r="M778" s="497"/>
      <c r="N778" s="497"/>
    </row>
    <row r="779" spans="3:14">
      <c r="C779" s="5"/>
      <c r="D779" s="5"/>
      <c r="E779" s="5"/>
      <c r="F779" s="5"/>
      <c r="G779" s="5"/>
      <c r="J779" s="497"/>
      <c r="K779" s="497"/>
      <c r="L779" s="497"/>
      <c r="M779" s="497"/>
      <c r="N779" s="497"/>
    </row>
    <row r="780" spans="3:14">
      <c r="C780" s="5"/>
      <c r="D780" s="5"/>
      <c r="E780" s="5"/>
      <c r="F780" s="5"/>
      <c r="G780" s="5"/>
      <c r="J780" s="497"/>
      <c r="K780" s="497"/>
      <c r="L780" s="497"/>
      <c r="M780" s="497"/>
      <c r="N780" s="497"/>
    </row>
    <row r="781" spans="3:14">
      <c r="C781" s="5"/>
      <c r="D781" s="5"/>
      <c r="E781" s="5"/>
      <c r="F781" s="5"/>
      <c r="G781" s="5"/>
      <c r="J781" s="497"/>
      <c r="K781" s="497"/>
      <c r="L781" s="497"/>
      <c r="M781" s="497"/>
      <c r="N781" s="497"/>
    </row>
    <row r="782" spans="3:14">
      <c r="C782" s="5"/>
      <c r="D782" s="5"/>
      <c r="E782" s="5"/>
      <c r="F782" s="5"/>
      <c r="G782" s="5"/>
      <c r="J782" s="497"/>
      <c r="K782" s="497"/>
      <c r="L782" s="497"/>
      <c r="M782" s="497"/>
      <c r="N782" s="497"/>
    </row>
    <row r="783" spans="3:14">
      <c r="C783" s="5"/>
      <c r="D783" s="5"/>
      <c r="E783" s="5"/>
      <c r="F783" s="5"/>
      <c r="G783" s="5"/>
      <c r="J783" s="497"/>
      <c r="K783" s="497"/>
      <c r="L783" s="497"/>
      <c r="M783" s="497"/>
      <c r="N783" s="497"/>
    </row>
    <row r="784" spans="3:14">
      <c r="C784" s="5"/>
      <c r="D784" s="5"/>
      <c r="E784" s="5"/>
      <c r="F784" s="5"/>
      <c r="G784" s="5"/>
      <c r="J784" s="497"/>
      <c r="K784" s="497"/>
      <c r="L784" s="497"/>
      <c r="M784" s="497"/>
      <c r="N784" s="497"/>
    </row>
    <row r="785" spans="3:14">
      <c r="C785" s="5"/>
      <c r="D785" s="5"/>
      <c r="E785" s="5"/>
      <c r="F785" s="5"/>
      <c r="G785" s="5"/>
      <c r="J785" s="497"/>
      <c r="K785" s="497"/>
      <c r="L785" s="497"/>
      <c r="M785" s="497"/>
      <c r="N785" s="497"/>
    </row>
    <row r="786" spans="3:14">
      <c r="C786" s="5"/>
      <c r="D786" s="5"/>
      <c r="E786" s="5"/>
      <c r="F786" s="5"/>
      <c r="G786" s="5"/>
      <c r="J786" s="497"/>
      <c r="K786" s="497"/>
      <c r="L786" s="497"/>
      <c r="M786" s="497"/>
      <c r="N786" s="497"/>
    </row>
    <row r="787" spans="3:14">
      <c r="C787" s="5"/>
      <c r="D787" s="5"/>
      <c r="E787" s="5"/>
      <c r="F787" s="5"/>
      <c r="G787" s="5"/>
      <c r="J787" s="497"/>
      <c r="K787" s="497"/>
      <c r="L787" s="497"/>
      <c r="M787" s="497"/>
      <c r="N787" s="497"/>
    </row>
    <row r="788" spans="3:14">
      <c r="C788" s="5"/>
      <c r="D788" s="5"/>
      <c r="E788" s="5"/>
      <c r="F788" s="5"/>
      <c r="G788" s="5"/>
      <c r="J788" s="497"/>
      <c r="K788" s="497"/>
      <c r="L788" s="497"/>
      <c r="M788" s="497"/>
      <c r="N788" s="497"/>
    </row>
    <row r="789" spans="3:14">
      <c r="C789" s="5"/>
      <c r="D789" s="5"/>
      <c r="E789" s="5"/>
      <c r="F789" s="5"/>
      <c r="G789" s="5"/>
      <c r="J789" s="497"/>
      <c r="K789" s="497"/>
      <c r="L789" s="497"/>
      <c r="M789" s="497"/>
      <c r="N789" s="497"/>
    </row>
    <row r="790" spans="3:14">
      <c r="C790" s="5"/>
      <c r="D790" s="5"/>
      <c r="E790" s="5"/>
      <c r="F790" s="5"/>
      <c r="G790" s="5"/>
      <c r="J790" s="497"/>
      <c r="K790" s="497"/>
      <c r="L790" s="497"/>
      <c r="M790" s="497"/>
      <c r="N790" s="497"/>
    </row>
    <row r="791" spans="3:14">
      <c r="C791" s="5"/>
      <c r="D791" s="5"/>
      <c r="E791" s="5"/>
      <c r="F791" s="5"/>
      <c r="G791" s="5"/>
      <c r="J791" s="497"/>
      <c r="K791" s="497"/>
      <c r="L791" s="497"/>
      <c r="M791" s="497"/>
      <c r="N791" s="497"/>
    </row>
    <row r="792" spans="3:14">
      <c r="C792" s="5"/>
      <c r="D792" s="5"/>
      <c r="E792" s="5"/>
      <c r="F792" s="5"/>
      <c r="G792" s="5"/>
      <c r="J792" s="497"/>
      <c r="K792" s="497"/>
      <c r="L792" s="497"/>
      <c r="M792" s="497"/>
      <c r="N792" s="497"/>
    </row>
    <row r="793" spans="3:14">
      <c r="C793" s="5"/>
      <c r="D793" s="5"/>
      <c r="E793" s="5"/>
      <c r="F793" s="5"/>
      <c r="G793" s="5"/>
      <c r="J793" s="497"/>
      <c r="K793" s="497"/>
      <c r="L793" s="497"/>
      <c r="M793" s="497"/>
      <c r="N793" s="497"/>
    </row>
    <row r="794" spans="3:14">
      <c r="C794" s="5"/>
      <c r="D794" s="5"/>
      <c r="E794" s="5"/>
      <c r="F794" s="5"/>
      <c r="G794" s="5"/>
      <c r="J794" s="497"/>
      <c r="K794" s="497"/>
      <c r="L794" s="497"/>
      <c r="M794" s="497"/>
      <c r="N794" s="497"/>
    </row>
    <row r="795" spans="3:14">
      <c r="C795" s="5"/>
      <c r="D795" s="5"/>
      <c r="E795" s="5"/>
      <c r="F795" s="5"/>
      <c r="G795" s="5"/>
      <c r="J795" s="497"/>
      <c r="K795" s="497"/>
      <c r="L795" s="497"/>
      <c r="M795" s="497"/>
      <c r="N795" s="497"/>
    </row>
    <row r="796" spans="3:14">
      <c r="C796" s="5"/>
      <c r="D796" s="5"/>
      <c r="E796" s="5"/>
      <c r="F796" s="5"/>
      <c r="G796" s="5"/>
      <c r="J796" s="497"/>
      <c r="K796" s="497"/>
      <c r="L796" s="497"/>
      <c r="M796" s="497"/>
      <c r="N796" s="497"/>
    </row>
    <row r="797" spans="3:14">
      <c r="C797" s="5"/>
      <c r="D797" s="5"/>
      <c r="E797" s="5"/>
      <c r="F797" s="5"/>
      <c r="G797" s="5"/>
      <c r="J797" s="497"/>
      <c r="K797" s="497"/>
      <c r="L797" s="497"/>
      <c r="M797" s="497"/>
      <c r="N797" s="497"/>
    </row>
    <row r="798" spans="3:14">
      <c r="C798" s="5"/>
      <c r="D798" s="5"/>
      <c r="E798" s="5"/>
      <c r="F798" s="5"/>
      <c r="G798" s="5"/>
      <c r="J798" s="497"/>
      <c r="K798" s="497"/>
      <c r="L798" s="497"/>
      <c r="M798" s="497"/>
      <c r="N798" s="497"/>
    </row>
    <row r="799" spans="3:14">
      <c r="C799" s="5"/>
      <c r="D799" s="5"/>
      <c r="E799" s="5"/>
      <c r="F799" s="5"/>
      <c r="G799" s="5"/>
      <c r="J799" s="497"/>
      <c r="K799" s="497"/>
      <c r="L799" s="497"/>
      <c r="M799" s="497"/>
      <c r="N799" s="497"/>
    </row>
    <row r="800" spans="3:14">
      <c r="C800" s="5"/>
      <c r="D800" s="5"/>
      <c r="E800" s="5"/>
      <c r="F800" s="5"/>
      <c r="G800" s="5"/>
      <c r="J800" s="497"/>
      <c r="K800" s="497"/>
      <c r="L800" s="497"/>
      <c r="M800" s="497"/>
      <c r="N800" s="497"/>
    </row>
    <row r="801" spans="3:14">
      <c r="C801" s="5"/>
      <c r="D801" s="5"/>
      <c r="E801" s="5"/>
      <c r="F801" s="5"/>
      <c r="G801" s="5"/>
      <c r="J801" s="497"/>
      <c r="K801" s="497"/>
      <c r="L801" s="497"/>
      <c r="M801" s="497"/>
      <c r="N801" s="497"/>
    </row>
    <row r="802" spans="3:14">
      <c r="C802" s="5"/>
      <c r="D802" s="5"/>
      <c r="E802" s="5"/>
      <c r="F802" s="5"/>
      <c r="G802" s="5"/>
      <c r="J802" s="497"/>
      <c r="K802" s="497"/>
      <c r="L802" s="497"/>
      <c r="M802" s="497"/>
      <c r="N802" s="497"/>
    </row>
    <row r="803" spans="3:14">
      <c r="C803" s="5"/>
      <c r="D803" s="5"/>
      <c r="E803" s="5"/>
      <c r="F803" s="5"/>
      <c r="G803" s="5"/>
      <c r="J803" s="497"/>
      <c r="K803" s="497"/>
      <c r="L803" s="497"/>
      <c r="M803" s="497"/>
      <c r="N803" s="497"/>
    </row>
    <row r="804" spans="3:14">
      <c r="C804" s="5"/>
      <c r="D804" s="5"/>
      <c r="E804" s="5"/>
      <c r="F804" s="5"/>
      <c r="G804" s="5"/>
      <c r="J804" s="497"/>
      <c r="K804" s="497"/>
      <c r="L804" s="497"/>
      <c r="M804" s="497"/>
      <c r="N804" s="497"/>
    </row>
    <row r="805" spans="3:14">
      <c r="C805" s="5"/>
      <c r="D805" s="5"/>
      <c r="E805" s="5"/>
      <c r="F805" s="5"/>
      <c r="G805" s="5"/>
      <c r="J805" s="497"/>
      <c r="K805" s="497"/>
      <c r="L805" s="497"/>
      <c r="M805" s="497"/>
      <c r="N805" s="497"/>
    </row>
    <row r="806" spans="3:14">
      <c r="C806" s="5"/>
      <c r="D806" s="5"/>
      <c r="E806" s="5"/>
      <c r="F806" s="5"/>
      <c r="G806" s="5"/>
      <c r="J806" s="497"/>
      <c r="K806" s="497"/>
      <c r="L806" s="497"/>
      <c r="M806" s="497"/>
      <c r="N806" s="497"/>
    </row>
    <row r="807" spans="3:14">
      <c r="C807" s="5"/>
      <c r="D807" s="5"/>
      <c r="E807" s="5"/>
      <c r="F807" s="5"/>
      <c r="G807" s="5"/>
      <c r="J807" s="497"/>
      <c r="K807" s="497"/>
      <c r="L807" s="497"/>
      <c r="M807" s="497"/>
      <c r="N807" s="497"/>
    </row>
    <row r="808" spans="3:14">
      <c r="C808" s="5"/>
      <c r="D808" s="5"/>
      <c r="E808" s="5"/>
      <c r="F808" s="5"/>
      <c r="G808" s="5"/>
      <c r="J808" s="497"/>
      <c r="K808" s="497"/>
      <c r="L808" s="497"/>
      <c r="M808" s="497"/>
      <c r="N808" s="497"/>
    </row>
    <row r="809" spans="3:14">
      <c r="C809" s="5"/>
      <c r="D809" s="5"/>
      <c r="E809" s="5"/>
      <c r="F809" s="5"/>
      <c r="G809" s="5"/>
      <c r="J809" s="497"/>
      <c r="K809" s="497"/>
      <c r="L809" s="497"/>
      <c r="M809" s="497"/>
      <c r="N809" s="497"/>
    </row>
    <row r="810" spans="3:14">
      <c r="C810" s="5"/>
      <c r="D810" s="5"/>
      <c r="E810" s="5"/>
      <c r="F810" s="5"/>
      <c r="G810" s="5"/>
      <c r="J810" s="497"/>
      <c r="K810" s="497"/>
      <c r="L810" s="497"/>
      <c r="M810" s="497"/>
      <c r="N810" s="497"/>
    </row>
    <row r="811" spans="3:14">
      <c r="C811" s="5"/>
      <c r="D811" s="5"/>
      <c r="E811" s="5"/>
      <c r="F811" s="5"/>
      <c r="G811" s="5"/>
      <c r="J811" s="497"/>
      <c r="K811" s="497"/>
      <c r="L811" s="497"/>
      <c r="M811" s="497"/>
      <c r="N811" s="497"/>
    </row>
    <row r="812" spans="3:14">
      <c r="C812" s="5"/>
      <c r="D812" s="5"/>
      <c r="E812" s="5"/>
      <c r="F812" s="5"/>
      <c r="G812" s="5"/>
      <c r="J812" s="497"/>
      <c r="K812" s="497"/>
      <c r="L812" s="497"/>
      <c r="M812" s="497"/>
      <c r="N812" s="497"/>
    </row>
    <row r="813" spans="3:14">
      <c r="C813" s="5"/>
      <c r="D813" s="5"/>
      <c r="E813" s="5"/>
      <c r="F813" s="5"/>
      <c r="G813" s="5"/>
      <c r="J813" s="497"/>
      <c r="K813" s="497"/>
      <c r="L813" s="497"/>
      <c r="M813" s="497"/>
      <c r="N813" s="497"/>
    </row>
    <row r="814" spans="3:14">
      <c r="C814" s="5"/>
      <c r="D814" s="5"/>
      <c r="E814" s="5"/>
      <c r="F814" s="5"/>
      <c r="G814" s="5"/>
      <c r="J814" s="497"/>
      <c r="K814" s="497"/>
      <c r="L814" s="497"/>
      <c r="M814" s="497"/>
      <c r="N814" s="497"/>
    </row>
    <row r="815" spans="3:14">
      <c r="C815" s="5"/>
      <c r="D815" s="5"/>
      <c r="E815" s="5"/>
      <c r="F815" s="5"/>
      <c r="G815" s="5"/>
      <c r="J815" s="497"/>
      <c r="K815" s="497"/>
      <c r="L815" s="497"/>
      <c r="M815" s="497"/>
      <c r="N815" s="497"/>
    </row>
    <row r="816" spans="3:14">
      <c r="C816" s="5"/>
      <c r="D816" s="5"/>
      <c r="E816" s="5"/>
      <c r="F816" s="5"/>
      <c r="G816" s="5"/>
      <c r="J816" s="497"/>
      <c r="K816" s="497"/>
      <c r="L816" s="497"/>
      <c r="M816" s="497"/>
      <c r="N816" s="497"/>
    </row>
    <row r="817" spans="3:14">
      <c r="C817" s="5"/>
      <c r="D817" s="5"/>
      <c r="E817" s="5"/>
      <c r="F817" s="5"/>
      <c r="G817" s="5"/>
      <c r="J817" s="497"/>
      <c r="K817" s="497"/>
      <c r="L817" s="497"/>
      <c r="M817" s="497"/>
      <c r="N817" s="497"/>
    </row>
    <row r="818" spans="3:14">
      <c r="C818" s="5"/>
      <c r="D818" s="5"/>
      <c r="E818" s="5"/>
      <c r="F818" s="5"/>
      <c r="G818" s="5"/>
      <c r="J818" s="497"/>
      <c r="K818" s="497"/>
      <c r="L818" s="497"/>
      <c r="M818" s="497"/>
      <c r="N818" s="497"/>
    </row>
    <row r="819" spans="3:14">
      <c r="C819" s="5"/>
      <c r="D819" s="5"/>
      <c r="E819" s="5"/>
      <c r="F819" s="5"/>
      <c r="G819" s="5"/>
      <c r="J819" s="497"/>
      <c r="K819" s="497"/>
      <c r="L819" s="497"/>
      <c r="M819" s="497"/>
      <c r="N819" s="497"/>
    </row>
    <row r="820" spans="3:14">
      <c r="C820" s="5"/>
      <c r="D820" s="5"/>
      <c r="E820" s="5"/>
      <c r="F820" s="5"/>
      <c r="G820" s="5"/>
      <c r="J820" s="497"/>
      <c r="K820" s="497"/>
      <c r="L820" s="497"/>
      <c r="M820" s="497"/>
      <c r="N820" s="497"/>
    </row>
    <row r="821" spans="3:14">
      <c r="C821" s="5"/>
      <c r="D821" s="5"/>
      <c r="E821" s="5"/>
      <c r="F821" s="5"/>
      <c r="G821" s="5"/>
      <c r="J821" s="497"/>
      <c r="K821" s="497"/>
      <c r="L821" s="497"/>
      <c r="M821" s="497"/>
      <c r="N821" s="497"/>
    </row>
    <row r="822" spans="3:14">
      <c r="C822" s="5"/>
      <c r="D822" s="5"/>
      <c r="E822" s="5"/>
      <c r="F822" s="5"/>
      <c r="G822" s="5"/>
      <c r="J822" s="497"/>
      <c r="K822" s="497"/>
      <c r="L822" s="497"/>
      <c r="M822" s="497"/>
      <c r="N822" s="497"/>
    </row>
    <row r="823" spans="3:14">
      <c r="C823" s="5"/>
      <c r="D823" s="5"/>
      <c r="E823" s="5"/>
      <c r="F823" s="5"/>
      <c r="G823" s="5"/>
      <c r="J823" s="497"/>
      <c r="K823" s="497"/>
      <c r="L823" s="497"/>
      <c r="M823" s="497"/>
      <c r="N823" s="497"/>
    </row>
    <row r="824" spans="3:14">
      <c r="C824" s="5"/>
      <c r="D824" s="5"/>
      <c r="E824" s="5"/>
      <c r="F824" s="5"/>
      <c r="G824" s="5"/>
      <c r="J824" s="497"/>
      <c r="K824" s="497"/>
      <c r="L824" s="497"/>
      <c r="M824" s="497"/>
      <c r="N824" s="497"/>
    </row>
    <row r="825" spans="3:14">
      <c r="C825" s="5"/>
      <c r="D825" s="5"/>
      <c r="E825" s="5"/>
      <c r="F825" s="5"/>
      <c r="G825" s="5"/>
      <c r="J825" s="497"/>
      <c r="K825" s="497"/>
      <c r="L825" s="497"/>
      <c r="M825" s="497"/>
      <c r="N825" s="497"/>
    </row>
    <row r="826" spans="3:14">
      <c r="C826" s="5"/>
      <c r="D826" s="5"/>
      <c r="E826" s="5"/>
      <c r="F826" s="5"/>
      <c r="G826" s="5"/>
      <c r="J826" s="497"/>
      <c r="K826" s="497"/>
      <c r="L826" s="497"/>
      <c r="M826" s="497"/>
      <c r="N826" s="497"/>
    </row>
    <row r="827" spans="3:14">
      <c r="C827" s="5"/>
      <c r="D827" s="5"/>
      <c r="E827" s="5"/>
      <c r="F827" s="5"/>
      <c r="G827" s="5"/>
      <c r="J827" s="497"/>
      <c r="K827" s="497"/>
      <c r="L827" s="497"/>
      <c r="M827" s="497"/>
      <c r="N827" s="497"/>
    </row>
    <row r="828" spans="3:14">
      <c r="C828" s="5"/>
      <c r="D828" s="5"/>
      <c r="E828" s="5"/>
      <c r="F828" s="5"/>
      <c r="G828" s="5"/>
      <c r="J828" s="497"/>
      <c r="K828" s="497"/>
      <c r="L828" s="497"/>
      <c r="M828" s="497"/>
      <c r="N828" s="497"/>
    </row>
    <row r="829" spans="3:14">
      <c r="C829" s="5"/>
      <c r="D829" s="5"/>
      <c r="E829" s="5"/>
      <c r="F829" s="5"/>
      <c r="G829" s="5"/>
      <c r="J829" s="497"/>
      <c r="K829" s="497"/>
      <c r="L829" s="497"/>
      <c r="M829" s="497"/>
      <c r="N829" s="497"/>
    </row>
    <row r="830" spans="3:14">
      <c r="C830" s="5"/>
      <c r="D830" s="5"/>
      <c r="E830" s="5"/>
      <c r="F830" s="5"/>
      <c r="G830" s="5"/>
      <c r="J830" s="497"/>
      <c r="K830" s="497"/>
      <c r="L830" s="497"/>
      <c r="M830" s="497"/>
      <c r="N830" s="497"/>
    </row>
    <row r="831" spans="3:14">
      <c r="C831" s="5"/>
      <c r="D831" s="5"/>
      <c r="E831" s="5"/>
      <c r="F831" s="5"/>
      <c r="G831" s="5"/>
      <c r="J831" s="497"/>
      <c r="K831" s="497"/>
      <c r="L831" s="497"/>
      <c r="M831" s="497"/>
      <c r="N831" s="497"/>
    </row>
    <row r="832" spans="3:14">
      <c r="C832" s="5"/>
      <c r="D832" s="5"/>
      <c r="E832" s="5"/>
      <c r="F832" s="5"/>
      <c r="G832" s="5"/>
      <c r="J832" s="497"/>
      <c r="K832" s="497"/>
      <c r="L832" s="497"/>
      <c r="M832" s="497"/>
      <c r="N832" s="497"/>
    </row>
    <row r="833" spans="3:14">
      <c r="C833" s="5"/>
      <c r="D833" s="5"/>
      <c r="E833" s="5"/>
      <c r="F833" s="5"/>
      <c r="G833" s="5"/>
      <c r="J833" s="497"/>
      <c r="K833" s="497"/>
      <c r="L833" s="497"/>
      <c r="M833" s="497"/>
      <c r="N833" s="497"/>
    </row>
    <row r="834" spans="3:14">
      <c r="C834" s="5"/>
      <c r="D834" s="5"/>
      <c r="E834" s="5"/>
      <c r="F834" s="5"/>
      <c r="G834" s="5"/>
      <c r="J834" s="497"/>
      <c r="K834" s="497"/>
      <c r="L834" s="497"/>
      <c r="M834" s="497"/>
      <c r="N834" s="497"/>
    </row>
    <row r="835" spans="3:14">
      <c r="C835" s="5"/>
      <c r="D835" s="5"/>
      <c r="E835" s="5"/>
      <c r="F835" s="5"/>
      <c r="G835" s="5"/>
      <c r="J835" s="497"/>
      <c r="K835" s="497"/>
      <c r="L835" s="497"/>
      <c r="M835" s="497"/>
      <c r="N835" s="497"/>
    </row>
    <row r="836" spans="3:14">
      <c r="C836" s="5"/>
      <c r="D836" s="5"/>
      <c r="E836" s="5"/>
      <c r="F836" s="5"/>
      <c r="G836" s="5"/>
      <c r="J836" s="497"/>
      <c r="K836" s="497"/>
      <c r="L836" s="497"/>
      <c r="M836" s="497"/>
      <c r="N836" s="497"/>
    </row>
    <row r="837" spans="3:14">
      <c r="C837" s="5"/>
      <c r="D837" s="5"/>
      <c r="E837" s="5"/>
      <c r="F837" s="5"/>
      <c r="G837" s="5"/>
      <c r="J837" s="497"/>
      <c r="K837" s="497"/>
      <c r="L837" s="497"/>
      <c r="M837" s="497"/>
      <c r="N837" s="497"/>
    </row>
    <row r="838" spans="3:14">
      <c r="C838" s="5"/>
      <c r="D838" s="5"/>
      <c r="E838" s="5"/>
      <c r="F838" s="5"/>
      <c r="G838" s="5"/>
      <c r="J838" s="497"/>
      <c r="K838" s="497"/>
      <c r="L838" s="497"/>
      <c r="M838" s="497"/>
      <c r="N838" s="497"/>
    </row>
    <row r="839" spans="3:14">
      <c r="C839" s="5"/>
      <c r="D839" s="5"/>
      <c r="E839" s="5"/>
      <c r="F839" s="5"/>
      <c r="G839" s="5"/>
      <c r="J839" s="497"/>
      <c r="K839" s="497"/>
      <c r="L839" s="497"/>
      <c r="M839" s="497"/>
      <c r="N839" s="497"/>
    </row>
    <row r="840" spans="3:14">
      <c r="C840" s="5"/>
      <c r="D840" s="5"/>
      <c r="E840" s="5"/>
      <c r="F840" s="5"/>
      <c r="G840" s="5"/>
      <c r="J840" s="497"/>
      <c r="K840" s="497"/>
      <c r="L840" s="497"/>
      <c r="M840" s="497"/>
      <c r="N840" s="497"/>
    </row>
    <row r="841" spans="3:14">
      <c r="C841" s="5"/>
      <c r="D841" s="5"/>
      <c r="E841" s="5"/>
      <c r="F841" s="5"/>
      <c r="G841" s="5"/>
      <c r="J841" s="497"/>
      <c r="K841" s="497"/>
      <c r="L841" s="497"/>
      <c r="M841" s="497"/>
      <c r="N841" s="497"/>
    </row>
    <row r="842" spans="3:14">
      <c r="C842" s="5"/>
      <c r="D842" s="5"/>
      <c r="E842" s="5"/>
      <c r="F842" s="5"/>
      <c r="G842" s="5"/>
      <c r="J842" s="497"/>
      <c r="K842" s="497"/>
      <c r="L842" s="497"/>
      <c r="M842" s="497"/>
      <c r="N842" s="497"/>
    </row>
    <row r="843" spans="3:14">
      <c r="C843" s="5"/>
      <c r="D843" s="5"/>
      <c r="E843" s="5"/>
      <c r="F843" s="5"/>
      <c r="G843" s="5"/>
      <c r="J843" s="497"/>
      <c r="K843" s="497"/>
      <c r="L843" s="497"/>
      <c r="M843" s="497"/>
      <c r="N843" s="497"/>
    </row>
    <row r="844" spans="3:14">
      <c r="C844" s="5"/>
      <c r="D844" s="5"/>
      <c r="E844" s="5"/>
      <c r="F844" s="5"/>
      <c r="G844" s="5"/>
      <c r="J844" s="497"/>
      <c r="K844" s="497"/>
      <c r="L844" s="497"/>
      <c r="M844" s="497"/>
      <c r="N844" s="497"/>
    </row>
    <row r="845" spans="3:14">
      <c r="C845" s="5"/>
      <c r="D845" s="5"/>
      <c r="E845" s="5"/>
      <c r="F845" s="5"/>
      <c r="G845" s="5"/>
      <c r="J845" s="497"/>
      <c r="K845" s="497"/>
      <c r="L845" s="497"/>
      <c r="M845" s="497"/>
      <c r="N845" s="497"/>
    </row>
    <row r="846" spans="3:14">
      <c r="C846" s="5"/>
      <c r="D846" s="5"/>
      <c r="E846" s="5"/>
      <c r="F846" s="5"/>
      <c r="G846" s="5"/>
      <c r="J846" s="497"/>
      <c r="K846" s="497"/>
      <c r="L846" s="497"/>
      <c r="M846" s="497"/>
      <c r="N846" s="497"/>
    </row>
    <row r="847" spans="3:14">
      <c r="C847" s="5"/>
      <c r="D847" s="5"/>
      <c r="E847" s="5"/>
      <c r="F847" s="5"/>
      <c r="G847" s="5"/>
      <c r="J847" s="497"/>
      <c r="K847" s="497"/>
      <c r="L847" s="497"/>
      <c r="M847" s="497"/>
      <c r="N847" s="497"/>
    </row>
    <row r="848" spans="3:14">
      <c r="C848" s="5"/>
      <c r="D848" s="5"/>
      <c r="E848" s="5"/>
      <c r="F848" s="5"/>
      <c r="G848" s="5"/>
      <c r="J848" s="497"/>
      <c r="K848" s="497"/>
      <c r="L848" s="497"/>
      <c r="M848" s="497"/>
      <c r="N848" s="497"/>
    </row>
    <row r="849" spans="3:14">
      <c r="C849" s="5"/>
      <c r="D849" s="5"/>
      <c r="E849" s="5"/>
      <c r="F849" s="5"/>
      <c r="G849" s="5"/>
      <c r="J849" s="497"/>
      <c r="K849" s="497"/>
      <c r="L849" s="497"/>
      <c r="M849" s="497"/>
      <c r="N849" s="497"/>
    </row>
    <row r="850" spans="3:14">
      <c r="C850" s="5"/>
      <c r="D850" s="5"/>
      <c r="E850" s="5"/>
      <c r="F850" s="5"/>
      <c r="G850" s="5"/>
      <c r="J850" s="497"/>
      <c r="K850" s="497"/>
      <c r="L850" s="497"/>
      <c r="M850" s="497"/>
      <c r="N850" s="497"/>
    </row>
    <row r="851" spans="3:14">
      <c r="C851" s="5"/>
      <c r="D851" s="5"/>
      <c r="E851" s="5"/>
      <c r="F851" s="5"/>
      <c r="G851" s="5"/>
      <c r="J851" s="497"/>
      <c r="K851" s="497"/>
      <c r="L851" s="497"/>
      <c r="M851" s="497"/>
      <c r="N851" s="497"/>
    </row>
    <row r="852" spans="3:14">
      <c r="C852" s="5"/>
      <c r="D852" s="5"/>
      <c r="E852" s="5"/>
      <c r="F852" s="5"/>
      <c r="G852" s="5"/>
      <c r="J852" s="497"/>
      <c r="K852" s="497"/>
      <c r="L852" s="497"/>
      <c r="M852" s="497"/>
      <c r="N852" s="497"/>
    </row>
    <row r="853" spans="3:14">
      <c r="C853" s="5"/>
      <c r="D853" s="5"/>
      <c r="E853" s="5"/>
      <c r="F853" s="5"/>
      <c r="G853" s="5"/>
      <c r="J853" s="497"/>
      <c r="K853" s="497"/>
      <c r="L853" s="497"/>
      <c r="M853" s="497"/>
      <c r="N853" s="497"/>
    </row>
    <row r="854" spans="3:14">
      <c r="C854" s="5"/>
      <c r="D854" s="5"/>
      <c r="E854" s="5"/>
      <c r="F854" s="5"/>
      <c r="G854" s="5"/>
      <c r="J854" s="497"/>
      <c r="K854" s="497"/>
      <c r="L854" s="497"/>
      <c r="M854" s="497"/>
      <c r="N854" s="497"/>
    </row>
    <row r="855" spans="3:14">
      <c r="C855" s="5"/>
      <c r="D855" s="5"/>
      <c r="E855" s="5"/>
      <c r="F855" s="5"/>
      <c r="G855" s="5"/>
      <c r="J855" s="497"/>
      <c r="K855" s="497"/>
      <c r="L855" s="497"/>
      <c r="M855" s="497"/>
      <c r="N855" s="497"/>
    </row>
    <row r="856" spans="3:14">
      <c r="C856" s="5"/>
      <c r="D856" s="5"/>
      <c r="E856" s="5"/>
      <c r="F856" s="5"/>
      <c r="G856" s="5"/>
      <c r="J856" s="497"/>
      <c r="K856" s="497"/>
      <c r="L856" s="497"/>
      <c r="M856" s="497"/>
      <c r="N856" s="497"/>
    </row>
    <row r="857" spans="3:14">
      <c r="C857" s="5"/>
      <c r="D857" s="5"/>
      <c r="E857" s="5"/>
      <c r="F857" s="5"/>
      <c r="G857" s="5"/>
      <c r="J857" s="497"/>
      <c r="K857" s="497"/>
      <c r="L857" s="497"/>
      <c r="M857" s="497"/>
      <c r="N857" s="497"/>
    </row>
    <row r="858" spans="3:14">
      <c r="C858" s="5"/>
      <c r="D858" s="5"/>
      <c r="E858" s="5"/>
      <c r="F858" s="5"/>
      <c r="G858" s="5"/>
      <c r="J858" s="497"/>
      <c r="K858" s="497"/>
      <c r="L858" s="497"/>
      <c r="M858" s="497"/>
      <c r="N858" s="497"/>
    </row>
    <row r="859" spans="3:14">
      <c r="C859" s="5"/>
      <c r="D859" s="5"/>
      <c r="E859" s="5"/>
      <c r="F859" s="5"/>
      <c r="G859" s="5"/>
      <c r="J859" s="497"/>
      <c r="K859" s="497"/>
      <c r="L859" s="497"/>
      <c r="M859" s="497"/>
      <c r="N859" s="497"/>
    </row>
    <row r="860" spans="3:14">
      <c r="C860" s="5"/>
      <c r="D860" s="5"/>
      <c r="E860" s="5"/>
      <c r="F860" s="5"/>
      <c r="G860" s="5"/>
      <c r="J860" s="497"/>
      <c r="K860" s="497"/>
      <c r="L860" s="497"/>
      <c r="M860" s="497"/>
      <c r="N860" s="497"/>
    </row>
    <row r="861" spans="3:14">
      <c r="C861" s="5"/>
      <c r="D861" s="5"/>
      <c r="E861" s="5"/>
      <c r="F861" s="5"/>
      <c r="G861" s="5"/>
      <c r="J861" s="497"/>
      <c r="K861" s="497"/>
      <c r="L861" s="497"/>
      <c r="M861" s="497"/>
      <c r="N861" s="497"/>
    </row>
    <row r="862" spans="3:14">
      <c r="C862" s="5"/>
      <c r="D862" s="5"/>
      <c r="E862" s="5"/>
      <c r="F862" s="5"/>
      <c r="G862" s="5"/>
      <c r="J862" s="497"/>
      <c r="K862" s="497"/>
      <c r="L862" s="497"/>
      <c r="M862" s="497"/>
      <c r="N862" s="497"/>
    </row>
    <row r="863" spans="3:14">
      <c r="C863" s="5"/>
      <c r="D863" s="5"/>
      <c r="E863" s="5"/>
      <c r="F863" s="5"/>
      <c r="G863" s="5"/>
      <c r="J863" s="497"/>
      <c r="K863" s="497"/>
      <c r="L863" s="497"/>
      <c r="M863" s="497"/>
      <c r="N863" s="497"/>
    </row>
    <row r="864" spans="3:14">
      <c r="C864" s="5"/>
      <c r="D864" s="5"/>
      <c r="E864" s="5"/>
      <c r="F864" s="5"/>
      <c r="G864" s="5"/>
      <c r="J864" s="497"/>
      <c r="K864" s="497"/>
      <c r="L864" s="497"/>
      <c r="M864" s="497"/>
      <c r="N864" s="497"/>
    </row>
    <row r="865" spans="3:14">
      <c r="C865" s="5"/>
      <c r="D865" s="5"/>
      <c r="E865" s="5"/>
      <c r="F865" s="5"/>
      <c r="G865" s="5"/>
      <c r="J865" s="497"/>
      <c r="K865" s="497"/>
      <c r="L865" s="497"/>
      <c r="M865" s="497"/>
      <c r="N865" s="497"/>
    </row>
    <row r="866" spans="3:14">
      <c r="C866" s="5"/>
      <c r="D866" s="5"/>
      <c r="E866" s="5"/>
      <c r="F866" s="5"/>
      <c r="G866" s="5"/>
      <c r="J866" s="497"/>
      <c r="K866" s="497"/>
      <c r="L866" s="497"/>
      <c r="M866" s="497"/>
      <c r="N866" s="497"/>
    </row>
    <row r="867" spans="3:14">
      <c r="C867" s="5"/>
      <c r="D867" s="5"/>
      <c r="E867" s="5"/>
      <c r="F867" s="5"/>
      <c r="G867" s="5"/>
      <c r="J867" s="497"/>
      <c r="K867" s="497"/>
      <c r="L867" s="497"/>
      <c r="M867" s="497"/>
      <c r="N867" s="497"/>
    </row>
    <row r="868" spans="3:14">
      <c r="C868" s="5"/>
      <c r="D868" s="5"/>
      <c r="E868" s="5"/>
      <c r="F868" s="5"/>
      <c r="G868" s="5"/>
      <c r="J868" s="497"/>
      <c r="K868" s="497"/>
      <c r="L868" s="497"/>
      <c r="M868" s="497"/>
      <c r="N868" s="497"/>
    </row>
    <row r="869" spans="3:14">
      <c r="C869" s="5"/>
      <c r="D869" s="5"/>
      <c r="E869" s="5"/>
      <c r="F869" s="5"/>
      <c r="G869" s="5"/>
      <c r="J869" s="497"/>
      <c r="K869" s="497"/>
      <c r="L869" s="497"/>
      <c r="M869" s="497"/>
      <c r="N869" s="497"/>
    </row>
    <row r="870" spans="3:14">
      <c r="C870" s="5"/>
      <c r="D870" s="5"/>
      <c r="E870" s="5"/>
      <c r="F870" s="5"/>
      <c r="G870" s="5"/>
      <c r="J870" s="497"/>
      <c r="K870" s="497"/>
      <c r="L870" s="497"/>
      <c r="M870" s="497"/>
      <c r="N870" s="497"/>
    </row>
    <row r="871" spans="3:14">
      <c r="C871" s="5"/>
      <c r="D871" s="5"/>
      <c r="E871" s="5"/>
      <c r="F871" s="5"/>
      <c r="G871" s="5"/>
      <c r="J871" s="497"/>
      <c r="K871" s="497"/>
      <c r="L871" s="497"/>
      <c r="M871" s="497"/>
      <c r="N871" s="497"/>
    </row>
    <row r="872" spans="3:14">
      <c r="C872" s="5"/>
      <c r="D872" s="5"/>
      <c r="E872" s="5"/>
      <c r="F872" s="5"/>
      <c r="G872" s="5"/>
      <c r="J872" s="497"/>
      <c r="K872" s="497"/>
      <c r="L872" s="497"/>
      <c r="M872" s="497"/>
      <c r="N872" s="497"/>
    </row>
    <row r="873" spans="3:14">
      <c r="C873" s="5"/>
      <c r="D873" s="5"/>
      <c r="E873" s="5"/>
      <c r="F873" s="5"/>
      <c r="G873" s="5"/>
      <c r="J873" s="497"/>
      <c r="K873" s="497"/>
      <c r="L873" s="497"/>
      <c r="M873" s="497"/>
      <c r="N873" s="497"/>
    </row>
    <row r="874" spans="3:14">
      <c r="C874" s="5"/>
      <c r="D874" s="5"/>
      <c r="E874" s="5"/>
      <c r="F874" s="5"/>
      <c r="G874" s="5"/>
      <c r="J874" s="497"/>
      <c r="K874" s="497"/>
      <c r="L874" s="497"/>
      <c r="M874" s="497"/>
      <c r="N874" s="497"/>
    </row>
    <row r="875" spans="3:14">
      <c r="C875" s="5"/>
      <c r="D875" s="5"/>
      <c r="E875" s="5"/>
      <c r="F875" s="5"/>
      <c r="G875" s="5"/>
      <c r="J875" s="497"/>
      <c r="K875" s="497"/>
      <c r="L875" s="497"/>
      <c r="M875" s="497"/>
      <c r="N875" s="497"/>
    </row>
    <row r="876" spans="3:14">
      <c r="C876" s="5"/>
      <c r="D876" s="5"/>
      <c r="E876" s="5"/>
      <c r="F876" s="5"/>
      <c r="G876" s="5"/>
      <c r="J876" s="497"/>
      <c r="K876" s="497"/>
      <c r="L876" s="497"/>
      <c r="M876" s="497"/>
      <c r="N876" s="497"/>
    </row>
    <row r="877" spans="3:14">
      <c r="C877" s="5"/>
      <c r="D877" s="5"/>
      <c r="E877" s="5"/>
      <c r="F877" s="5"/>
      <c r="G877" s="5"/>
      <c r="J877" s="497"/>
      <c r="K877" s="497"/>
      <c r="L877" s="497"/>
      <c r="M877" s="497"/>
      <c r="N877" s="497"/>
    </row>
    <row r="878" spans="3:14">
      <c r="C878" s="5"/>
      <c r="D878" s="5"/>
      <c r="E878" s="5"/>
      <c r="F878" s="5"/>
      <c r="G878" s="5"/>
      <c r="J878" s="497"/>
      <c r="K878" s="497"/>
      <c r="L878" s="497"/>
      <c r="M878" s="497"/>
      <c r="N878" s="497"/>
    </row>
    <row r="879" spans="3:14">
      <c r="C879" s="5"/>
      <c r="D879" s="5"/>
      <c r="E879" s="5"/>
      <c r="F879" s="5"/>
      <c r="G879" s="5"/>
      <c r="J879" s="497"/>
      <c r="K879" s="497"/>
      <c r="L879" s="497"/>
      <c r="M879" s="497"/>
      <c r="N879" s="497"/>
    </row>
    <row r="880" spans="3:14">
      <c r="C880" s="5"/>
      <c r="D880" s="5"/>
      <c r="E880" s="5"/>
      <c r="F880" s="5"/>
      <c r="G880" s="5"/>
      <c r="J880" s="497"/>
      <c r="K880" s="497"/>
      <c r="L880" s="497"/>
      <c r="M880" s="497"/>
      <c r="N880" s="497"/>
    </row>
    <row r="881" spans="3:14">
      <c r="C881" s="5"/>
      <c r="D881" s="5"/>
      <c r="E881" s="5"/>
      <c r="F881" s="5"/>
      <c r="G881" s="5"/>
      <c r="J881" s="497"/>
      <c r="K881" s="497"/>
      <c r="L881" s="497"/>
      <c r="M881" s="497"/>
      <c r="N881" s="497"/>
    </row>
    <row r="882" spans="3:14">
      <c r="C882" s="5"/>
      <c r="D882" s="5"/>
      <c r="E882" s="5"/>
      <c r="F882" s="5"/>
      <c r="G882" s="5"/>
      <c r="J882" s="497"/>
      <c r="K882" s="497"/>
      <c r="L882" s="497"/>
      <c r="M882" s="497"/>
      <c r="N882" s="497"/>
    </row>
    <row r="883" spans="3:14">
      <c r="C883" s="5"/>
      <c r="D883" s="5"/>
      <c r="E883" s="5"/>
      <c r="F883" s="5"/>
      <c r="G883" s="5"/>
      <c r="J883" s="497"/>
      <c r="K883" s="497"/>
      <c r="L883" s="497"/>
      <c r="M883" s="497"/>
      <c r="N883" s="497"/>
    </row>
    <row r="884" spans="3:14">
      <c r="C884" s="5"/>
      <c r="D884" s="5"/>
      <c r="E884" s="5"/>
      <c r="F884" s="5"/>
      <c r="G884" s="5"/>
      <c r="J884" s="497"/>
      <c r="K884" s="497"/>
      <c r="L884" s="497"/>
      <c r="M884" s="497"/>
      <c r="N884" s="497"/>
    </row>
    <row r="885" spans="3:14">
      <c r="C885" s="5"/>
      <c r="D885" s="5"/>
      <c r="E885" s="5"/>
      <c r="F885" s="5"/>
      <c r="G885" s="5"/>
      <c r="J885" s="497"/>
      <c r="K885" s="497"/>
      <c r="L885" s="497"/>
      <c r="M885" s="497"/>
      <c r="N885" s="497"/>
    </row>
    <row r="886" spans="3:14">
      <c r="C886" s="5"/>
      <c r="D886" s="5"/>
      <c r="E886" s="5"/>
      <c r="F886" s="5"/>
      <c r="G886" s="5"/>
      <c r="J886" s="497"/>
      <c r="K886" s="497"/>
      <c r="L886" s="497"/>
      <c r="M886" s="497"/>
      <c r="N886" s="497"/>
    </row>
    <row r="887" spans="3:14">
      <c r="C887" s="5"/>
      <c r="D887" s="5"/>
      <c r="E887" s="5"/>
      <c r="F887" s="5"/>
      <c r="G887" s="5"/>
      <c r="J887" s="497"/>
      <c r="K887" s="497"/>
      <c r="L887" s="497"/>
      <c r="M887" s="497"/>
      <c r="N887" s="497"/>
    </row>
    <row r="888" spans="3:14">
      <c r="C888" s="5"/>
      <c r="D888" s="5"/>
      <c r="E888" s="5"/>
      <c r="F888" s="5"/>
      <c r="G888" s="5"/>
      <c r="J888" s="497"/>
      <c r="K888" s="497"/>
      <c r="L888" s="497"/>
      <c r="M888" s="497"/>
      <c r="N888" s="497"/>
    </row>
    <row r="889" spans="3:14">
      <c r="C889" s="5"/>
      <c r="D889" s="5"/>
      <c r="E889" s="5"/>
      <c r="F889" s="5"/>
      <c r="G889" s="5"/>
      <c r="J889" s="497"/>
      <c r="K889" s="497"/>
      <c r="L889" s="497"/>
      <c r="M889" s="497"/>
      <c r="N889" s="497"/>
    </row>
    <row r="890" spans="3:14">
      <c r="C890" s="5"/>
      <c r="D890" s="5"/>
      <c r="E890" s="5"/>
      <c r="F890" s="5"/>
      <c r="G890" s="5"/>
      <c r="J890" s="497"/>
      <c r="K890" s="497"/>
      <c r="L890" s="497"/>
      <c r="M890" s="497"/>
      <c r="N890" s="497"/>
    </row>
    <row r="891" spans="3:14">
      <c r="C891" s="5"/>
      <c r="D891" s="5"/>
      <c r="E891" s="5"/>
      <c r="F891" s="5"/>
      <c r="G891" s="5"/>
      <c r="J891" s="497"/>
      <c r="K891" s="497"/>
      <c r="L891" s="497"/>
      <c r="M891" s="497"/>
      <c r="N891" s="497"/>
    </row>
    <row r="892" spans="3:14">
      <c r="C892" s="5"/>
      <c r="D892" s="5"/>
      <c r="E892" s="5"/>
      <c r="F892" s="5"/>
      <c r="G892" s="5"/>
      <c r="J892" s="497"/>
      <c r="K892" s="497"/>
      <c r="L892" s="497"/>
      <c r="M892" s="497"/>
      <c r="N892" s="497"/>
    </row>
    <row r="893" spans="3:14">
      <c r="C893" s="5"/>
      <c r="D893" s="5"/>
      <c r="E893" s="5"/>
      <c r="F893" s="5"/>
      <c r="G893" s="5"/>
      <c r="J893" s="497"/>
      <c r="K893" s="497"/>
      <c r="L893" s="497"/>
      <c r="M893" s="497"/>
      <c r="N893" s="497"/>
    </row>
    <row r="894" spans="3:14">
      <c r="C894" s="5"/>
      <c r="D894" s="5"/>
      <c r="E894" s="5"/>
      <c r="F894" s="5"/>
      <c r="G894" s="5"/>
      <c r="J894" s="497"/>
      <c r="K894" s="497"/>
      <c r="L894" s="497"/>
      <c r="M894" s="497"/>
      <c r="N894" s="497"/>
    </row>
    <row r="895" spans="3:14">
      <c r="C895" s="5"/>
      <c r="D895" s="5"/>
      <c r="E895" s="5"/>
      <c r="F895" s="5"/>
      <c r="G895" s="5"/>
      <c r="J895" s="497"/>
      <c r="K895" s="497"/>
      <c r="L895" s="497"/>
      <c r="M895" s="497"/>
      <c r="N895" s="497"/>
    </row>
    <row r="896" spans="3:14">
      <c r="C896" s="5"/>
      <c r="D896" s="5"/>
      <c r="E896" s="5"/>
      <c r="F896" s="5"/>
      <c r="G896" s="5"/>
      <c r="J896" s="497"/>
      <c r="K896" s="497"/>
      <c r="L896" s="497"/>
      <c r="M896" s="497"/>
      <c r="N896" s="497"/>
    </row>
    <row r="897" spans="3:14">
      <c r="C897" s="5"/>
      <c r="D897" s="5"/>
      <c r="E897" s="5"/>
      <c r="F897" s="5"/>
      <c r="G897" s="5"/>
      <c r="J897" s="497"/>
      <c r="K897" s="497"/>
      <c r="L897" s="497"/>
      <c r="M897" s="497"/>
      <c r="N897" s="497"/>
    </row>
    <row r="898" spans="3:14">
      <c r="C898" s="5"/>
      <c r="D898" s="5"/>
      <c r="E898" s="5"/>
      <c r="F898" s="5"/>
      <c r="G898" s="5"/>
      <c r="J898" s="497"/>
      <c r="K898" s="497"/>
      <c r="L898" s="497"/>
      <c r="M898" s="497"/>
      <c r="N898" s="497"/>
    </row>
    <row r="899" spans="3:14">
      <c r="C899" s="5"/>
      <c r="D899" s="5"/>
      <c r="E899" s="5"/>
      <c r="F899" s="5"/>
      <c r="G899" s="5"/>
      <c r="J899" s="497"/>
      <c r="K899" s="497"/>
      <c r="L899" s="497"/>
      <c r="M899" s="497"/>
      <c r="N899" s="497"/>
    </row>
    <row r="900" spans="3:14">
      <c r="C900" s="5"/>
      <c r="D900" s="5"/>
      <c r="E900" s="5"/>
      <c r="F900" s="5"/>
      <c r="G900" s="5"/>
      <c r="J900" s="497"/>
      <c r="K900" s="497"/>
      <c r="L900" s="497"/>
      <c r="M900" s="497"/>
      <c r="N900" s="497"/>
    </row>
    <row r="901" spans="3:14">
      <c r="C901" s="5"/>
      <c r="D901" s="5"/>
      <c r="E901" s="5"/>
      <c r="F901" s="5"/>
      <c r="G901" s="5"/>
      <c r="J901" s="497"/>
      <c r="K901" s="497"/>
      <c r="L901" s="497"/>
      <c r="M901" s="497"/>
      <c r="N901" s="497"/>
    </row>
    <row r="902" spans="3:14">
      <c r="C902" s="5"/>
      <c r="D902" s="5"/>
      <c r="E902" s="5"/>
      <c r="F902" s="5"/>
      <c r="G902" s="5"/>
      <c r="J902" s="497"/>
      <c r="K902" s="497"/>
      <c r="L902" s="497"/>
      <c r="M902" s="497"/>
      <c r="N902" s="497"/>
    </row>
    <row r="903" spans="3:14">
      <c r="C903" s="5"/>
      <c r="D903" s="5"/>
      <c r="E903" s="5"/>
      <c r="F903" s="5"/>
      <c r="G903" s="5"/>
      <c r="J903" s="497"/>
      <c r="K903" s="497"/>
      <c r="L903" s="497"/>
      <c r="M903" s="497"/>
      <c r="N903" s="497"/>
    </row>
    <row r="904" spans="3:14">
      <c r="C904" s="5"/>
      <c r="D904" s="5"/>
      <c r="E904" s="5"/>
      <c r="F904" s="5"/>
      <c r="G904" s="5"/>
      <c r="J904" s="497"/>
      <c r="K904" s="497"/>
      <c r="L904" s="497"/>
      <c r="M904" s="497"/>
      <c r="N904" s="497"/>
    </row>
    <row r="905" spans="3:14">
      <c r="C905" s="5"/>
      <c r="D905" s="5"/>
      <c r="E905" s="5"/>
      <c r="F905" s="5"/>
      <c r="G905" s="5"/>
      <c r="J905" s="497"/>
      <c r="K905" s="497"/>
      <c r="L905" s="497"/>
      <c r="M905" s="497"/>
      <c r="N905" s="497"/>
    </row>
    <row r="906" spans="3:14">
      <c r="C906" s="5"/>
      <c r="D906" s="5"/>
      <c r="E906" s="5"/>
      <c r="F906" s="5"/>
      <c r="G906" s="5"/>
      <c r="J906" s="497"/>
      <c r="K906" s="497"/>
      <c r="L906" s="497"/>
      <c r="M906" s="497"/>
      <c r="N906" s="497"/>
    </row>
    <row r="907" spans="3:14">
      <c r="C907" s="5"/>
      <c r="D907" s="5"/>
      <c r="E907" s="5"/>
      <c r="F907" s="5"/>
      <c r="G907" s="5"/>
      <c r="J907" s="497"/>
      <c r="K907" s="497"/>
      <c r="L907" s="497"/>
      <c r="M907" s="497"/>
      <c r="N907" s="497"/>
    </row>
    <row r="908" spans="3:14">
      <c r="C908" s="5"/>
      <c r="D908" s="5"/>
      <c r="E908" s="5"/>
      <c r="F908" s="5"/>
      <c r="G908" s="5"/>
      <c r="J908" s="497"/>
      <c r="K908" s="497"/>
      <c r="L908" s="497"/>
      <c r="M908" s="497"/>
      <c r="N908" s="497"/>
    </row>
    <row r="909" spans="3:14">
      <c r="C909" s="5"/>
      <c r="D909" s="5"/>
      <c r="E909" s="5"/>
      <c r="F909" s="5"/>
      <c r="G909" s="5"/>
      <c r="J909" s="497"/>
      <c r="K909" s="497"/>
      <c r="L909" s="497"/>
      <c r="M909" s="497"/>
      <c r="N909" s="497"/>
    </row>
    <row r="910" spans="3:14">
      <c r="C910" s="5"/>
      <c r="D910" s="5"/>
      <c r="E910" s="5"/>
      <c r="F910" s="5"/>
      <c r="G910" s="5"/>
      <c r="J910" s="497"/>
      <c r="K910" s="497"/>
      <c r="L910" s="497"/>
      <c r="M910" s="497"/>
      <c r="N910" s="497"/>
    </row>
    <row r="911" spans="3:14">
      <c r="C911" s="5"/>
      <c r="D911" s="5"/>
      <c r="E911" s="5"/>
      <c r="F911" s="5"/>
      <c r="G911" s="5"/>
      <c r="J911" s="497"/>
      <c r="K911" s="497"/>
      <c r="L911" s="497"/>
      <c r="M911" s="497"/>
      <c r="N911" s="497"/>
    </row>
    <row r="912" spans="3:14">
      <c r="C912" s="5"/>
      <c r="D912" s="5"/>
      <c r="E912" s="5"/>
      <c r="F912" s="5"/>
      <c r="G912" s="5"/>
      <c r="J912" s="497"/>
      <c r="K912" s="497"/>
      <c r="L912" s="497"/>
      <c r="M912" s="497"/>
      <c r="N912" s="497"/>
    </row>
    <row r="913" spans="3:14">
      <c r="C913" s="5"/>
      <c r="D913" s="5"/>
      <c r="E913" s="5"/>
      <c r="F913" s="5"/>
      <c r="G913" s="5"/>
      <c r="J913" s="497"/>
      <c r="K913" s="497"/>
      <c r="L913" s="497"/>
      <c r="M913" s="497"/>
      <c r="N913" s="497"/>
    </row>
    <row r="914" spans="3:14">
      <c r="C914" s="5"/>
      <c r="D914" s="5"/>
      <c r="E914" s="5"/>
      <c r="F914" s="5"/>
      <c r="G914" s="5"/>
      <c r="J914" s="497"/>
      <c r="K914" s="497"/>
      <c r="L914" s="497"/>
      <c r="M914" s="497"/>
      <c r="N914" s="497"/>
    </row>
    <row r="915" spans="3:14">
      <c r="C915" s="5"/>
      <c r="D915" s="5"/>
      <c r="E915" s="5"/>
      <c r="F915" s="5"/>
      <c r="G915" s="5"/>
      <c r="J915" s="497"/>
      <c r="K915" s="497"/>
      <c r="L915" s="497"/>
      <c r="M915" s="497"/>
      <c r="N915" s="497"/>
    </row>
    <row r="916" spans="3:14">
      <c r="C916" s="5"/>
      <c r="D916" s="5"/>
      <c r="E916" s="5"/>
      <c r="F916" s="5"/>
      <c r="G916" s="5"/>
      <c r="J916" s="497"/>
      <c r="K916" s="497"/>
      <c r="L916" s="497"/>
      <c r="M916" s="497"/>
      <c r="N916" s="497"/>
    </row>
    <row r="917" spans="3:14">
      <c r="C917" s="5"/>
      <c r="D917" s="5"/>
      <c r="E917" s="5"/>
      <c r="F917" s="5"/>
      <c r="G917" s="5"/>
      <c r="J917" s="497"/>
      <c r="K917" s="497"/>
      <c r="L917" s="497"/>
      <c r="M917" s="497"/>
      <c r="N917" s="497"/>
    </row>
    <row r="918" spans="3:14">
      <c r="C918" s="5"/>
      <c r="D918" s="5"/>
      <c r="E918" s="5"/>
      <c r="F918" s="5"/>
      <c r="G918" s="5"/>
      <c r="J918" s="497"/>
      <c r="K918" s="497"/>
      <c r="L918" s="497"/>
      <c r="M918" s="497"/>
      <c r="N918" s="497"/>
    </row>
    <row r="919" spans="3:14">
      <c r="C919" s="5"/>
      <c r="D919" s="5"/>
      <c r="E919" s="5"/>
      <c r="F919" s="5"/>
      <c r="G919" s="5"/>
      <c r="J919" s="497"/>
      <c r="K919" s="497"/>
      <c r="L919" s="497"/>
      <c r="M919" s="497"/>
      <c r="N919" s="497"/>
    </row>
    <row r="920" spans="3:14">
      <c r="C920" s="5"/>
      <c r="D920" s="5"/>
      <c r="E920" s="5"/>
      <c r="F920" s="5"/>
      <c r="G920" s="5"/>
      <c r="J920" s="497"/>
      <c r="K920" s="497"/>
      <c r="L920" s="497"/>
      <c r="M920" s="497"/>
      <c r="N920" s="497"/>
    </row>
    <row r="921" spans="3:14">
      <c r="C921" s="5"/>
      <c r="D921" s="5"/>
      <c r="E921" s="5"/>
      <c r="F921" s="5"/>
      <c r="G921" s="5"/>
      <c r="J921" s="497"/>
      <c r="K921" s="497"/>
      <c r="L921" s="497"/>
      <c r="M921" s="497"/>
      <c r="N921" s="497"/>
    </row>
    <row r="922" spans="3:14">
      <c r="C922" s="5"/>
      <c r="D922" s="5"/>
      <c r="E922" s="5"/>
      <c r="F922" s="5"/>
      <c r="G922" s="5"/>
      <c r="J922" s="497"/>
      <c r="K922" s="497"/>
      <c r="L922" s="497"/>
      <c r="M922" s="497"/>
      <c r="N922" s="497"/>
    </row>
    <row r="923" spans="3:14">
      <c r="C923" s="5"/>
      <c r="D923" s="5"/>
      <c r="E923" s="5"/>
      <c r="F923" s="5"/>
      <c r="G923" s="5"/>
      <c r="J923" s="497"/>
      <c r="K923" s="497"/>
      <c r="L923" s="497"/>
      <c r="M923" s="497"/>
      <c r="N923" s="497"/>
    </row>
    <row r="924" spans="3:14">
      <c r="C924" s="5"/>
      <c r="D924" s="5"/>
      <c r="E924" s="5"/>
      <c r="F924" s="5"/>
      <c r="G924" s="5"/>
      <c r="J924" s="497"/>
      <c r="K924" s="497"/>
      <c r="L924" s="497"/>
      <c r="M924" s="497"/>
      <c r="N924" s="497"/>
    </row>
    <row r="925" spans="3:14">
      <c r="C925" s="5"/>
      <c r="D925" s="5"/>
      <c r="E925" s="5"/>
      <c r="F925" s="5"/>
      <c r="G925" s="5"/>
      <c r="J925" s="497"/>
      <c r="K925" s="497"/>
      <c r="L925" s="497"/>
      <c r="M925" s="497"/>
      <c r="N925" s="497"/>
    </row>
    <row r="926" spans="3:14">
      <c r="C926" s="5"/>
      <c r="D926" s="5"/>
      <c r="E926" s="5"/>
      <c r="F926" s="5"/>
      <c r="G926" s="5"/>
      <c r="J926" s="497"/>
      <c r="K926" s="497"/>
      <c r="L926" s="497"/>
      <c r="M926" s="497"/>
      <c r="N926" s="497"/>
    </row>
    <row r="927" spans="3:14">
      <c r="C927" s="5"/>
      <c r="D927" s="5"/>
      <c r="E927" s="5"/>
      <c r="F927" s="5"/>
      <c r="G927" s="5"/>
      <c r="J927" s="497"/>
      <c r="K927" s="497"/>
      <c r="L927" s="497"/>
      <c r="M927" s="497"/>
      <c r="N927" s="497"/>
    </row>
    <row r="928" spans="3:14">
      <c r="C928" s="5"/>
      <c r="D928" s="5"/>
      <c r="E928" s="5"/>
      <c r="F928" s="5"/>
      <c r="G928" s="5"/>
      <c r="J928" s="497"/>
      <c r="K928" s="497"/>
      <c r="L928" s="497"/>
      <c r="M928" s="497"/>
      <c r="N928" s="497"/>
    </row>
    <row r="929" spans="3:14">
      <c r="C929" s="5"/>
      <c r="D929" s="5"/>
      <c r="E929" s="5"/>
      <c r="F929" s="5"/>
      <c r="G929" s="5"/>
      <c r="J929" s="497"/>
      <c r="K929" s="497"/>
      <c r="L929" s="497"/>
      <c r="M929" s="497"/>
      <c r="N929" s="497"/>
    </row>
    <row r="930" spans="3:14">
      <c r="C930" s="5"/>
      <c r="D930" s="5"/>
      <c r="E930" s="5"/>
      <c r="F930" s="5"/>
      <c r="G930" s="5"/>
      <c r="J930" s="497"/>
      <c r="K930" s="497"/>
      <c r="L930" s="497"/>
      <c r="M930" s="497"/>
      <c r="N930" s="497"/>
    </row>
    <row r="931" spans="3:14">
      <c r="C931" s="5"/>
      <c r="D931" s="5"/>
      <c r="E931" s="5"/>
      <c r="F931" s="5"/>
      <c r="G931" s="5"/>
      <c r="J931" s="497"/>
      <c r="K931" s="497"/>
      <c r="L931" s="497"/>
      <c r="M931" s="497"/>
      <c r="N931" s="497"/>
    </row>
    <row r="932" spans="3:14">
      <c r="C932" s="5"/>
      <c r="D932" s="5"/>
      <c r="E932" s="5"/>
      <c r="F932" s="5"/>
      <c r="G932" s="5"/>
      <c r="J932" s="497"/>
      <c r="K932" s="497"/>
      <c r="L932" s="497"/>
      <c r="M932" s="497"/>
      <c r="N932" s="497"/>
    </row>
    <row r="933" spans="3:14">
      <c r="C933" s="5"/>
      <c r="D933" s="5"/>
      <c r="E933" s="5"/>
      <c r="F933" s="5"/>
      <c r="G933" s="5"/>
      <c r="J933" s="497"/>
      <c r="K933" s="497"/>
      <c r="L933" s="497"/>
      <c r="M933" s="497"/>
      <c r="N933" s="497"/>
    </row>
    <row r="934" spans="3:14">
      <c r="C934" s="5"/>
      <c r="D934" s="5"/>
      <c r="E934" s="5"/>
      <c r="F934" s="5"/>
      <c r="G934" s="5"/>
      <c r="J934" s="497"/>
      <c r="K934" s="497"/>
      <c r="L934" s="497"/>
      <c r="M934" s="497"/>
      <c r="N934" s="497"/>
    </row>
    <row r="935" spans="3:14">
      <c r="C935" s="5"/>
      <c r="D935" s="5"/>
      <c r="E935" s="5"/>
      <c r="F935" s="5"/>
      <c r="G935" s="5"/>
      <c r="J935" s="497"/>
      <c r="K935" s="497"/>
      <c r="L935" s="497"/>
      <c r="M935" s="497"/>
      <c r="N935" s="497"/>
    </row>
    <row r="936" spans="3:14">
      <c r="C936" s="5"/>
      <c r="D936" s="5"/>
      <c r="E936" s="5"/>
      <c r="F936" s="5"/>
      <c r="G936" s="5"/>
      <c r="J936" s="497"/>
      <c r="K936" s="497"/>
      <c r="L936" s="497"/>
      <c r="M936" s="497"/>
      <c r="N936" s="497"/>
    </row>
    <row r="937" spans="3:14">
      <c r="C937" s="5"/>
      <c r="D937" s="5"/>
      <c r="E937" s="5"/>
      <c r="F937" s="5"/>
      <c r="G937" s="5"/>
      <c r="J937" s="497"/>
      <c r="K937" s="497"/>
      <c r="L937" s="497"/>
      <c r="M937" s="497"/>
      <c r="N937" s="497"/>
    </row>
    <row r="938" spans="3:14">
      <c r="C938" s="5"/>
      <c r="D938" s="5"/>
      <c r="E938" s="5"/>
      <c r="F938" s="5"/>
      <c r="G938" s="5"/>
      <c r="J938" s="497"/>
      <c r="K938" s="497"/>
      <c r="L938" s="497"/>
      <c r="M938" s="497"/>
      <c r="N938" s="497"/>
    </row>
    <row r="939" spans="3:14">
      <c r="C939" s="5"/>
      <c r="D939" s="5"/>
      <c r="E939" s="5"/>
      <c r="F939" s="5"/>
      <c r="G939" s="5"/>
      <c r="J939" s="497"/>
      <c r="K939" s="497"/>
      <c r="L939" s="497"/>
      <c r="M939" s="497"/>
      <c r="N939" s="497"/>
    </row>
    <row r="940" spans="3:14">
      <c r="C940" s="5"/>
      <c r="D940" s="5"/>
      <c r="E940" s="5"/>
      <c r="F940" s="5"/>
      <c r="G940" s="5"/>
      <c r="J940" s="497"/>
      <c r="K940" s="497"/>
      <c r="L940" s="497"/>
      <c r="M940" s="497"/>
      <c r="N940" s="497"/>
    </row>
    <row r="941" spans="3:14">
      <c r="C941" s="5"/>
      <c r="D941" s="5"/>
      <c r="E941" s="5"/>
      <c r="F941" s="5"/>
      <c r="G941" s="5"/>
      <c r="J941" s="497"/>
      <c r="K941" s="497"/>
      <c r="L941" s="497"/>
      <c r="M941" s="497"/>
      <c r="N941" s="497"/>
    </row>
    <row r="942" spans="3:14">
      <c r="C942" s="5"/>
      <c r="D942" s="5"/>
      <c r="E942" s="5"/>
      <c r="F942" s="5"/>
      <c r="G942" s="5"/>
      <c r="J942" s="497"/>
      <c r="K942" s="497"/>
      <c r="L942" s="497"/>
      <c r="M942" s="497"/>
      <c r="N942" s="497"/>
    </row>
    <row r="943" spans="3:14">
      <c r="C943" s="5"/>
      <c r="D943" s="5"/>
      <c r="E943" s="5"/>
      <c r="F943" s="5"/>
      <c r="G943" s="5"/>
      <c r="J943" s="497"/>
      <c r="K943" s="497"/>
      <c r="L943" s="497"/>
      <c r="M943" s="497"/>
      <c r="N943" s="497"/>
    </row>
    <row r="944" spans="3:14">
      <c r="C944" s="5"/>
      <c r="D944" s="5"/>
      <c r="E944" s="5"/>
      <c r="F944" s="5"/>
      <c r="G944" s="5"/>
      <c r="J944" s="497"/>
      <c r="K944" s="497"/>
      <c r="L944" s="497"/>
      <c r="M944" s="497"/>
      <c r="N944" s="497"/>
    </row>
    <row r="945" spans="3:14">
      <c r="C945" s="5"/>
      <c r="D945" s="5"/>
      <c r="E945" s="5"/>
      <c r="F945" s="5"/>
      <c r="G945" s="5"/>
      <c r="J945" s="497"/>
      <c r="K945" s="497"/>
      <c r="L945" s="497"/>
      <c r="M945" s="497"/>
      <c r="N945" s="497"/>
    </row>
    <row r="946" spans="3:14">
      <c r="C946" s="5"/>
      <c r="D946" s="5"/>
      <c r="E946" s="5"/>
      <c r="F946" s="5"/>
      <c r="G946" s="5"/>
      <c r="J946" s="497"/>
      <c r="K946" s="497"/>
      <c r="L946" s="497"/>
      <c r="M946" s="497"/>
      <c r="N946" s="497"/>
    </row>
    <row r="947" spans="3:14">
      <c r="C947" s="5"/>
      <c r="D947" s="5"/>
      <c r="E947" s="5"/>
      <c r="F947" s="5"/>
      <c r="G947" s="5"/>
      <c r="J947" s="497"/>
      <c r="K947" s="497"/>
      <c r="L947" s="497"/>
      <c r="M947" s="497"/>
      <c r="N947" s="497"/>
    </row>
    <row r="948" spans="3:14">
      <c r="C948" s="5"/>
      <c r="D948" s="5"/>
      <c r="E948" s="5"/>
      <c r="F948" s="5"/>
      <c r="G948" s="5"/>
      <c r="J948" s="497"/>
      <c r="K948" s="497"/>
      <c r="L948" s="497"/>
      <c r="M948" s="497"/>
      <c r="N948" s="497"/>
    </row>
    <row r="949" spans="3:14">
      <c r="C949" s="5"/>
      <c r="D949" s="5"/>
      <c r="E949" s="5"/>
      <c r="F949" s="5"/>
      <c r="G949" s="5"/>
      <c r="J949" s="497"/>
      <c r="K949" s="497"/>
      <c r="L949" s="497"/>
      <c r="M949" s="497"/>
      <c r="N949" s="497"/>
    </row>
    <row r="950" spans="3:14">
      <c r="C950" s="5"/>
      <c r="D950" s="5"/>
      <c r="E950" s="5"/>
      <c r="F950" s="5"/>
      <c r="G950" s="5"/>
      <c r="J950" s="497"/>
      <c r="K950" s="497"/>
      <c r="L950" s="497"/>
      <c r="M950" s="497"/>
      <c r="N950" s="497"/>
    </row>
    <row r="951" spans="3:14">
      <c r="C951" s="5"/>
      <c r="D951" s="5"/>
      <c r="E951" s="5"/>
      <c r="F951" s="5"/>
      <c r="G951" s="5"/>
      <c r="J951" s="497"/>
      <c r="K951" s="497"/>
      <c r="L951" s="497"/>
      <c r="M951" s="497"/>
      <c r="N951" s="497"/>
    </row>
    <row r="952" spans="3:14">
      <c r="C952" s="5"/>
      <c r="D952" s="5"/>
      <c r="E952" s="5"/>
      <c r="F952" s="5"/>
      <c r="G952" s="5"/>
      <c r="J952" s="497"/>
      <c r="K952" s="497"/>
      <c r="L952" s="497"/>
      <c r="M952" s="497"/>
      <c r="N952" s="497"/>
    </row>
    <row r="953" spans="3:14">
      <c r="C953" s="5"/>
      <c r="D953" s="5"/>
      <c r="E953" s="5"/>
      <c r="F953" s="5"/>
      <c r="G953" s="5"/>
      <c r="J953" s="497"/>
      <c r="K953" s="497"/>
      <c r="L953" s="497"/>
      <c r="M953" s="497"/>
      <c r="N953" s="497"/>
    </row>
    <row r="954" spans="3:14">
      <c r="C954" s="5"/>
      <c r="D954" s="5"/>
      <c r="E954" s="5"/>
      <c r="F954" s="5"/>
      <c r="G954" s="5"/>
      <c r="J954" s="497"/>
      <c r="K954" s="497"/>
      <c r="L954" s="497"/>
      <c r="M954" s="497"/>
      <c r="N954" s="497"/>
    </row>
    <row r="955" spans="3:14">
      <c r="C955" s="5"/>
      <c r="D955" s="5"/>
      <c r="E955" s="5"/>
      <c r="F955" s="5"/>
      <c r="G955" s="5"/>
      <c r="J955" s="497"/>
      <c r="K955" s="497"/>
      <c r="L955" s="497"/>
      <c r="M955" s="497"/>
      <c r="N955" s="497"/>
    </row>
    <row r="956" spans="3:14">
      <c r="C956" s="5"/>
      <c r="D956" s="5"/>
      <c r="E956" s="5"/>
      <c r="F956" s="5"/>
      <c r="G956" s="5"/>
      <c r="J956" s="497"/>
      <c r="K956" s="497"/>
      <c r="L956" s="497"/>
      <c r="M956" s="497"/>
      <c r="N956" s="497"/>
    </row>
    <row r="957" spans="3:14">
      <c r="C957" s="5"/>
      <c r="D957" s="5"/>
      <c r="E957" s="5"/>
      <c r="F957" s="5"/>
      <c r="G957" s="5"/>
      <c r="J957" s="497"/>
      <c r="K957" s="497"/>
      <c r="L957" s="497"/>
      <c r="M957" s="497"/>
      <c r="N957" s="497"/>
    </row>
    <row r="958" spans="3:14">
      <c r="C958" s="5"/>
      <c r="D958" s="5"/>
      <c r="E958" s="5"/>
      <c r="F958" s="5"/>
      <c r="G958" s="5"/>
      <c r="J958" s="497"/>
      <c r="K958" s="497"/>
      <c r="L958" s="497"/>
      <c r="M958" s="497"/>
      <c r="N958" s="497"/>
    </row>
    <row r="959" spans="3:14">
      <c r="C959" s="5"/>
      <c r="D959" s="5"/>
      <c r="E959" s="5"/>
      <c r="F959" s="5"/>
      <c r="G959" s="5"/>
      <c r="J959" s="497"/>
      <c r="K959" s="497"/>
      <c r="L959" s="497"/>
      <c r="M959" s="497"/>
      <c r="N959" s="497"/>
    </row>
    <row r="960" spans="3:14">
      <c r="C960" s="5"/>
      <c r="D960" s="5"/>
      <c r="E960" s="5"/>
      <c r="F960" s="5"/>
      <c r="G960" s="5"/>
      <c r="J960" s="497"/>
      <c r="K960" s="497"/>
      <c r="L960" s="497"/>
      <c r="M960" s="497"/>
      <c r="N960" s="497"/>
    </row>
    <row r="961" spans="3:14">
      <c r="C961" s="5"/>
      <c r="D961" s="5"/>
      <c r="E961" s="5"/>
      <c r="F961" s="5"/>
      <c r="G961" s="5"/>
      <c r="J961" s="497"/>
      <c r="K961" s="497"/>
      <c r="L961" s="497"/>
      <c r="M961" s="497"/>
      <c r="N961" s="497"/>
    </row>
    <row r="962" spans="3:14">
      <c r="C962" s="5"/>
      <c r="D962" s="5"/>
      <c r="E962" s="5"/>
      <c r="F962" s="5"/>
      <c r="G962" s="5"/>
      <c r="J962" s="497"/>
      <c r="K962" s="497"/>
      <c r="L962" s="497"/>
      <c r="M962" s="497"/>
      <c r="N962" s="497"/>
    </row>
    <row r="963" spans="3:14">
      <c r="C963" s="5"/>
      <c r="D963" s="5"/>
      <c r="E963" s="5"/>
      <c r="F963" s="5"/>
      <c r="G963" s="5"/>
      <c r="J963" s="497"/>
      <c r="K963" s="497"/>
      <c r="L963" s="497"/>
      <c r="M963" s="497"/>
      <c r="N963" s="497"/>
    </row>
    <row r="964" spans="3:14">
      <c r="C964" s="5"/>
      <c r="D964" s="5"/>
      <c r="E964" s="5"/>
      <c r="F964" s="5"/>
      <c r="G964" s="5"/>
      <c r="J964" s="497"/>
      <c r="K964" s="497"/>
      <c r="L964" s="497"/>
      <c r="M964" s="497"/>
      <c r="N964" s="497"/>
    </row>
    <row r="965" spans="3:14">
      <c r="C965" s="5"/>
      <c r="D965" s="5"/>
      <c r="E965" s="5"/>
      <c r="F965" s="5"/>
      <c r="G965" s="5"/>
      <c r="J965" s="497"/>
      <c r="K965" s="497"/>
      <c r="L965" s="497"/>
      <c r="M965" s="497"/>
      <c r="N965" s="497"/>
    </row>
    <row r="966" spans="3:14">
      <c r="C966" s="5"/>
      <c r="D966" s="5"/>
      <c r="E966" s="5"/>
      <c r="F966" s="5"/>
      <c r="G966" s="5"/>
      <c r="J966" s="497"/>
      <c r="K966" s="497"/>
      <c r="L966" s="497"/>
      <c r="M966" s="497"/>
      <c r="N966" s="497"/>
    </row>
    <row r="967" spans="3:14">
      <c r="C967" s="5"/>
      <c r="D967" s="5"/>
      <c r="E967" s="5"/>
      <c r="F967" s="5"/>
      <c r="G967" s="5"/>
      <c r="J967" s="497"/>
      <c r="K967" s="497"/>
      <c r="L967" s="497"/>
      <c r="M967" s="497"/>
      <c r="N967" s="497"/>
    </row>
    <row r="968" spans="3:14">
      <c r="C968" s="5"/>
      <c r="D968" s="5"/>
      <c r="E968" s="5"/>
      <c r="F968" s="5"/>
      <c r="G968" s="5"/>
      <c r="J968" s="497"/>
      <c r="K968" s="497"/>
      <c r="L968" s="497"/>
      <c r="M968" s="497"/>
      <c r="N968" s="497"/>
    </row>
    <row r="969" spans="3:14">
      <c r="C969" s="5"/>
      <c r="D969" s="5"/>
      <c r="E969" s="5"/>
      <c r="F969" s="5"/>
      <c r="G969" s="5"/>
      <c r="J969" s="497"/>
      <c r="K969" s="497"/>
      <c r="L969" s="497"/>
      <c r="M969" s="497"/>
      <c r="N969" s="497"/>
    </row>
    <row r="970" spans="3:14">
      <c r="C970" s="5"/>
      <c r="D970" s="5"/>
      <c r="E970" s="5"/>
      <c r="F970" s="5"/>
      <c r="G970" s="5"/>
      <c r="J970" s="497"/>
      <c r="K970" s="497"/>
      <c r="L970" s="497"/>
      <c r="M970" s="497"/>
      <c r="N970" s="497"/>
    </row>
    <row r="971" spans="3:14">
      <c r="C971" s="5"/>
      <c r="D971" s="5"/>
      <c r="E971" s="5"/>
      <c r="F971" s="5"/>
      <c r="G971" s="5"/>
      <c r="J971" s="497"/>
      <c r="K971" s="497"/>
      <c r="L971" s="497"/>
      <c r="M971" s="497"/>
      <c r="N971" s="497"/>
    </row>
    <row r="972" spans="3:14">
      <c r="C972" s="5"/>
      <c r="D972" s="5"/>
      <c r="E972" s="5"/>
      <c r="F972" s="5"/>
      <c r="G972" s="5"/>
      <c r="J972" s="497"/>
      <c r="K972" s="497"/>
      <c r="L972" s="497"/>
      <c r="M972" s="497"/>
      <c r="N972" s="497"/>
    </row>
    <row r="973" spans="3:14">
      <c r="C973" s="5"/>
      <c r="D973" s="5"/>
      <c r="E973" s="5"/>
      <c r="F973" s="5"/>
      <c r="G973" s="5"/>
      <c r="J973" s="497"/>
      <c r="K973" s="497"/>
      <c r="L973" s="497"/>
      <c r="M973" s="497"/>
      <c r="N973" s="497"/>
    </row>
    <row r="974" spans="3:14">
      <c r="C974" s="5"/>
      <c r="D974" s="5"/>
      <c r="E974" s="5"/>
      <c r="F974" s="5"/>
      <c r="G974" s="5"/>
      <c r="J974" s="497"/>
      <c r="K974" s="497"/>
      <c r="L974" s="497"/>
      <c r="M974" s="497"/>
      <c r="N974" s="497"/>
    </row>
    <row r="975" spans="3:14">
      <c r="C975" s="5"/>
      <c r="D975" s="5"/>
      <c r="E975" s="5"/>
      <c r="F975" s="5"/>
      <c r="G975" s="5"/>
      <c r="J975" s="497"/>
      <c r="K975" s="497"/>
      <c r="L975" s="497"/>
      <c r="M975" s="497"/>
      <c r="N975" s="497"/>
    </row>
    <row r="976" spans="3:14">
      <c r="C976" s="5"/>
      <c r="D976" s="5"/>
      <c r="E976" s="5"/>
      <c r="F976" s="5"/>
      <c r="G976" s="5"/>
      <c r="J976" s="497"/>
      <c r="K976" s="497"/>
      <c r="L976" s="497"/>
      <c r="M976" s="497"/>
      <c r="N976" s="497"/>
    </row>
    <row r="977" spans="3:14">
      <c r="C977" s="5"/>
      <c r="D977" s="5"/>
      <c r="E977" s="5"/>
      <c r="F977" s="5"/>
      <c r="G977" s="5"/>
      <c r="J977" s="497"/>
      <c r="K977" s="497"/>
      <c r="L977" s="497"/>
      <c r="M977" s="497"/>
      <c r="N977" s="497"/>
    </row>
    <row r="978" spans="3:14">
      <c r="C978" s="5"/>
      <c r="D978" s="5"/>
      <c r="E978" s="5"/>
      <c r="F978" s="5"/>
      <c r="G978" s="5"/>
      <c r="J978" s="497"/>
      <c r="K978" s="497"/>
      <c r="L978" s="497"/>
      <c r="M978" s="497"/>
      <c r="N978" s="497"/>
    </row>
    <row r="979" spans="3:14">
      <c r="C979" s="5"/>
      <c r="D979" s="5"/>
      <c r="E979" s="5"/>
      <c r="F979" s="5"/>
      <c r="G979" s="5"/>
      <c r="J979" s="497"/>
      <c r="K979" s="497"/>
      <c r="L979" s="497"/>
      <c r="M979" s="497"/>
      <c r="N979" s="497"/>
    </row>
    <row r="980" spans="3:14">
      <c r="C980" s="5"/>
      <c r="D980" s="5"/>
      <c r="E980" s="5"/>
      <c r="F980" s="5"/>
      <c r="G980" s="5"/>
      <c r="J980" s="497"/>
      <c r="K980" s="497"/>
      <c r="L980" s="497"/>
      <c r="M980" s="497"/>
      <c r="N980" s="497"/>
    </row>
    <row r="981" spans="3:14">
      <c r="C981" s="5"/>
      <c r="D981" s="5"/>
      <c r="E981" s="5"/>
      <c r="F981" s="5"/>
      <c r="G981" s="5"/>
      <c r="J981" s="497"/>
      <c r="K981" s="497"/>
      <c r="L981" s="497"/>
      <c r="M981" s="497"/>
      <c r="N981" s="497"/>
    </row>
    <row r="982" spans="3:14">
      <c r="C982" s="5"/>
      <c r="D982" s="5"/>
      <c r="E982" s="5"/>
      <c r="F982" s="5"/>
      <c r="G982" s="5"/>
      <c r="J982" s="497"/>
      <c r="K982" s="497"/>
      <c r="L982" s="497"/>
      <c r="M982" s="497"/>
      <c r="N982" s="497"/>
    </row>
    <row r="983" spans="3:14">
      <c r="C983" s="5"/>
      <c r="D983" s="5"/>
      <c r="E983" s="5"/>
      <c r="F983" s="5"/>
      <c r="G983" s="5"/>
      <c r="J983" s="497"/>
      <c r="K983" s="497"/>
      <c r="L983" s="497"/>
      <c r="M983" s="497"/>
      <c r="N983" s="497"/>
    </row>
    <row r="984" spans="3:14">
      <c r="C984" s="5"/>
      <c r="D984" s="5"/>
      <c r="E984" s="5"/>
      <c r="F984" s="5"/>
      <c r="G984" s="5"/>
      <c r="J984" s="497"/>
      <c r="K984" s="497"/>
      <c r="L984" s="497"/>
      <c r="M984" s="497"/>
      <c r="N984" s="497"/>
    </row>
    <row r="985" spans="3:14">
      <c r="C985" s="5"/>
      <c r="D985" s="5"/>
      <c r="E985" s="5"/>
      <c r="F985" s="5"/>
      <c r="G985" s="5"/>
      <c r="J985" s="497"/>
      <c r="K985" s="497"/>
      <c r="L985" s="497"/>
      <c r="M985" s="497"/>
      <c r="N985" s="497"/>
    </row>
    <row r="986" spans="3:14">
      <c r="C986" s="5"/>
      <c r="D986" s="5"/>
      <c r="E986" s="5"/>
      <c r="F986" s="5"/>
      <c r="G986" s="5"/>
      <c r="J986" s="497"/>
      <c r="K986" s="497"/>
      <c r="L986" s="497"/>
      <c r="M986" s="497"/>
      <c r="N986" s="497"/>
    </row>
    <row r="987" spans="3:14">
      <c r="C987" s="5"/>
      <c r="D987" s="5"/>
      <c r="E987" s="5"/>
      <c r="F987" s="5"/>
      <c r="G987" s="5"/>
      <c r="J987" s="497"/>
      <c r="K987" s="497"/>
      <c r="L987" s="497"/>
      <c r="M987" s="497"/>
      <c r="N987" s="497"/>
    </row>
    <row r="988" spans="3:14">
      <c r="C988" s="5"/>
      <c r="D988" s="5"/>
      <c r="E988" s="5"/>
      <c r="F988" s="5"/>
      <c r="G988" s="5"/>
      <c r="J988" s="497"/>
      <c r="K988" s="497"/>
      <c r="L988" s="497"/>
      <c r="M988" s="497"/>
      <c r="N988" s="497"/>
    </row>
    <row r="989" spans="3:14">
      <c r="C989" s="5"/>
      <c r="D989" s="5"/>
      <c r="E989" s="5"/>
      <c r="F989" s="5"/>
      <c r="G989" s="5"/>
      <c r="J989" s="497"/>
      <c r="K989" s="497"/>
      <c r="L989" s="497"/>
      <c r="M989" s="497"/>
      <c r="N989" s="497"/>
    </row>
    <row r="990" spans="3:14">
      <c r="C990" s="5"/>
      <c r="D990" s="5"/>
      <c r="E990" s="5"/>
      <c r="F990" s="5"/>
      <c r="G990" s="5"/>
      <c r="J990" s="497"/>
      <c r="K990" s="497"/>
      <c r="L990" s="497"/>
      <c r="M990" s="497"/>
      <c r="N990" s="497"/>
    </row>
    <row r="991" spans="3:14">
      <c r="C991" s="5"/>
      <c r="D991" s="5"/>
      <c r="E991" s="5"/>
      <c r="F991" s="5"/>
      <c r="G991" s="5"/>
      <c r="J991" s="497"/>
      <c r="K991" s="497"/>
      <c r="L991" s="497"/>
      <c r="M991" s="497"/>
      <c r="N991" s="497"/>
    </row>
    <row r="992" spans="3:14">
      <c r="C992" s="5"/>
      <c r="D992" s="5"/>
      <c r="E992" s="5"/>
      <c r="F992" s="5"/>
      <c r="G992" s="5"/>
      <c r="J992" s="497"/>
      <c r="K992" s="497"/>
      <c r="L992" s="497"/>
      <c r="M992" s="497"/>
      <c r="N992" s="497"/>
    </row>
    <row r="993" spans="3:14">
      <c r="C993" s="5"/>
      <c r="D993" s="5"/>
      <c r="E993" s="5"/>
      <c r="F993" s="5"/>
      <c r="G993" s="5"/>
      <c r="J993" s="497"/>
      <c r="K993" s="497"/>
      <c r="L993" s="497"/>
      <c r="M993" s="497"/>
      <c r="N993" s="497"/>
    </row>
    <row r="994" spans="3:14">
      <c r="C994" s="5"/>
      <c r="D994" s="5"/>
      <c r="E994" s="5"/>
      <c r="F994" s="5"/>
      <c r="G994" s="5"/>
      <c r="J994" s="497"/>
      <c r="K994" s="497"/>
      <c r="L994" s="497"/>
      <c r="M994" s="497"/>
      <c r="N994" s="497"/>
    </row>
    <row r="995" spans="3:14">
      <c r="C995" s="5"/>
      <c r="D995" s="5"/>
      <c r="E995" s="5"/>
      <c r="F995" s="5"/>
      <c r="G995" s="5"/>
      <c r="J995" s="497"/>
      <c r="K995" s="497"/>
      <c r="L995" s="497"/>
      <c r="M995" s="497"/>
      <c r="N995" s="497"/>
    </row>
    <row r="996" spans="3:14">
      <c r="C996" s="5"/>
      <c r="D996" s="5"/>
      <c r="E996" s="5"/>
      <c r="F996" s="5"/>
      <c r="G996" s="5"/>
      <c r="J996" s="497"/>
      <c r="K996" s="497"/>
      <c r="L996" s="497"/>
      <c r="M996" s="497"/>
      <c r="N996" s="497"/>
    </row>
    <row r="997" spans="3:14">
      <c r="C997" s="5"/>
      <c r="D997" s="5"/>
      <c r="E997" s="5"/>
      <c r="F997" s="5"/>
      <c r="G997" s="5"/>
      <c r="J997" s="497"/>
      <c r="K997" s="497"/>
      <c r="L997" s="497"/>
      <c r="M997" s="497"/>
      <c r="N997" s="497"/>
    </row>
    <row r="998" spans="3:14">
      <c r="C998" s="5"/>
      <c r="D998" s="5"/>
      <c r="E998" s="5"/>
      <c r="F998" s="5"/>
      <c r="G998" s="5"/>
      <c r="J998" s="497"/>
      <c r="K998" s="497"/>
      <c r="L998" s="497"/>
      <c r="M998" s="497"/>
      <c r="N998" s="497"/>
    </row>
    <row r="999" spans="3:14">
      <c r="C999" s="5"/>
      <c r="D999" s="5"/>
      <c r="E999" s="5"/>
      <c r="F999" s="5"/>
      <c r="G999" s="5"/>
      <c r="J999" s="497"/>
      <c r="K999" s="497"/>
      <c r="L999" s="497"/>
      <c r="M999" s="497"/>
      <c r="N999" s="497"/>
    </row>
    <row r="1000" spans="3:14">
      <c r="C1000" s="5"/>
      <c r="D1000" s="5"/>
      <c r="E1000" s="5"/>
      <c r="F1000" s="5"/>
      <c r="G1000" s="5"/>
      <c r="J1000" s="497"/>
      <c r="K1000" s="497"/>
      <c r="L1000" s="497"/>
      <c r="M1000" s="497"/>
      <c r="N1000" s="497"/>
    </row>
    <row r="1001" spans="3:14">
      <c r="C1001" s="5"/>
      <c r="D1001" s="5"/>
      <c r="E1001" s="5"/>
      <c r="F1001" s="5"/>
      <c r="G1001" s="5"/>
      <c r="J1001" s="497"/>
      <c r="K1001" s="497"/>
      <c r="L1001" s="497"/>
      <c r="M1001" s="497"/>
      <c r="N1001" s="497"/>
    </row>
    <row r="1002" spans="3:14">
      <c r="C1002" s="5"/>
      <c r="D1002" s="5"/>
      <c r="E1002" s="5"/>
      <c r="F1002" s="5"/>
      <c r="G1002" s="5"/>
      <c r="J1002" s="497"/>
      <c r="K1002" s="497"/>
      <c r="L1002" s="497"/>
      <c r="M1002" s="497"/>
      <c r="N1002" s="497"/>
    </row>
    <row r="1003" spans="3:14">
      <c r="C1003" s="5"/>
      <c r="D1003" s="5"/>
      <c r="E1003" s="5"/>
      <c r="F1003" s="5"/>
      <c r="G1003" s="5"/>
      <c r="J1003" s="497"/>
      <c r="K1003" s="497"/>
      <c r="L1003" s="497"/>
      <c r="M1003" s="497"/>
      <c r="N1003" s="497"/>
    </row>
    <row r="1004" spans="3:14">
      <c r="C1004" s="5"/>
      <c r="D1004" s="5"/>
      <c r="E1004" s="5"/>
      <c r="F1004" s="5"/>
      <c r="G1004" s="5"/>
      <c r="J1004" s="497"/>
      <c r="K1004" s="497"/>
      <c r="L1004" s="497"/>
      <c r="M1004" s="497"/>
      <c r="N1004" s="497"/>
    </row>
    <row r="1005" spans="3:14">
      <c r="C1005" s="5"/>
      <c r="D1005" s="5"/>
      <c r="E1005" s="5"/>
      <c r="F1005" s="5"/>
      <c r="G1005" s="5"/>
      <c r="J1005" s="497"/>
      <c r="K1005" s="497"/>
      <c r="L1005" s="497"/>
      <c r="M1005" s="497"/>
      <c r="N1005" s="497"/>
    </row>
    <row r="1006" spans="3:14">
      <c r="C1006" s="5"/>
      <c r="D1006" s="5"/>
      <c r="E1006" s="5"/>
      <c r="F1006" s="5"/>
      <c r="G1006" s="5"/>
      <c r="J1006" s="497"/>
      <c r="K1006" s="497"/>
      <c r="L1006" s="497"/>
      <c r="M1006" s="497"/>
      <c r="N1006" s="497"/>
    </row>
    <row r="1007" spans="3:14">
      <c r="C1007" s="5"/>
      <c r="D1007" s="5"/>
      <c r="E1007" s="5"/>
      <c r="F1007" s="5"/>
      <c r="G1007" s="5"/>
      <c r="J1007" s="497"/>
      <c r="K1007" s="497"/>
      <c r="L1007" s="497"/>
      <c r="M1007" s="497"/>
      <c r="N1007" s="497"/>
    </row>
    <row r="1008" spans="3:14">
      <c r="C1008" s="5"/>
      <c r="D1008" s="5"/>
      <c r="E1008" s="5"/>
      <c r="F1008" s="5"/>
      <c r="G1008" s="5"/>
      <c r="J1008" s="497"/>
      <c r="K1008" s="497"/>
      <c r="L1008" s="497"/>
      <c r="M1008" s="497"/>
      <c r="N1008" s="497"/>
    </row>
    <row r="1009" spans="3:14">
      <c r="C1009" s="5"/>
      <c r="D1009" s="5"/>
      <c r="E1009" s="5"/>
      <c r="F1009" s="5"/>
      <c r="G1009" s="5"/>
      <c r="J1009" s="497"/>
      <c r="K1009" s="497"/>
      <c r="L1009" s="497"/>
      <c r="M1009" s="497"/>
      <c r="N1009" s="497"/>
    </row>
    <row r="1010" spans="3:14">
      <c r="C1010" s="5"/>
      <c r="D1010" s="5"/>
      <c r="E1010" s="5"/>
      <c r="F1010" s="5"/>
      <c r="G1010" s="5"/>
      <c r="J1010" s="497"/>
      <c r="K1010" s="497"/>
      <c r="L1010" s="497"/>
      <c r="M1010" s="497"/>
      <c r="N1010" s="497"/>
    </row>
    <row r="1011" spans="3:14">
      <c r="C1011" s="5"/>
      <c r="D1011" s="5"/>
      <c r="E1011" s="5"/>
      <c r="F1011" s="5"/>
      <c r="G1011" s="5"/>
      <c r="J1011" s="497"/>
      <c r="K1011" s="497"/>
      <c r="L1011" s="497"/>
      <c r="M1011" s="497"/>
      <c r="N1011" s="497"/>
    </row>
    <row r="1012" spans="3:14">
      <c r="C1012" s="5"/>
      <c r="D1012" s="5"/>
      <c r="E1012" s="5"/>
      <c r="F1012" s="5"/>
      <c r="G1012" s="5"/>
      <c r="J1012" s="497"/>
      <c r="K1012" s="497"/>
      <c r="L1012" s="497"/>
      <c r="M1012" s="497"/>
      <c r="N1012" s="497"/>
    </row>
    <row r="1013" spans="3:14">
      <c r="C1013" s="5"/>
      <c r="D1013" s="5"/>
      <c r="E1013" s="5"/>
      <c r="F1013" s="5"/>
      <c r="G1013" s="5"/>
      <c r="J1013" s="497"/>
      <c r="K1013" s="497"/>
      <c r="L1013" s="497"/>
      <c r="M1013" s="497"/>
      <c r="N1013" s="497"/>
    </row>
    <row r="1014" spans="3:14">
      <c r="C1014" s="5"/>
      <c r="D1014" s="5"/>
      <c r="E1014" s="5"/>
      <c r="F1014" s="5"/>
      <c r="G1014" s="5"/>
      <c r="J1014" s="497"/>
      <c r="K1014" s="497"/>
      <c r="L1014" s="497"/>
      <c r="M1014" s="497"/>
      <c r="N1014" s="497"/>
    </row>
    <row r="1015" spans="3:14">
      <c r="C1015" s="5"/>
      <c r="D1015" s="5"/>
      <c r="E1015" s="5"/>
      <c r="F1015" s="5"/>
      <c r="G1015" s="5"/>
      <c r="J1015" s="497"/>
      <c r="K1015" s="497"/>
      <c r="L1015" s="497"/>
      <c r="M1015" s="497"/>
      <c r="N1015" s="497"/>
    </row>
    <row r="1016" spans="3:14">
      <c r="C1016" s="5"/>
      <c r="D1016" s="5"/>
      <c r="E1016" s="5"/>
      <c r="F1016" s="5"/>
      <c r="G1016" s="5"/>
      <c r="J1016" s="497"/>
      <c r="K1016" s="497"/>
      <c r="L1016" s="497"/>
      <c r="M1016" s="497"/>
      <c r="N1016" s="497"/>
    </row>
    <row r="1017" spans="3:14">
      <c r="C1017" s="5"/>
      <c r="D1017" s="5"/>
      <c r="E1017" s="5"/>
      <c r="F1017" s="5"/>
      <c r="G1017" s="5"/>
      <c r="J1017" s="497"/>
      <c r="K1017" s="497"/>
      <c r="L1017" s="497"/>
      <c r="M1017" s="497"/>
      <c r="N1017" s="497"/>
    </row>
    <row r="1018" spans="3:14">
      <c r="C1018" s="5"/>
      <c r="D1018" s="5"/>
      <c r="E1018" s="5"/>
      <c r="F1018" s="5"/>
      <c r="G1018" s="5"/>
      <c r="J1018" s="497"/>
      <c r="K1018" s="497"/>
      <c r="L1018" s="497"/>
      <c r="M1018" s="497"/>
      <c r="N1018" s="497"/>
    </row>
    <row r="1019" spans="3:14">
      <c r="C1019" s="5"/>
      <c r="D1019" s="5"/>
      <c r="E1019" s="5"/>
      <c r="F1019" s="5"/>
      <c r="G1019" s="5"/>
      <c r="J1019" s="497"/>
      <c r="K1019" s="497"/>
      <c r="L1019" s="497"/>
      <c r="M1019" s="497"/>
      <c r="N1019" s="497"/>
    </row>
    <row r="1020" spans="3:14">
      <c r="C1020" s="5"/>
      <c r="D1020" s="5"/>
      <c r="E1020" s="5"/>
      <c r="F1020" s="5"/>
      <c r="G1020" s="5"/>
      <c r="J1020" s="497"/>
      <c r="K1020" s="497"/>
      <c r="L1020" s="497"/>
      <c r="M1020" s="497"/>
      <c r="N1020" s="497"/>
    </row>
    <row r="1021" spans="3:14">
      <c r="C1021" s="5"/>
      <c r="D1021" s="5"/>
      <c r="E1021" s="5"/>
      <c r="F1021" s="5"/>
      <c r="G1021" s="5"/>
      <c r="J1021" s="497"/>
      <c r="K1021" s="497"/>
      <c r="L1021" s="497"/>
      <c r="M1021" s="497"/>
      <c r="N1021" s="497"/>
    </row>
    <row r="1022" spans="3:14">
      <c r="C1022" s="5"/>
      <c r="D1022" s="5"/>
      <c r="E1022" s="5"/>
      <c r="F1022" s="5"/>
      <c r="G1022" s="5"/>
      <c r="J1022" s="497"/>
      <c r="K1022" s="497"/>
      <c r="L1022" s="497"/>
      <c r="M1022" s="497"/>
      <c r="N1022" s="497"/>
    </row>
    <row r="1023" spans="3:14">
      <c r="C1023" s="5"/>
      <c r="D1023" s="5"/>
      <c r="E1023" s="5"/>
      <c r="F1023" s="5"/>
      <c r="G1023" s="5"/>
      <c r="J1023" s="497"/>
      <c r="K1023" s="497"/>
      <c r="L1023" s="497"/>
      <c r="M1023" s="497"/>
      <c r="N1023" s="497"/>
    </row>
    <row r="1024" spans="3:14">
      <c r="C1024" s="5"/>
      <c r="D1024" s="5"/>
      <c r="E1024" s="5"/>
      <c r="F1024" s="5"/>
      <c r="G1024" s="5"/>
      <c r="J1024" s="497"/>
      <c r="K1024" s="497"/>
      <c r="L1024" s="497"/>
      <c r="M1024" s="497"/>
      <c r="N1024" s="497"/>
    </row>
    <row r="1025" spans="3:14">
      <c r="C1025" s="5"/>
      <c r="D1025" s="5"/>
      <c r="E1025" s="5"/>
      <c r="F1025" s="5"/>
      <c r="G1025" s="5"/>
      <c r="J1025" s="497"/>
      <c r="K1025" s="497"/>
      <c r="L1025" s="497"/>
      <c r="M1025" s="497"/>
      <c r="N1025" s="497"/>
    </row>
    <row r="1026" spans="3:14">
      <c r="C1026" s="5"/>
      <c r="D1026" s="5"/>
      <c r="E1026" s="5"/>
      <c r="F1026" s="5"/>
      <c r="G1026" s="5"/>
      <c r="J1026" s="497"/>
      <c r="K1026" s="497"/>
      <c r="L1026" s="497"/>
      <c r="M1026" s="497"/>
      <c r="N1026" s="497"/>
    </row>
    <row r="1027" spans="3:14">
      <c r="C1027" s="5"/>
      <c r="D1027" s="5"/>
      <c r="E1027" s="5"/>
      <c r="F1027" s="5"/>
      <c r="G1027" s="5"/>
      <c r="J1027" s="497"/>
      <c r="K1027" s="497"/>
      <c r="L1027" s="497"/>
      <c r="M1027" s="497"/>
      <c r="N1027" s="497"/>
    </row>
    <row r="1028" spans="3:14">
      <c r="C1028" s="5"/>
      <c r="D1028" s="5"/>
      <c r="E1028" s="5"/>
      <c r="F1028" s="5"/>
      <c r="G1028" s="5"/>
      <c r="J1028" s="497"/>
      <c r="K1028" s="497"/>
      <c r="L1028" s="497"/>
      <c r="M1028" s="497"/>
      <c r="N1028" s="497"/>
    </row>
    <row r="1029" spans="3:14">
      <c r="J1029" s="497"/>
      <c r="K1029" s="497"/>
      <c r="L1029" s="497"/>
      <c r="M1029" s="497"/>
      <c r="N1029" s="497"/>
    </row>
    <row r="1030" spans="3:14">
      <c r="J1030" s="497"/>
      <c r="K1030" s="497"/>
      <c r="L1030" s="497"/>
      <c r="M1030" s="497"/>
      <c r="N1030" s="497"/>
    </row>
    <row r="1031" spans="3:14">
      <c r="J1031" s="497"/>
      <c r="K1031" s="497"/>
      <c r="L1031" s="497"/>
      <c r="M1031" s="497"/>
      <c r="N1031" s="497"/>
    </row>
    <row r="1032" spans="3:14">
      <c r="J1032" s="497"/>
      <c r="K1032" s="497"/>
      <c r="L1032" s="497"/>
      <c r="M1032" s="497"/>
      <c r="N1032" s="497"/>
    </row>
    <row r="1033" spans="3:14">
      <c r="J1033" s="497"/>
      <c r="K1033" s="497"/>
      <c r="L1033" s="497"/>
      <c r="M1033" s="497"/>
      <c r="N1033" s="497"/>
    </row>
    <row r="1034" spans="3:14">
      <c r="J1034" s="497"/>
      <c r="K1034" s="497"/>
      <c r="L1034" s="497"/>
      <c r="M1034" s="497"/>
      <c r="N1034" s="497"/>
    </row>
    <row r="1035" spans="3:14">
      <c r="J1035" s="497"/>
      <c r="K1035" s="497"/>
      <c r="L1035" s="497"/>
      <c r="M1035" s="497"/>
      <c r="N1035" s="497"/>
    </row>
    <row r="1036" spans="3:14">
      <c r="J1036" s="497"/>
      <c r="K1036" s="497"/>
      <c r="L1036" s="497"/>
      <c r="M1036" s="497"/>
      <c r="N1036" s="497"/>
    </row>
    <row r="1037" spans="3:14">
      <c r="J1037" s="497"/>
      <c r="K1037" s="497"/>
      <c r="L1037" s="497"/>
      <c r="M1037" s="497"/>
      <c r="N1037" s="497"/>
    </row>
    <row r="1038" spans="3:14">
      <c r="J1038" s="497"/>
      <c r="K1038" s="497"/>
      <c r="L1038" s="497"/>
      <c r="M1038" s="497"/>
      <c r="N1038" s="497"/>
    </row>
    <row r="1039" spans="3:14">
      <c r="J1039" s="497"/>
      <c r="K1039" s="497"/>
      <c r="L1039" s="497"/>
      <c r="M1039" s="497"/>
      <c r="N1039" s="497"/>
    </row>
    <row r="1040" spans="3:14">
      <c r="J1040" s="497"/>
      <c r="K1040" s="497"/>
      <c r="L1040" s="497"/>
      <c r="M1040" s="497"/>
      <c r="N1040" s="497"/>
    </row>
  </sheetData>
  <pageMargins left="0.75" right="0.75" top="1" bottom="1" header="0.5" footer="0.5"/>
  <pageSetup orientation="portrait" horizontalDpi="1200" verticalDpi="120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9">
    <tabColor theme="5" tint="0.39997558519241921"/>
  </sheetPr>
  <dimension ref="A1:P174"/>
  <sheetViews>
    <sheetView zoomScale="75" zoomScaleNormal="75" zoomScalePageLayoutView="75" workbookViewId="0">
      <selection activeCell="N10" sqref="N10"/>
    </sheetView>
  </sheetViews>
  <sheetFormatPr defaultColWidth="8.6640625" defaultRowHeight="13.2"/>
  <cols>
    <col min="1" max="1" width="11.6640625" style="3" customWidth="1"/>
    <col min="2" max="16384" width="8.6640625" style="3"/>
  </cols>
  <sheetData>
    <row r="1" spans="1:1" ht="14.4">
      <c r="A1" s="61" t="s">
        <v>113</v>
      </c>
    </row>
    <row r="2" spans="1:1" ht="14.4">
      <c r="A2" s="61"/>
    </row>
    <row r="3" spans="1:1" ht="14.4">
      <c r="A3" s="61"/>
    </row>
    <row r="4" spans="1:1" ht="14.4">
      <c r="A4" s="61"/>
    </row>
    <row r="5" spans="1:1" ht="14.4">
      <c r="A5" s="61"/>
    </row>
    <row r="6" spans="1:1" ht="14.4">
      <c r="A6" s="61"/>
    </row>
    <row r="7" spans="1:1" ht="14.4">
      <c r="A7" s="61"/>
    </row>
    <row r="8" spans="1:1" ht="14.4">
      <c r="A8" s="61"/>
    </row>
    <row r="9" spans="1:1" ht="14.4">
      <c r="A9" s="61"/>
    </row>
    <row r="10" spans="1:1" ht="14.4">
      <c r="A10" s="61"/>
    </row>
    <row r="11" spans="1:1" ht="14.4">
      <c r="A11" s="61"/>
    </row>
    <row r="12" spans="1:1" ht="14.4">
      <c r="A12" s="61"/>
    </row>
    <row r="13" spans="1:1" ht="14.4">
      <c r="A13" s="61"/>
    </row>
    <row r="14" spans="1:1" ht="14.4">
      <c r="A14" s="61"/>
    </row>
    <row r="15" spans="1:1" ht="14.4">
      <c r="A15" s="61"/>
    </row>
    <row r="16" spans="1:1" ht="14.4">
      <c r="A16" s="61"/>
    </row>
    <row r="17" spans="1:16" ht="14.4">
      <c r="A17" s="61"/>
    </row>
    <row r="18" spans="1:16" ht="14.4">
      <c r="A18" s="61"/>
    </row>
    <row r="19" spans="1:16" ht="14.4">
      <c r="A19" s="61"/>
    </row>
    <row r="20" spans="1:16" ht="14.4">
      <c r="A20" s="61"/>
    </row>
    <row r="21" spans="1:16">
      <c r="A21" s="79" t="s">
        <v>196</v>
      </c>
    </row>
    <row r="22" spans="1:16" ht="14.4">
      <c r="A22" s="61"/>
    </row>
    <row r="24" spans="1:16">
      <c r="A24" s="1123"/>
      <c r="B24" s="29"/>
      <c r="C24" s="29"/>
      <c r="D24" s="29"/>
      <c r="E24" s="29"/>
      <c r="F24" s="29"/>
      <c r="G24" s="29"/>
      <c r="H24" s="29"/>
      <c r="I24" s="29"/>
      <c r="J24" s="29"/>
      <c r="K24" s="63"/>
      <c r="L24" s="29"/>
      <c r="M24" s="29"/>
      <c r="N24" s="29"/>
      <c r="O24" s="29"/>
      <c r="P24" s="29"/>
    </row>
    <row r="25" spans="1:16">
      <c r="A25" s="1123"/>
      <c r="B25" s="29"/>
      <c r="C25" s="29"/>
      <c r="D25" s="29"/>
      <c r="E25" s="29"/>
      <c r="F25" s="29"/>
      <c r="G25" s="29"/>
      <c r="H25" s="29"/>
      <c r="I25" s="29"/>
      <c r="J25" s="29"/>
      <c r="K25" s="63"/>
      <c r="L25" s="29"/>
      <c r="M25" s="29"/>
      <c r="N25" s="29"/>
      <c r="O25" s="29"/>
      <c r="P25" s="29"/>
    </row>
    <row r="26" spans="1:16">
      <c r="A26" s="1123"/>
      <c r="B26" s="29"/>
      <c r="C26" s="29"/>
      <c r="D26" s="29"/>
      <c r="E26" s="29"/>
      <c r="F26" s="29"/>
      <c r="G26" s="29"/>
      <c r="H26" s="29"/>
      <c r="I26" s="29"/>
      <c r="J26" s="29"/>
      <c r="K26" s="63"/>
      <c r="L26" s="29"/>
      <c r="M26" s="29"/>
      <c r="N26" s="29"/>
      <c r="O26" s="29"/>
      <c r="P26" s="29"/>
    </row>
    <row r="27" spans="1:16">
      <c r="A27" s="1123"/>
      <c r="B27" s="29"/>
      <c r="C27" s="29"/>
      <c r="D27" s="29"/>
      <c r="E27" s="29"/>
      <c r="F27" s="29"/>
      <c r="G27" s="29"/>
      <c r="H27" s="29"/>
      <c r="I27" s="29"/>
      <c r="J27" s="29"/>
      <c r="K27" s="63"/>
      <c r="L27" s="29"/>
      <c r="M27" s="29"/>
      <c r="N27" s="29"/>
      <c r="O27" s="29"/>
      <c r="P27" s="29"/>
    </row>
    <row r="28" spans="1:16">
      <c r="A28" s="1123"/>
      <c r="B28" s="29"/>
      <c r="C28" s="29"/>
      <c r="D28" s="29"/>
      <c r="E28" s="29"/>
      <c r="F28" s="29"/>
      <c r="G28" s="29"/>
      <c r="H28" s="29"/>
      <c r="I28" s="29"/>
      <c r="J28" s="29"/>
      <c r="K28" s="63"/>
      <c r="L28" s="29"/>
      <c r="M28" s="29"/>
      <c r="N28" s="29"/>
      <c r="O28" s="29"/>
      <c r="P28" s="29"/>
    </row>
    <row r="29" spans="1:16">
      <c r="A29" s="1123"/>
      <c r="B29" s="29"/>
      <c r="C29" s="29"/>
      <c r="D29" s="29"/>
      <c r="E29" s="29"/>
      <c r="F29" s="29"/>
      <c r="G29" s="29"/>
      <c r="H29" s="29"/>
      <c r="I29" s="29"/>
      <c r="J29" s="29"/>
      <c r="K29" s="63"/>
      <c r="L29" s="29"/>
      <c r="M29" s="29"/>
      <c r="N29" s="29"/>
      <c r="O29" s="29"/>
      <c r="P29" s="29"/>
    </row>
    <row r="30" spans="1:16">
      <c r="A30" s="1123"/>
      <c r="B30" s="29"/>
      <c r="C30" s="29"/>
      <c r="D30" s="29"/>
      <c r="E30" s="29"/>
      <c r="F30" s="29"/>
      <c r="G30" s="29"/>
      <c r="H30" s="29"/>
      <c r="I30" s="29"/>
      <c r="J30" s="29"/>
      <c r="K30" s="29"/>
      <c r="L30" s="29"/>
      <c r="M30" s="29"/>
      <c r="N30" s="29"/>
      <c r="O30" s="29"/>
      <c r="P30" s="29"/>
    </row>
    <row r="31" spans="1:16">
      <c r="A31" s="1123"/>
      <c r="B31" s="29"/>
      <c r="C31" s="29"/>
      <c r="D31" s="29"/>
      <c r="E31" s="29"/>
      <c r="F31" s="29"/>
      <c r="G31" s="29"/>
      <c r="H31" s="29"/>
      <c r="I31" s="29"/>
      <c r="J31" s="29"/>
      <c r="K31" s="29"/>
      <c r="L31" s="29"/>
      <c r="M31" s="29"/>
      <c r="N31" s="29"/>
      <c r="O31" s="29"/>
      <c r="P31" s="29"/>
    </row>
    <row r="32" spans="1:16">
      <c r="A32" s="1123"/>
      <c r="B32" s="29"/>
      <c r="C32" s="29"/>
      <c r="D32" s="29"/>
      <c r="E32" s="29"/>
      <c r="F32" s="29"/>
      <c r="G32" s="29"/>
      <c r="H32" s="29"/>
      <c r="I32" s="29"/>
      <c r="J32" s="29"/>
      <c r="K32" s="29"/>
      <c r="L32" s="29"/>
      <c r="M32" s="29"/>
      <c r="N32" s="29"/>
      <c r="O32" s="29"/>
      <c r="P32" s="29"/>
    </row>
    <row r="33" spans="1:16">
      <c r="A33" s="1123"/>
      <c r="B33" s="29"/>
      <c r="C33" s="29"/>
      <c r="D33" s="29"/>
      <c r="E33" s="29"/>
      <c r="F33" s="29"/>
      <c r="G33" s="29"/>
      <c r="H33" s="29"/>
      <c r="I33" s="29"/>
      <c r="J33" s="29"/>
      <c r="K33" s="29"/>
      <c r="L33" s="29"/>
      <c r="M33" s="29"/>
      <c r="N33" s="29"/>
      <c r="O33" s="29"/>
      <c r="P33" s="29"/>
    </row>
    <row r="34" spans="1:16">
      <c r="A34" s="1123"/>
      <c r="B34" s="29"/>
      <c r="C34" s="29"/>
      <c r="D34" s="29"/>
      <c r="E34" s="29"/>
      <c r="F34" s="29"/>
      <c r="G34" s="29"/>
      <c r="H34" s="29"/>
      <c r="I34" s="29"/>
      <c r="J34" s="29"/>
      <c r="K34" s="29"/>
      <c r="L34" s="29"/>
      <c r="M34" s="29"/>
      <c r="N34" s="29"/>
      <c r="O34" s="29"/>
      <c r="P34" s="29"/>
    </row>
    <row r="35" spans="1:16">
      <c r="A35" s="1123"/>
      <c r="B35" s="29"/>
      <c r="C35" s="29"/>
      <c r="D35" s="29"/>
      <c r="E35" s="29"/>
      <c r="F35" s="29"/>
      <c r="G35" s="29"/>
      <c r="H35" s="29"/>
      <c r="I35" s="29"/>
      <c r="J35" s="29"/>
      <c r="K35" s="29"/>
      <c r="L35" s="29"/>
      <c r="M35" s="29"/>
      <c r="N35" s="29"/>
      <c r="O35" s="29"/>
      <c r="P35" s="29"/>
    </row>
    <row r="36" spans="1:16">
      <c r="A36" s="1123"/>
      <c r="B36" s="29"/>
      <c r="C36" s="29"/>
      <c r="D36" s="29"/>
      <c r="E36" s="29"/>
      <c r="F36" s="29"/>
      <c r="G36" s="29"/>
      <c r="H36" s="29"/>
      <c r="I36" s="29"/>
      <c r="J36" s="29"/>
      <c r="K36" s="29"/>
      <c r="L36" s="29"/>
      <c r="M36" s="29"/>
      <c r="N36" s="29"/>
      <c r="O36" s="29"/>
      <c r="P36" s="29"/>
    </row>
    <row r="37" spans="1:16">
      <c r="A37" s="1123"/>
      <c r="B37" s="29"/>
      <c r="C37" s="29"/>
      <c r="D37" s="29"/>
      <c r="E37" s="29"/>
      <c r="F37" s="29"/>
      <c r="G37" s="29"/>
      <c r="H37" s="29"/>
      <c r="I37" s="29"/>
      <c r="J37" s="29"/>
      <c r="K37" s="29"/>
      <c r="L37" s="29"/>
      <c r="M37" s="29"/>
      <c r="N37" s="29"/>
      <c r="O37" s="29"/>
      <c r="P37" s="29"/>
    </row>
    <row r="38" spans="1:16">
      <c r="A38" s="1123"/>
      <c r="B38" s="29"/>
      <c r="C38" s="29"/>
      <c r="D38" s="29"/>
      <c r="E38" s="29"/>
      <c r="F38" s="29"/>
      <c r="G38" s="29"/>
      <c r="H38" s="29"/>
      <c r="I38" s="29"/>
      <c r="J38" s="29"/>
      <c r="K38" s="29"/>
      <c r="L38" s="29"/>
      <c r="M38" s="29"/>
      <c r="N38" s="29"/>
      <c r="O38" s="29"/>
      <c r="P38" s="29"/>
    </row>
    <row r="39" spans="1:16">
      <c r="A39" s="1123"/>
      <c r="B39" s="29"/>
      <c r="C39" s="29"/>
      <c r="D39" s="29"/>
      <c r="E39" s="29"/>
      <c r="F39" s="29"/>
      <c r="G39" s="29"/>
      <c r="H39" s="29"/>
      <c r="I39" s="29"/>
      <c r="J39" s="29"/>
      <c r="K39" s="29"/>
      <c r="L39" s="29"/>
      <c r="M39" s="29"/>
      <c r="N39" s="29"/>
      <c r="O39" s="29"/>
      <c r="P39" s="29"/>
    </row>
    <row r="40" spans="1:16">
      <c r="A40" s="1123"/>
      <c r="B40" s="29"/>
      <c r="C40" s="29"/>
      <c r="D40" s="63"/>
      <c r="E40" s="63"/>
      <c r="F40" s="29"/>
      <c r="G40" s="29"/>
      <c r="H40" s="29"/>
      <c r="I40" s="29"/>
      <c r="J40" s="29"/>
      <c r="K40" s="29"/>
      <c r="L40" s="29"/>
      <c r="M40" s="29"/>
      <c r="N40" s="29"/>
      <c r="O40" s="29"/>
      <c r="P40" s="29"/>
    </row>
    <row r="41" spans="1:16">
      <c r="A41" s="1123"/>
      <c r="B41" s="29"/>
      <c r="C41" s="29"/>
      <c r="D41" s="63"/>
      <c r="E41" s="63"/>
      <c r="F41" s="29"/>
      <c r="G41" s="29"/>
      <c r="H41" s="29"/>
      <c r="I41" s="29"/>
      <c r="J41" s="29"/>
      <c r="K41" s="29"/>
      <c r="L41" s="29"/>
      <c r="M41" s="29"/>
      <c r="N41" s="29"/>
      <c r="O41" s="29"/>
      <c r="P41" s="29"/>
    </row>
    <row r="42" spans="1:16">
      <c r="A42" s="1123"/>
      <c r="B42" s="29"/>
      <c r="C42" s="29"/>
      <c r="D42" s="63"/>
      <c r="E42" s="63"/>
      <c r="F42" s="29"/>
      <c r="G42" s="29"/>
      <c r="H42" s="29"/>
      <c r="I42" s="29"/>
      <c r="J42" s="29"/>
      <c r="K42" s="29"/>
      <c r="L42" s="29"/>
      <c r="M42" s="29"/>
      <c r="N42" s="29"/>
      <c r="O42" s="29"/>
      <c r="P42" s="29"/>
    </row>
    <row r="43" spans="1:16">
      <c r="A43" s="1123"/>
      <c r="B43" s="29"/>
      <c r="C43" s="29"/>
      <c r="D43" s="63"/>
      <c r="E43" s="63"/>
      <c r="F43" s="29"/>
      <c r="G43" s="29"/>
      <c r="H43" s="29"/>
      <c r="I43" s="29"/>
      <c r="J43" s="29"/>
      <c r="K43" s="29"/>
      <c r="L43" s="29"/>
      <c r="M43" s="29"/>
      <c r="N43" s="29"/>
      <c r="O43" s="29"/>
      <c r="P43" s="29"/>
    </row>
    <row r="44" spans="1:16">
      <c r="A44" s="1123"/>
      <c r="B44" s="29"/>
      <c r="C44" s="29"/>
      <c r="D44" s="29"/>
      <c r="E44" s="63"/>
      <c r="F44" s="29"/>
      <c r="G44" s="29"/>
      <c r="H44" s="29"/>
      <c r="I44" s="29"/>
      <c r="J44" s="29"/>
      <c r="K44" s="29"/>
      <c r="L44" s="29"/>
      <c r="M44" s="29"/>
      <c r="N44" s="29"/>
      <c r="O44" s="29"/>
      <c r="P44" s="29"/>
    </row>
    <row r="45" spans="1:16">
      <c r="A45" s="1123"/>
      <c r="B45" s="29"/>
      <c r="C45" s="29"/>
      <c r="D45" s="29"/>
      <c r="E45" s="63"/>
      <c r="F45" s="29"/>
      <c r="G45" s="29"/>
      <c r="H45" s="29"/>
      <c r="I45" s="29"/>
      <c r="J45" s="29"/>
      <c r="K45" s="29"/>
      <c r="L45" s="29"/>
      <c r="M45" s="29"/>
      <c r="N45" s="29"/>
      <c r="O45" s="29"/>
      <c r="P45" s="29"/>
    </row>
    <row r="46" spans="1:16">
      <c r="A46" s="1123"/>
      <c r="B46" s="29"/>
      <c r="C46" s="29"/>
      <c r="D46" s="29"/>
      <c r="E46" s="29"/>
      <c r="F46" s="29"/>
      <c r="G46" s="29"/>
      <c r="H46" s="29"/>
      <c r="I46" s="29"/>
      <c r="J46" s="29"/>
      <c r="K46" s="29"/>
      <c r="L46" s="29"/>
      <c r="M46" s="29"/>
      <c r="N46" s="29"/>
      <c r="O46" s="29"/>
      <c r="P46" s="29"/>
    </row>
    <row r="47" spans="1:16">
      <c r="A47" s="1123"/>
      <c r="B47" s="29"/>
      <c r="C47" s="29"/>
      <c r="D47" s="29"/>
      <c r="E47" s="29"/>
      <c r="F47" s="29"/>
      <c r="G47" s="29"/>
      <c r="H47" s="29"/>
      <c r="I47" s="29"/>
      <c r="J47" s="29"/>
      <c r="K47" s="29"/>
      <c r="L47" s="29"/>
      <c r="M47" s="29"/>
      <c r="N47" s="29"/>
      <c r="O47" s="29"/>
      <c r="P47" s="29"/>
    </row>
    <row r="48" spans="1:16">
      <c r="A48" s="1123"/>
      <c r="B48" s="29"/>
      <c r="C48" s="29"/>
      <c r="D48" s="29"/>
      <c r="E48" s="29"/>
      <c r="F48" s="29"/>
      <c r="G48" s="29"/>
      <c r="H48" s="29"/>
      <c r="I48" s="29"/>
      <c r="J48" s="29"/>
      <c r="K48" s="29"/>
      <c r="L48" s="29"/>
      <c r="M48" s="29"/>
      <c r="N48" s="29"/>
      <c r="O48" s="29"/>
      <c r="P48" s="29"/>
    </row>
    <row r="49" spans="1:16">
      <c r="A49" s="1123"/>
      <c r="B49" s="29"/>
      <c r="C49" s="29"/>
      <c r="D49" s="29"/>
      <c r="E49" s="29"/>
      <c r="F49" s="29"/>
      <c r="G49" s="29"/>
      <c r="H49" s="29"/>
      <c r="I49" s="29"/>
      <c r="J49" s="29"/>
      <c r="K49" s="29"/>
      <c r="L49" s="29"/>
      <c r="M49" s="29"/>
      <c r="N49" s="29"/>
      <c r="O49" s="29"/>
      <c r="P49" s="29"/>
    </row>
    <row r="50" spans="1:16">
      <c r="A50" s="1123"/>
      <c r="B50" s="29"/>
      <c r="C50" s="29"/>
      <c r="D50" s="29"/>
      <c r="E50" s="29"/>
      <c r="F50" s="29"/>
      <c r="G50" s="29"/>
      <c r="H50" s="29"/>
      <c r="I50" s="29"/>
      <c r="J50" s="29"/>
      <c r="K50" s="29"/>
      <c r="L50" s="29"/>
      <c r="M50" s="29"/>
      <c r="N50" s="29"/>
      <c r="O50" s="29"/>
      <c r="P50" s="29"/>
    </row>
    <row r="51" spans="1:16">
      <c r="A51" s="1123"/>
      <c r="B51" s="29"/>
      <c r="C51" s="29"/>
      <c r="D51" s="29"/>
      <c r="E51" s="29"/>
      <c r="F51" s="29"/>
      <c r="G51" s="29"/>
      <c r="H51" s="29"/>
      <c r="I51" s="29"/>
      <c r="J51" s="29"/>
      <c r="K51" s="29"/>
      <c r="L51" s="29"/>
      <c r="M51" s="29"/>
      <c r="N51" s="29"/>
      <c r="O51" s="29"/>
      <c r="P51" s="29"/>
    </row>
    <row r="52" spans="1:16">
      <c r="A52" s="1123"/>
      <c r="B52" s="29"/>
      <c r="C52" s="29"/>
      <c r="D52" s="29"/>
      <c r="E52" s="29"/>
      <c r="F52" s="29"/>
      <c r="G52" s="29"/>
      <c r="H52" s="29"/>
      <c r="I52" s="29"/>
      <c r="J52" s="29"/>
      <c r="K52" s="29"/>
      <c r="L52" s="29"/>
      <c r="M52" s="29"/>
      <c r="N52" s="29"/>
      <c r="O52" s="29"/>
      <c r="P52" s="29"/>
    </row>
    <row r="53" spans="1:16">
      <c r="A53" s="1123"/>
      <c r="B53" s="29"/>
      <c r="C53" s="29"/>
      <c r="D53" s="29"/>
      <c r="E53" s="29"/>
      <c r="F53" s="29"/>
      <c r="G53" s="29"/>
      <c r="H53" s="29"/>
      <c r="I53" s="29"/>
      <c r="J53" s="29"/>
      <c r="K53" s="29"/>
      <c r="L53" s="29"/>
      <c r="M53" s="29"/>
      <c r="N53" s="29"/>
      <c r="O53" s="29"/>
      <c r="P53" s="29"/>
    </row>
    <row r="54" spans="1:16">
      <c r="A54" s="1123"/>
      <c r="B54" s="29"/>
      <c r="C54" s="29"/>
      <c r="D54" s="29"/>
      <c r="E54" s="29"/>
      <c r="F54" s="29"/>
      <c r="G54" s="29"/>
      <c r="H54" s="29"/>
      <c r="I54" s="29"/>
      <c r="J54" s="29"/>
      <c r="K54" s="29"/>
      <c r="L54" s="29"/>
      <c r="M54" s="29"/>
      <c r="N54" s="29"/>
      <c r="O54" s="29"/>
      <c r="P54" s="29"/>
    </row>
    <row r="55" spans="1:16">
      <c r="A55" s="1123"/>
      <c r="B55" s="29"/>
      <c r="C55" s="29"/>
      <c r="D55" s="29"/>
      <c r="E55" s="29"/>
      <c r="F55" s="29"/>
      <c r="G55" s="29"/>
      <c r="H55" s="29"/>
      <c r="I55" s="29"/>
      <c r="J55" s="29"/>
      <c r="K55" s="29"/>
      <c r="L55" s="29"/>
      <c r="M55" s="29"/>
      <c r="N55" s="29"/>
      <c r="O55" s="29"/>
      <c r="P55" s="29"/>
    </row>
    <row r="56" spans="1:16">
      <c r="A56" s="1123"/>
      <c r="B56" s="29"/>
      <c r="C56" s="29"/>
      <c r="D56" s="29"/>
      <c r="E56" s="29"/>
      <c r="F56" s="29"/>
      <c r="G56" s="29"/>
      <c r="H56" s="29"/>
      <c r="I56" s="29"/>
      <c r="J56" s="29"/>
      <c r="K56" s="29"/>
      <c r="L56" s="29"/>
      <c r="M56" s="29"/>
      <c r="N56" s="29"/>
      <c r="O56" s="29"/>
      <c r="P56" s="29"/>
    </row>
    <row r="57" spans="1:16">
      <c r="A57" s="1123"/>
      <c r="B57" s="29"/>
      <c r="C57" s="29"/>
      <c r="D57" s="29"/>
      <c r="E57" s="29"/>
      <c r="F57" s="29"/>
      <c r="G57" s="29"/>
      <c r="H57" s="29"/>
      <c r="I57" s="29"/>
      <c r="J57" s="29"/>
      <c r="K57" s="29"/>
      <c r="L57" s="29"/>
      <c r="M57" s="29"/>
      <c r="N57" s="29"/>
      <c r="O57" s="29"/>
      <c r="P57" s="29"/>
    </row>
    <row r="58" spans="1:16">
      <c r="A58" s="1123"/>
      <c r="B58" s="29"/>
      <c r="C58" s="29"/>
      <c r="D58" s="29"/>
      <c r="E58" s="29"/>
      <c r="F58" s="29"/>
      <c r="G58" s="29"/>
      <c r="H58" s="29"/>
      <c r="I58" s="29"/>
      <c r="J58" s="29"/>
      <c r="K58" s="29"/>
      <c r="L58" s="29"/>
      <c r="M58" s="29"/>
      <c r="N58" s="29"/>
      <c r="O58" s="29"/>
      <c r="P58" s="29"/>
    </row>
    <row r="59" spans="1:16">
      <c r="A59" s="1123"/>
      <c r="B59" s="29"/>
      <c r="C59" s="29"/>
      <c r="D59" s="29"/>
      <c r="E59" s="29"/>
      <c r="F59" s="29"/>
      <c r="G59" s="29"/>
      <c r="H59" s="29"/>
      <c r="I59" s="29"/>
      <c r="J59" s="29"/>
      <c r="K59" s="29"/>
      <c r="L59" s="29"/>
      <c r="M59" s="29"/>
      <c r="N59" s="29"/>
      <c r="O59" s="29"/>
      <c r="P59" s="29"/>
    </row>
    <row r="60" spans="1:16">
      <c r="A60" s="1123"/>
      <c r="B60" s="29"/>
      <c r="C60" s="29"/>
      <c r="D60" s="29"/>
      <c r="E60" s="29"/>
      <c r="F60" s="29"/>
      <c r="G60" s="29"/>
      <c r="H60" s="29"/>
      <c r="I60" s="29"/>
      <c r="J60" s="29"/>
      <c r="K60" s="29"/>
      <c r="L60" s="29"/>
      <c r="M60" s="29"/>
      <c r="N60" s="29"/>
      <c r="O60" s="29"/>
      <c r="P60" s="29"/>
    </row>
    <row r="61" spans="1:16">
      <c r="A61" s="1123"/>
      <c r="B61" s="29"/>
      <c r="C61" s="29"/>
      <c r="D61" s="29"/>
      <c r="E61" s="29"/>
      <c r="F61" s="29"/>
      <c r="G61" s="29"/>
      <c r="H61" s="29"/>
      <c r="I61" s="29"/>
      <c r="J61" s="29"/>
      <c r="K61" s="29"/>
      <c r="L61" s="29"/>
      <c r="M61" s="29"/>
      <c r="N61" s="29"/>
      <c r="O61" s="29"/>
      <c r="P61" s="29"/>
    </row>
    <row r="62" spans="1:16">
      <c r="A62" s="1123"/>
      <c r="B62" s="29"/>
      <c r="C62" s="29"/>
      <c r="D62" s="29"/>
      <c r="E62" s="29"/>
      <c r="F62" s="29"/>
      <c r="G62" s="29"/>
      <c r="H62" s="29"/>
      <c r="I62" s="29"/>
      <c r="J62" s="29"/>
      <c r="K62" s="29"/>
      <c r="L62" s="29"/>
      <c r="M62" s="29"/>
      <c r="N62" s="29"/>
      <c r="O62" s="29"/>
      <c r="P62" s="29"/>
    </row>
    <row r="63" spans="1:16">
      <c r="A63" s="1123"/>
      <c r="B63" s="29"/>
      <c r="C63" s="29"/>
      <c r="D63" s="29"/>
      <c r="E63" s="29"/>
      <c r="F63" s="29"/>
      <c r="G63" s="29"/>
      <c r="H63" s="29"/>
      <c r="I63" s="29"/>
      <c r="J63" s="29"/>
      <c r="K63" s="29"/>
      <c r="L63" s="29"/>
      <c r="M63" s="29"/>
      <c r="N63" s="29"/>
      <c r="O63" s="29"/>
      <c r="P63" s="29"/>
    </row>
    <row r="64" spans="1:16">
      <c r="A64" s="1123"/>
      <c r="B64" s="29"/>
      <c r="C64" s="29"/>
      <c r="D64" s="29"/>
      <c r="E64" s="29"/>
      <c r="F64" s="29"/>
      <c r="G64" s="29"/>
      <c r="H64" s="29"/>
      <c r="I64" s="29"/>
      <c r="J64" s="29"/>
      <c r="K64" s="29"/>
      <c r="L64" s="29"/>
      <c r="M64" s="29"/>
      <c r="N64" s="29"/>
      <c r="O64" s="29"/>
      <c r="P64" s="29"/>
    </row>
    <row r="65" spans="1:16">
      <c r="A65" s="1123"/>
      <c r="B65" s="29"/>
      <c r="C65" s="29"/>
      <c r="D65" s="29"/>
      <c r="E65" s="29"/>
      <c r="F65" s="29"/>
      <c r="G65" s="29"/>
      <c r="H65" s="29"/>
      <c r="I65" s="29"/>
      <c r="J65" s="29"/>
      <c r="K65" s="29"/>
      <c r="L65" s="29"/>
      <c r="M65" s="29"/>
      <c r="N65" s="29"/>
      <c r="O65" s="29"/>
      <c r="P65" s="29"/>
    </row>
    <row r="66" spans="1:16">
      <c r="A66" s="1123"/>
      <c r="B66" s="29"/>
      <c r="C66" s="29"/>
      <c r="D66" s="29"/>
      <c r="E66" s="29"/>
      <c r="F66" s="29"/>
      <c r="G66" s="29"/>
      <c r="H66" s="29"/>
      <c r="I66" s="29"/>
      <c r="J66" s="29"/>
      <c r="K66" s="29"/>
      <c r="L66" s="29"/>
      <c r="M66" s="29"/>
      <c r="N66" s="29"/>
      <c r="O66" s="29"/>
      <c r="P66" s="29"/>
    </row>
    <row r="67" spans="1:16">
      <c r="A67" s="1123"/>
      <c r="B67" s="29"/>
      <c r="C67" s="29"/>
      <c r="D67" s="29"/>
      <c r="E67" s="29"/>
      <c r="F67" s="29"/>
      <c r="G67" s="29"/>
      <c r="H67" s="29"/>
      <c r="I67" s="29"/>
      <c r="J67" s="29"/>
      <c r="K67" s="29"/>
      <c r="L67" s="29"/>
      <c r="M67" s="29"/>
      <c r="N67" s="29"/>
      <c r="O67" s="29"/>
      <c r="P67" s="29"/>
    </row>
    <row r="68" spans="1:16">
      <c r="A68" s="1123"/>
      <c r="B68" s="29"/>
      <c r="C68" s="29"/>
      <c r="D68" s="29"/>
      <c r="E68" s="29"/>
      <c r="F68" s="29"/>
      <c r="G68" s="29"/>
      <c r="H68" s="29"/>
      <c r="I68" s="29"/>
      <c r="J68" s="29"/>
      <c r="K68" s="29"/>
      <c r="L68" s="29"/>
      <c r="M68" s="29"/>
      <c r="N68" s="29"/>
      <c r="O68" s="29"/>
      <c r="P68" s="29"/>
    </row>
    <row r="69" spans="1:16">
      <c r="A69" s="1123"/>
      <c r="B69" s="29"/>
      <c r="C69" s="29"/>
      <c r="D69" s="29"/>
      <c r="E69" s="29"/>
      <c r="F69" s="29"/>
      <c r="G69" s="29"/>
      <c r="H69" s="29"/>
      <c r="I69" s="29"/>
      <c r="J69" s="29"/>
      <c r="K69" s="29"/>
      <c r="L69" s="29"/>
      <c r="M69" s="29"/>
      <c r="N69" s="29"/>
      <c r="O69" s="29"/>
      <c r="P69" s="29"/>
    </row>
    <row r="70" spans="1:16">
      <c r="A70" s="1123"/>
      <c r="B70" s="29"/>
      <c r="C70" s="29"/>
      <c r="D70" s="29"/>
      <c r="E70" s="29"/>
      <c r="F70" s="29"/>
      <c r="G70" s="29"/>
      <c r="H70" s="29"/>
      <c r="I70" s="29"/>
      <c r="J70" s="29"/>
      <c r="K70" s="29"/>
      <c r="L70" s="29"/>
      <c r="M70" s="29"/>
      <c r="N70" s="29"/>
      <c r="O70" s="29"/>
      <c r="P70" s="29"/>
    </row>
    <row r="71" spans="1:16">
      <c r="A71" s="1123"/>
      <c r="B71" s="29"/>
      <c r="C71" s="29"/>
      <c r="D71" s="29"/>
      <c r="E71" s="29"/>
      <c r="F71" s="29"/>
      <c r="G71" s="29"/>
      <c r="H71" s="29"/>
      <c r="I71" s="29"/>
      <c r="J71" s="29"/>
      <c r="K71" s="29"/>
      <c r="L71" s="29"/>
      <c r="M71" s="29"/>
      <c r="N71" s="29"/>
      <c r="O71" s="29"/>
      <c r="P71" s="29"/>
    </row>
    <row r="72" spans="1:16">
      <c r="A72" s="1123"/>
      <c r="B72" s="29"/>
      <c r="C72" s="29"/>
      <c r="D72" s="29"/>
      <c r="E72" s="29"/>
      <c r="F72" s="29"/>
      <c r="G72" s="29"/>
      <c r="H72" s="29"/>
      <c r="I72" s="29"/>
      <c r="J72" s="29"/>
      <c r="K72" s="29"/>
      <c r="L72" s="29"/>
      <c r="M72" s="29"/>
      <c r="N72" s="29"/>
      <c r="O72" s="29"/>
      <c r="P72" s="29"/>
    </row>
    <row r="73" spans="1:16">
      <c r="A73" s="1123"/>
      <c r="B73" s="29"/>
      <c r="C73" s="29"/>
      <c r="D73" s="29"/>
      <c r="E73" s="29"/>
      <c r="F73" s="29"/>
      <c r="G73" s="29"/>
      <c r="H73" s="29"/>
      <c r="I73" s="29"/>
      <c r="J73" s="29"/>
      <c r="K73" s="29"/>
      <c r="L73" s="29"/>
      <c r="M73" s="29"/>
      <c r="N73" s="29"/>
      <c r="O73" s="29"/>
      <c r="P73" s="29"/>
    </row>
    <row r="74" spans="1:16">
      <c r="A74" s="1123"/>
      <c r="B74" s="29"/>
      <c r="C74" s="29"/>
      <c r="D74" s="29"/>
      <c r="E74" s="29"/>
      <c r="F74" s="29"/>
      <c r="G74" s="29"/>
      <c r="H74" s="29"/>
      <c r="I74" s="29"/>
      <c r="J74" s="29"/>
      <c r="K74" s="29"/>
      <c r="L74" s="29"/>
      <c r="M74" s="29"/>
      <c r="N74" s="29"/>
      <c r="O74" s="29"/>
      <c r="P74" s="29"/>
    </row>
    <row r="75" spans="1:16">
      <c r="A75" s="1123"/>
      <c r="B75" s="29"/>
      <c r="C75" s="29"/>
      <c r="D75" s="29"/>
      <c r="E75" s="29"/>
      <c r="F75" s="29"/>
      <c r="G75" s="29"/>
      <c r="H75" s="29"/>
      <c r="I75" s="29"/>
      <c r="J75" s="29"/>
      <c r="K75" s="29"/>
      <c r="L75" s="29"/>
      <c r="M75" s="29"/>
      <c r="N75" s="29"/>
      <c r="O75" s="29"/>
      <c r="P75" s="29"/>
    </row>
    <row r="76" spans="1:16">
      <c r="A76" s="1123"/>
      <c r="B76" s="29"/>
      <c r="C76" s="29"/>
      <c r="D76" s="29"/>
      <c r="E76" s="29"/>
      <c r="F76" s="29"/>
      <c r="G76" s="29"/>
      <c r="H76" s="29"/>
      <c r="I76" s="29"/>
      <c r="J76" s="29"/>
      <c r="K76" s="29"/>
      <c r="L76" s="29"/>
      <c r="M76" s="29"/>
      <c r="N76" s="29"/>
      <c r="O76" s="29"/>
      <c r="P76" s="29"/>
    </row>
    <row r="77" spans="1:16">
      <c r="A77" s="1123"/>
      <c r="B77" s="29"/>
      <c r="C77" s="29"/>
      <c r="D77" s="29"/>
      <c r="E77" s="29"/>
      <c r="F77" s="29"/>
      <c r="G77" s="29"/>
      <c r="H77" s="29"/>
      <c r="I77" s="29"/>
      <c r="J77" s="29"/>
      <c r="K77" s="29"/>
      <c r="L77" s="29"/>
      <c r="M77" s="29"/>
      <c r="N77" s="29"/>
      <c r="O77" s="29"/>
      <c r="P77" s="29"/>
    </row>
    <row r="78" spans="1:16">
      <c r="A78" s="1123"/>
      <c r="B78" s="29"/>
      <c r="C78" s="29"/>
      <c r="D78" s="29"/>
      <c r="E78" s="29"/>
      <c r="F78" s="29"/>
      <c r="G78" s="29"/>
      <c r="H78" s="29"/>
      <c r="I78" s="29"/>
      <c r="J78" s="29"/>
      <c r="K78" s="29"/>
      <c r="L78" s="29"/>
      <c r="M78" s="29"/>
      <c r="N78" s="29"/>
      <c r="O78" s="29"/>
      <c r="P78" s="29"/>
    </row>
    <row r="79" spans="1:16">
      <c r="A79" s="1123"/>
      <c r="B79" s="29"/>
      <c r="C79" s="29"/>
      <c r="D79" s="29"/>
      <c r="E79" s="29"/>
      <c r="F79" s="29"/>
      <c r="G79" s="29"/>
      <c r="H79" s="29"/>
      <c r="I79" s="29"/>
      <c r="J79" s="29"/>
      <c r="K79" s="29"/>
      <c r="L79" s="29"/>
      <c r="M79" s="29"/>
      <c r="N79" s="29"/>
      <c r="O79" s="29"/>
      <c r="P79" s="29"/>
    </row>
    <row r="80" spans="1:16">
      <c r="A80" s="1123"/>
      <c r="B80" s="29"/>
      <c r="C80" s="29"/>
      <c r="D80" s="29"/>
      <c r="E80" s="29"/>
      <c r="F80" s="29"/>
      <c r="G80" s="29"/>
      <c r="H80" s="29"/>
      <c r="I80" s="29"/>
      <c r="J80" s="29"/>
      <c r="K80" s="29"/>
      <c r="L80" s="29"/>
      <c r="M80" s="29"/>
      <c r="N80" s="29"/>
      <c r="O80" s="29"/>
      <c r="P80" s="29"/>
    </row>
    <row r="81" spans="1:16">
      <c r="A81" s="1123"/>
      <c r="B81" s="29"/>
      <c r="C81" s="29"/>
      <c r="D81" s="29"/>
      <c r="E81" s="29"/>
      <c r="F81" s="29"/>
      <c r="G81" s="29"/>
      <c r="H81" s="29"/>
      <c r="I81" s="29"/>
      <c r="J81" s="29"/>
      <c r="K81" s="29"/>
      <c r="L81" s="29"/>
      <c r="M81" s="29"/>
      <c r="N81" s="29"/>
      <c r="O81" s="29"/>
      <c r="P81" s="29"/>
    </row>
    <row r="82" spans="1:16">
      <c r="A82" s="1123"/>
      <c r="B82" s="29"/>
      <c r="C82" s="29"/>
      <c r="D82" s="29"/>
      <c r="E82" s="29"/>
      <c r="F82" s="29"/>
      <c r="G82" s="29"/>
      <c r="H82" s="29"/>
      <c r="I82" s="29"/>
      <c r="J82" s="29"/>
      <c r="K82" s="29"/>
      <c r="L82" s="29"/>
      <c r="M82" s="29"/>
      <c r="N82" s="29"/>
      <c r="O82" s="29"/>
      <c r="P82" s="29"/>
    </row>
    <row r="83" spans="1:16">
      <c r="A83" s="1123"/>
      <c r="B83" s="29"/>
      <c r="C83" s="29"/>
      <c r="D83" s="29"/>
      <c r="E83" s="29"/>
      <c r="F83" s="29"/>
      <c r="G83" s="29"/>
      <c r="H83" s="29"/>
      <c r="I83" s="29"/>
      <c r="J83" s="29"/>
      <c r="K83" s="29"/>
      <c r="L83" s="29"/>
      <c r="M83" s="29"/>
      <c r="N83" s="29"/>
      <c r="O83" s="29"/>
      <c r="P83" s="29"/>
    </row>
    <row r="84" spans="1:16">
      <c r="A84" s="1123"/>
      <c r="B84" s="29"/>
      <c r="C84" s="29"/>
      <c r="D84" s="29"/>
      <c r="E84" s="29"/>
      <c r="F84" s="29"/>
      <c r="G84" s="29"/>
      <c r="H84" s="29"/>
      <c r="I84" s="29"/>
      <c r="J84" s="29"/>
      <c r="K84" s="29"/>
      <c r="L84" s="29"/>
      <c r="M84" s="29"/>
      <c r="N84" s="29"/>
      <c r="O84" s="29"/>
      <c r="P84" s="29"/>
    </row>
    <row r="85" spans="1:16">
      <c r="A85" s="1123"/>
      <c r="B85" s="29"/>
      <c r="C85" s="29"/>
      <c r="D85" s="29"/>
      <c r="E85" s="29"/>
      <c r="F85" s="29"/>
      <c r="G85" s="29"/>
      <c r="H85" s="29"/>
      <c r="I85" s="29"/>
      <c r="J85" s="29"/>
      <c r="K85" s="29"/>
      <c r="L85" s="29"/>
      <c r="M85" s="29"/>
      <c r="N85" s="29"/>
      <c r="O85" s="29"/>
      <c r="P85" s="29"/>
    </row>
    <row r="86" spans="1:16">
      <c r="A86" s="1123"/>
      <c r="B86" s="29"/>
      <c r="C86" s="29"/>
      <c r="D86" s="29"/>
      <c r="E86" s="29"/>
      <c r="F86" s="29"/>
      <c r="G86" s="29"/>
      <c r="H86" s="29"/>
      <c r="I86" s="29"/>
      <c r="J86" s="29"/>
      <c r="K86" s="29"/>
      <c r="L86" s="29"/>
      <c r="M86" s="29"/>
      <c r="N86" s="29"/>
      <c r="O86" s="29"/>
      <c r="P86" s="29"/>
    </row>
    <row r="87" spans="1:16">
      <c r="A87" s="1123"/>
      <c r="B87" s="29"/>
      <c r="C87" s="29"/>
      <c r="D87" s="29"/>
      <c r="E87" s="29"/>
      <c r="F87" s="29"/>
      <c r="G87" s="29"/>
      <c r="H87" s="29"/>
      <c r="I87" s="29"/>
      <c r="J87" s="29"/>
      <c r="K87" s="29"/>
      <c r="L87" s="29"/>
      <c r="M87" s="29"/>
      <c r="N87" s="29"/>
      <c r="O87" s="29"/>
      <c r="P87" s="29"/>
    </row>
    <row r="88" spans="1:16">
      <c r="A88" s="1123"/>
      <c r="B88" s="29"/>
      <c r="C88" s="29"/>
      <c r="D88" s="29"/>
      <c r="E88" s="29"/>
      <c r="F88" s="29"/>
      <c r="G88" s="29"/>
      <c r="H88" s="29"/>
      <c r="I88" s="29"/>
      <c r="J88" s="29"/>
      <c r="K88" s="29"/>
      <c r="L88" s="29"/>
      <c r="M88" s="29"/>
      <c r="N88" s="29"/>
      <c r="O88" s="29"/>
      <c r="P88" s="29"/>
    </row>
    <row r="89" spans="1:16">
      <c r="A89" s="1123"/>
      <c r="B89" s="29"/>
      <c r="C89" s="29"/>
      <c r="D89" s="29"/>
      <c r="E89" s="29"/>
      <c r="F89" s="29"/>
      <c r="G89" s="29"/>
      <c r="H89" s="29"/>
      <c r="I89" s="29"/>
      <c r="J89" s="29"/>
      <c r="K89" s="29"/>
      <c r="L89" s="29"/>
      <c r="M89" s="29"/>
      <c r="N89" s="29"/>
      <c r="O89" s="29"/>
      <c r="P89" s="29"/>
    </row>
    <row r="90" spans="1:16">
      <c r="A90" s="1123"/>
      <c r="B90" s="29"/>
      <c r="C90" s="29"/>
      <c r="D90" s="29"/>
      <c r="E90" s="29"/>
      <c r="F90" s="29"/>
      <c r="G90" s="29"/>
      <c r="H90" s="29"/>
      <c r="I90" s="29"/>
      <c r="J90" s="29"/>
      <c r="K90" s="29"/>
      <c r="L90" s="29"/>
      <c r="M90" s="29"/>
      <c r="N90" s="29"/>
      <c r="O90" s="29"/>
      <c r="P90" s="29"/>
    </row>
    <row r="91" spans="1:16">
      <c r="A91" s="1123"/>
      <c r="B91" s="29"/>
      <c r="C91" s="29"/>
      <c r="D91" s="29"/>
      <c r="E91" s="29"/>
      <c r="F91" s="29"/>
      <c r="G91" s="29"/>
      <c r="H91" s="29"/>
      <c r="I91" s="29"/>
      <c r="J91" s="29"/>
      <c r="K91" s="29"/>
      <c r="L91" s="29"/>
      <c r="M91" s="29"/>
      <c r="N91" s="29"/>
      <c r="O91" s="29"/>
      <c r="P91" s="29"/>
    </row>
    <row r="92" spans="1:16">
      <c r="A92" s="1123"/>
      <c r="B92" s="29"/>
      <c r="C92" s="29"/>
      <c r="D92" s="29"/>
      <c r="E92" s="29"/>
      <c r="F92" s="29"/>
      <c r="G92" s="29"/>
      <c r="H92" s="29"/>
      <c r="I92" s="29"/>
      <c r="J92" s="29"/>
      <c r="K92" s="29"/>
      <c r="L92" s="29"/>
      <c r="M92" s="29"/>
      <c r="N92" s="29"/>
      <c r="O92" s="29"/>
      <c r="P92" s="29"/>
    </row>
    <row r="93" spans="1:16">
      <c r="A93" s="1123"/>
      <c r="B93" s="29"/>
      <c r="C93" s="29"/>
      <c r="D93" s="29"/>
      <c r="E93" s="29"/>
      <c r="F93" s="29"/>
      <c r="G93" s="29"/>
      <c r="H93" s="29"/>
      <c r="I93" s="29"/>
      <c r="J93" s="29"/>
      <c r="K93" s="29"/>
      <c r="L93" s="29"/>
      <c r="M93" s="29"/>
      <c r="N93" s="29"/>
      <c r="O93" s="29"/>
      <c r="P93" s="29"/>
    </row>
    <row r="94" spans="1:16">
      <c r="A94" s="1123"/>
      <c r="B94" s="29"/>
      <c r="C94" s="29"/>
      <c r="D94" s="29"/>
      <c r="E94" s="29"/>
      <c r="F94" s="29"/>
      <c r="G94" s="29"/>
      <c r="H94" s="29"/>
      <c r="I94" s="29"/>
      <c r="J94" s="29"/>
      <c r="K94" s="29"/>
      <c r="L94" s="29"/>
      <c r="M94" s="29"/>
      <c r="N94" s="29"/>
      <c r="O94" s="29"/>
      <c r="P94" s="29"/>
    </row>
    <row r="95" spans="1:16">
      <c r="A95" s="1123"/>
      <c r="B95" s="29"/>
      <c r="C95" s="29"/>
      <c r="D95" s="29"/>
      <c r="E95" s="29"/>
      <c r="F95" s="29"/>
      <c r="G95" s="29"/>
      <c r="H95" s="29"/>
      <c r="I95" s="29"/>
      <c r="J95" s="29"/>
      <c r="K95" s="29"/>
      <c r="L95" s="29"/>
      <c r="M95" s="29"/>
      <c r="N95" s="29"/>
      <c r="O95" s="29"/>
      <c r="P95" s="29"/>
    </row>
    <row r="96" spans="1:16">
      <c r="A96" s="1123"/>
      <c r="B96" s="29"/>
      <c r="C96" s="29"/>
      <c r="D96" s="29"/>
      <c r="E96" s="29"/>
      <c r="F96" s="29"/>
      <c r="G96" s="29"/>
      <c r="H96" s="29"/>
      <c r="I96" s="29"/>
      <c r="J96" s="29"/>
      <c r="K96" s="29"/>
      <c r="L96" s="29"/>
      <c r="M96" s="29"/>
      <c r="N96" s="29"/>
      <c r="O96" s="29"/>
      <c r="P96" s="29"/>
    </row>
    <row r="97" spans="1:16">
      <c r="A97" s="1123"/>
      <c r="B97" s="29"/>
      <c r="C97" s="29"/>
      <c r="D97" s="29"/>
      <c r="E97" s="29"/>
      <c r="F97" s="29"/>
      <c r="G97" s="29"/>
      <c r="H97" s="29"/>
      <c r="I97" s="29"/>
      <c r="J97" s="29"/>
      <c r="K97" s="29"/>
      <c r="L97" s="29"/>
      <c r="M97" s="29"/>
      <c r="N97" s="29"/>
      <c r="O97" s="29"/>
      <c r="P97" s="29"/>
    </row>
    <row r="98" spans="1:16">
      <c r="A98" s="1123"/>
      <c r="B98" s="29"/>
      <c r="C98" s="29"/>
      <c r="D98" s="29"/>
      <c r="E98" s="29"/>
      <c r="F98" s="29"/>
      <c r="G98" s="29"/>
      <c r="H98" s="29"/>
      <c r="I98" s="29"/>
      <c r="J98" s="29"/>
      <c r="K98" s="29"/>
      <c r="L98" s="29"/>
      <c r="M98" s="29"/>
      <c r="N98" s="29"/>
      <c r="O98" s="29"/>
      <c r="P98" s="29"/>
    </row>
    <row r="99" spans="1:16">
      <c r="A99" s="1123"/>
      <c r="B99" s="29"/>
      <c r="C99" s="29"/>
      <c r="D99" s="29"/>
      <c r="E99" s="29"/>
      <c r="F99" s="29"/>
      <c r="G99" s="29"/>
      <c r="H99" s="29"/>
      <c r="I99" s="29"/>
      <c r="J99" s="29"/>
      <c r="K99" s="29"/>
      <c r="L99" s="29"/>
      <c r="M99" s="29"/>
      <c r="N99" s="29"/>
      <c r="O99" s="29"/>
      <c r="P99" s="29"/>
    </row>
    <row r="100" spans="1:16">
      <c r="A100" s="1123"/>
      <c r="B100" s="29"/>
      <c r="C100" s="29"/>
      <c r="D100" s="29"/>
      <c r="E100" s="29"/>
      <c r="F100" s="29"/>
      <c r="G100" s="29"/>
      <c r="H100" s="29"/>
      <c r="I100" s="29"/>
      <c r="J100" s="29"/>
      <c r="K100" s="29"/>
      <c r="L100" s="29"/>
      <c r="M100" s="29"/>
      <c r="N100" s="29"/>
      <c r="O100" s="29"/>
      <c r="P100" s="29"/>
    </row>
    <row r="101" spans="1:16">
      <c r="A101" s="1123"/>
      <c r="B101" s="29"/>
      <c r="C101" s="29"/>
      <c r="D101" s="29"/>
      <c r="E101" s="29"/>
      <c r="F101" s="29"/>
      <c r="G101" s="29"/>
      <c r="H101" s="29"/>
      <c r="I101" s="29"/>
      <c r="J101" s="29"/>
      <c r="K101" s="29"/>
      <c r="L101" s="29"/>
      <c r="M101" s="29"/>
      <c r="N101" s="29"/>
      <c r="O101" s="29"/>
      <c r="P101" s="29"/>
    </row>
    <row r="102" spans="1:16">
      <c r="A102" s="1123"/>
      <c r="B102" s="29"/>
      <c r="C102" s="29"/>
      <c r="D102" s="29"/>
      <c r="E102" s="29"/>
      <c r="F102" s="29"/>
      <c r="G102" s="29"/>
      <c r="H102" s="29"/>
      <c r="I102" s="29"/>
      <c r="J102" s="29"/>
      <c r="K102" s="29"/>
      <c r="L102" s="29"/>
      <c r="M102" s="29"/>
      <c r="N102" s="29"/>
      <c r="O102" s="29"/>
      <c r="P102" s="29"/>
    </row>
    <row r="103" spans="1:16">
      <c r="A103" s="1123"/>
      <c r="B103" s="29"/>
      <c r="C103" s="29"/>
      <c r="D103" s="29"/>
      <c r="E103" s="29"/>
      <c r="F103" s="29"/>
      <c r="G103" s="29"/>
      <c r="H103" s="29"/>
      <c r="I103" s="29"/>
      <c r="J103" s="29"/>
      <c r="K103" s="29"/>
      <c r="L103" s="29"/>
      <c r="M103" s="29"/>
      <c r="N103" s="29"/>
      <c r="O103" s="29"/>
      <c r="P103" s="29"/>
    </row>
    <row r="104" spans="1:16">
      <c r="A104" s="1123"/>
      <c r="B104" s="29"/>
      <c r="C104" s="29"/>
      <c r="D104" s="29"/>
      <c r="E104" s="29"/>
      <c r="F104" s="29"/>
      <c r="G104" s="29"/>
      <c r="H104" s="29"/>
      <c r="I104" s="29"/>
      <c r="J104" s="29"/>
      <c r="K104" s="29"/>
      <c r="L104" s="29"/>
      <c r="M104" s="29"/>
      <c r="N104" s="29"/>
      <c r="O104" s="29"/>
      <c r="P104" s="29"/>
    </row>
    <row r="105" spans="1:16">
      <c r="A105" s="1123"/>
      <c r="B105" s="29"/>
      <c r="C105" s="29"/>
      <c r="D105" s="29"/>
      <c r="E105" s="29"/>
      <c r="F105" s="29"/>
      <c r="G105" s="29"/>
      <c r="H105" s="29"/>
      <c r="I105" s="29"/>
      <c r="J105" s="29"/>
      <c r="K105" s="29"/>
      <c r="L105" s="29"/>
      <c r="M105" s="29"/>
      <c r="N105" s="29"/>
      <c r="O105" s="29"/>
      <c r="P105" s="29"/>
    </row>
    <row r="106" spans="1:16">
      <c r="A106" s="1123"/>
      <c r="B106" s="29"/>
      <c r="C106" s="29"/>
      <c r="D106" s="29"/>
      <c r="E106" s="29"/>
      <c r="F106" s="29"/>
      <c r="G106" s="29"/>
      <c r="H106" s="29"/>
      <c r="I106" s="29"/>
      <c r="J106" s="29"/>
      <c r="K106" s="29"/>
      <c r="L106" s="29"/>
      <c r="M106" s="29"/>
      <c r="N106" s="29"/>
      <c r="O106" s="29"/>
      <c r="P106" s="29"/>
    </row>
    <row r="107" spans="1:16">
      <c r="A107" s="1123"/>
      <c r="B107" s="29"/>
      <c r="C107" s="29"/>
      <c r="D107" s="29"/>
      <c r="E107" s="29"/>
      <c r="F107" s="29"/>
      <c r="G107" s="29"/>
      <c r="H107" s="29"/>
      <c r="I107" s="29"/>
      <c r="J107" s="29"/>
      <c r="K107" s="29"/>
      <c r="L107" s="29"/>
      <c r="M107" s="29"/>
      <c r="N107" s="29"/>
      <c r="O107" s="29"/>
      <c r="P107" s="29"/>
    </row>
    <row r="108" spans="1:16">
      <c r="A108" s="1123"/>
      <c r="B108" s="29"/>
      <c r="C108" s="29"/>
      <c r="D108" s="29"/>
      <c r="E108" s="29"/>
      <c r="F108" s="29"/>
      <c r="G108" s="29"/>
      <c r="H108" s="29"/>
      <c r="I108" s="29"/>
      <c r="J108" s="29"/>
      <c r="K108" s="29"/>
      <c r="L108" s="29"/>
      <c r="M108" s="29"/>
      <c r="N108" s="29"/>
      <c r="O108" s="29"/>
      <c r="P108" s="29"/>
    </row>
    <row r="109" spans="1:16">
      <c r="A109" s="1123"/>
      <c r="B109" s="29"/>
      <c r="C109" s="29"/>
      <c r="D109" s="29"/>
      <c r="E109" s="29"/>
      <c r="F109" s="29"/>
      <c r="G109" s="29"/>
      <c r="H109" s="29"/>
      <c r="I109" s="29"/>
      <c r="J109" s="29"/>
      <c r="K109" s="29"/>
      <c r="L109" s="29"/>
      <c r="M109" s="29"/>
      <c r="N109" s="29"/>
      <c r="O109" s="29"/>
      <c r="P109" s="29"/>
    </row>
    <row r="110" spans="1:16">
      <c r="A110" s="1123"/>
      <c r="B110" s="29"/>
      <c r="C110" s="29"/>
      <c r="D110" s="29"/>
      <c r="E110" s="29"/>
      <c r="F110" s="29"/>
      <c r="G110" s="29"/>
      <c r="H110" s="29"/>
      <c r="I110" s="29"/>
      <c r="J110" s="29"/>
      <c r="K110" s="29"/>
      <c r="L110" s="29"/>
      <c r="M110" s="29"/>
      <c r="N110" s="29"/>
      <c r="O110" s="29"/>
      <c r="P110" s="29"/>
    </row>
    <row r="111" spans="1:16">
      <c r="A111" s="1123"/>
      <c r="B111" s="29"/>
      <c r="C111" s="29"/>
      <c r="D111" s="29"/>
      <c r="E111" s="29"/>
      <c r="F111" s="29"/>
      <c r="G111" s="29"/>
      <c r="H111" s="29"/>
      <c r="I111" s="29"/>
      <c r="J111" s="29"/>
      <c r="K111" s="29"/>
      <c r="L111" s="29"/>
      <c r="M111" s="29"/>
      <c r="N111" s="29"/>
      <c r="O111" s="29"/>
      <c r="P111" s="29"/>
    </row>
    <row r="112" spans="1:16">
      <c r="A112" s="1123"/>
      <c r="B112" s="29"/>
      <c r="C112" s="29"/>
      <c r="D112" s="29"/>
      <c r="E112" s="29"/>
      <c r="F112" s="29"/>
      <c r="G112" s="29"/>
      <c r="H112" s="29"/>
      <c r="I112" s="29"/>
      <c r="J112" s="29"/>
      <c r="K112" s="29"/>
      <c r="L112" s="29"/>
      <c r="M112" s="29"/>
      <c r="N112" s="29"/>
      <c r="O112" s="29"/>
      <c r="P112" s="29"/>
    </row>
    <row r="113" spans="1:16">
      <c r="A113" s="1123"/>
      <c r="B113" s="29"/>
      <c r="C113" s="29"/>
      <c r="D113" s="29"/>
      <c r="E113" s="29"/>
      <c r="F113" s="29"/>
      <c r="G113" s="29"/>
      <c r="H113" s="29"/>
      <c r="I113" s="29"/>
      <c r="J113" s="29"/>
      <c r="K113" s="29"/>
      <c r="L113" s="29"/>
      <c r="M113" s="29"/>
      <c r="N113" s="29"/>
      <c r="O113" s="29"/>
      <c r="P113" s="29"/>
    </row>
    <row r="114" spans="1:16">
      <c r="A114" s="1123"/>
      <c r="B114" s="29"/>
      <c r="C114" s="29"/>
      <c r="D114" s="29"/>
      <c r="E114" s="29"/>
      <c r="F114" s="29"/>
      <c r="G114" s="29"/>
      <c r="H114" s="29"/>
      <c r="I114" s="29"/>
      <c r="J114" s="29"/>
      <c r="K114" s="29"/>
      <c r="L114" s="29"/>
      <c r="M114" s="29"/>
      <c r="N114" s="29"/>
      <c r="O114" s="29"/>
      <c r="P114" s="29"/>
    </row>
    <row r="115" spans="1:16">
      <c r="A115" s="1123"/>
      <c r="B115" s="29"/>
      <c r="C115" s="29"/>
      <c r="D115" s="29"/>
      <c r="E115" s="29"/>
      <c r="F115" s="29"/>
      <c r="G115" s="29"/>
      <c r="H115" s="29"/>
      <c r="I115" s="29"/>
      <c r="J115" s="29"/>
      <c r="K115" s="29"/>
      <c r="L115" s="29"/>
      <c r="M115" s="29"/>
      <c r="N115" s="29"/>
      <c r="O115" s="29"/>
      <c r="P115" s="29"/>
    </row>
    <row r="116" spans="1:16">
      <c r="A116" s="1123"/>
      <c r="B116" s="29"/>
      <c r="C116" s="29"/>
      <c r="D116" s="29"/>
      <c r="E116" s="29"/>
      <c r="F116" s="29"/>
      <c r="G116" s="29"/>
      <c r="H116" s="29"/>
      <c r="I116" s="29"/>
      <c r="J116" s="29"/>
      <c r="K116" s="29"/>
      <c r="L116" s="29"/>
      <c r="M116" s="29"/>
      <c r="N116" s="29"/>
      <c r="O116" s="29"/>
      <c r="P116" s="29"/>
    </row>
    <row r="117" spans="1:16">
      <c r="A117" s="1123"/>
      <c r="B117" s="29"/>
      <c r="C117" s="29"/>
      <c r="D117" s="29"/>
      <c r="E117" s="29"/>
      <c r="F117" s="29"/>
      <c r="G117" s="29"/>
      <c r="H117" s="29"/>
      <c r="I117" s="29"/>
      <c r="J117" s="29"/>
      <c r="K117" s="29"/>
      <c r="L117" s="29"/>
      <c r="M117" s="29"/>
      <c r="N117" s="29"/>
      <c r="O117" s="29"/>
      <c r="P117" s="29"/>
    </row>
    <row r="118" spans="1:16">
      <c r="A118" s="1123"/>
      <c r="B118" s="29"/>
      <c r="C118" s="29"/>
      <c r="D118" s="29"/>
      <c r="E118" s="29"/>
      <c r="F118" s="29"/>
      <c r="G118" s="29"/>
      <c r="H118" s="29"/>
      <c r="I118" s="29"/>
      <c r="J118" s="29"/>
      <c r="K118" s="29"/>
      <c r="L118" s="29"/>
      <c r="M118" s="29"/>
      <c r="N118" s="29"/>
      <c r="O118" s="29"/>
      <c r="P118" s="29"/>
    </row>
    <row r="119" spans="1:16">
      <c r="A119" s="1123"/>
      <c r="B119" s="29"/>
      <c r="C119" s="29"/>
      <c r="D119" s="29"/>
      <c r="E119" s="29"/>
      <c r="F119" s="29"/>
      <c r="G119" s="29"/>
      <c r="H119" s="29"/>
      <c r="I119" s="29"/>
      <c r="J119" s="29"/>
      <c r="K119" s="29"/>
      <c r="L119" s="29"/>
      <c r="M119" s="29"/>
      <c r="N119" s="29"/>
      <c r="O119" s="29"/>
      <c r="P119" s="29"/>
    </row>
    <row r="120" spans="1:16">
      <c r="A120" s="1123"/>
      <c r="B120" s="29"/>
      <c r="C120" s="29"/>
      <c r="D120" s="29"/>
      <c r="E120" s="29"/>
      <c r="F120" s="29"/>
      <c r="G120" s="29"/>
      <c r="H120" s="29"/>
      <c r="I120" s="29"/>
      <c r="J120" s="29"/>
      <c r="K120" s="29"/>
      <c r="L120" s="29"/>
      <c r="M120" s="29"/>
      <c r="N120" s="29"/>
      <c r="O120" s="29"/>
      <c r="P120" s="29"/>
    </row>
    <row r="121" spans="1:16">
      <c r="A121" s="1123"/>
      <c r="B121" s="29"/>
      <c r="C121" s="29"/>
      <c r="D121" s="29"/>
      <c r="E121" s="29"/>
      <c r="F121" s="29"/>
      <c r="G121" s="29"/>
      <c r="H121" s="29"/>
      <c r="I121" s="29"/>
      <c r="J121" s="29"/>
      <c r="K121" s="29"/>
      <c r="L121" s="29"/>
      <c r="M121" s="29"/>
      <c r="N121" s="29"/>
      <c r="O121" s="29"/>
      <c r="P121" s="29"/>
    </row>
    <row r="122" spans="1:16">
      <c r="A122" s="1123"/>
      <c r="B122" s="29"/>
      <c r="C122" s="29"/>
      <c r="D122" s="29"/>
      <c r="E122" s="29"/>
      <c r="F122" s="29"/>
      <c r="G122" s="29"/>
      <c r="H122" s="29"/>
      <c r="I122" s="29"/>
      <c r="J122" s="29"/>
      <c r="K122" s="29"/>
      <c r="L122" s="29"/>
      <c r="M122" s="29"/>
      <c r="N122" s="29"/>
      <c r="O122" s="29"/>
      <c r="P122" s="29"/>
    </row>
    <row r="123" spans="1:16">
      <c r="A123" s="1123"/>
      <c r="B123" s="29"/>
      <c r="C123" s="29"/>
      <c r="D123" s="29"/>
      <c r="E123" s="29"/>
      <c r="F123" s="29"/>
      <c r="G123" s="29"/>
      <c r="H123" s="29"/>
      <c r="I123" s="29"/>
      <c r="J123" s="29"/>
      <c r="K123" s="29"/>
      <c r="L123" s="29"/>
      <c r="M123" s="29"/>
      <c r="N123" s="29"/>
      <c r="O123" s="29"/>
      <c r="P123" s="29"/>
    </row>
    <row r="124" spans="1:16">
      <c r="A124" s="1123"/>
      <c r="B124" s="29"/>
      <c r="C124" s="29"/>
      <c r="D124" s="29"/>
      <c r="E124" s="29"/>
      <c r="F124" s="29"/>
      <c r="G124" s="29"/>
      <c r="H124" s="29"/>
      <c r="I124" s="29"/>
      <c r="J124" s="29"/>
      <c r="K124" s="29"/>
      <c r="L124" s="29"/>
      <c r="M124" s="29"/>
      <c r="N124" s="29"/>
      <c r="O124" s="29"/>
      <c r="P124" s="29"/>
    </row>
    <row r="125" spans="1:16">
      <c r="A125" s="1123"/>
      <c r="B125" s="29"/>
      <c r="C125" s="29"/>
      <c r="D125" s="29"/>
      <c r="E125" s="29"/>
      <c r="F125" s="29"/>
      <c r="G125" s="29"/>
      <c r="H125" s="29"/>
      <c r="I125" s="29"/>
      <c r="J125" s="29"/>
      <c r="K125" s="29"/>
      <c r="L125" s="29"/>
      <c r="M125" s="29"/>
      <c r="N125" s="29"/>
      <c r="O125" s="29"/>
      <c r="P125" s="29"/>
    </row>
    <row r="126" spans="1:16">
      <c r="A126" s="1123"/>
      <c r="B126" s="29"/>
      <c r="C126" s="29"/>
      <c r="D126" s="29"/>
      <c r="E126" s="29"/>
      <c r="F126" s="29"/>
      <c r="G126" s="29"/>
      <c r="H126" s="29"/>
      <c r="I126" s="29"/>
      <c r="J126" s="29"/>
      <c r="K126" s="29"/>
      <c r="L126" s="29"/>
      <c r="M126" s="29"/>
      <c r="N126" s="29"/>
      <c r="O126" s="29"/>
      <c r="P126" s="29"/>
    </row>
    <row r="127" spans="1:16">
      <c r="A127" s="1123"/>
      <c r="B127" s="29"/>
      <c r="C127" s="29"/>
      <c r="D127" s="29"/>
      <c r="E127" s="29"/>
      <c r="F127" s="29"/>
      <c r="G127" s="29"/>
      <c r="H127" s="29"/>
      <c r="I127" s="29"/>
      <c r="J127" s="29"/>
      <c r="K127" s="29"/>
      <c r="L127" s="29"/>
      <c r="M127" s="29"/>
      <c r="N127" s="29"/>
      <c r="O127" s="29"/>
      <c r="P127" s="29"/>
    </row>
    <row r="128" spans="1:16">
      <c r="A128" s="1123"/>
      <c r="B128" s="29"/>
      <c r="C128" s="29"/>
      <c r="D128" s="29"/>
      <c r="E128" s="29"/>
      <c r="F128" s="29"/>
      <c r="G128" s="29"/>
      <c r="H128" s="29"/>
      <c r="I128" s="29"/>
      <c r="J128" s="29"/>
      <c r="K128" s="29"/>
      <c r="L128" s="29"/>
      <c r="M128" s="29"/>
      <c r="N128" s="29"/>
      <c r="O128" s="29"/>
      <c r="P128" s="29"/>
    </row>
    <row r="129" spans="1:16">
      <c r="A129" s="1123"/>
      <c r="B129" s="29"/>
      <c r="C129" s="29"/>
      <c r="D129" s="29"/>
      <c r="E129" s="29"/>
      <c r="F129" s="29"/>
      <c r="G129" s="29"/>
      <c r="H129" s="29"/>
      <c r="I129" s="29"/>
      <c r="J129" s="29"/>
      <c r="K129" s="29"/>
      <c r="L129" s="29"/>
      <c r="M129" s="29"/>
      <c r="N129" s="29"/>
      <c r="O129" s="29"/>
      <c r="P129" s="29"/>
    </row>
    <row r="130" spans="1:16">
      <c r="A130" s="1123"/>
      <c r="B130" s="29"/>
      <c r="C130" s="29"/>
      <c r="D130" s="29"/>
      <c r="E130" s="29"/>
      <c r="F130" s="29"/>
      <c r="G130" s="29"/>
      <c r="H130" s="29"/>
      <c r="I130" s="29"/>
      <c r="J130" s="29"/>
      <c r="K130" s="29"/>
      <c r="L130" s="29"/>
      <c r="M130" s="29"/>
      <c r="N130" s="29"/>
      <c r="O130" s="29"/>
      <c r="P130" s="29"/>
    </row>
    <row r="131" spans="1:16">
      <c r="A131" s="1123"/>
      <c r="B131" s="29"/>
      <c r="C131" s="29"/>
      <c r="D131" s="29"/>
      <c r="E131" s="29"/>
      <c r="F131" s="29"/>
      <c r="G131" s="29"/>
      <c r="H131" s="29"/>
      <c r="I131" s="29"/>
      <c r="J131" s="29"/>
      <c r="K131" s="29"/>
      <c r="L131" s="29"/>
      <c r="M131" s="29"/>
      <c r="N131" s="29"/>
      <c r="O131" s="29"/>
      <c r="P131" s="29"/>
    </row>
    <row r="132" spans="1:16">
      <c r="A132" s="1123"/>
      <c r="B132" s="29"/>
      <c r="C132" s="29"/>
      <c r="D132" s="29"/>
      <c r="E132" s="29"/>
      <c r="F132" s="29"/>
      <c r="G132" s="29"/>
      <c r="H132" s="29"/>
      <c r="I132" s="29"/>
      <c r="J132" s="29"/>
      <c r="K132" s="29"/>
      <c r="L132" s="29"/>
      <c r="M132" s="29"/>
      <c r="N132" s="29"/>
      <c r="O132" s="29"/>
      <c r="P132" s="29"/>
    </row>
    <row r="133" spans="1:16">
      <c r="A133" s="1123"/>
      <c r="B133" s="29"/>
      <c r="C133" s="29"/>
      <c r="D133" s="29"/>
      <c r="E133" s="29"/>
      <c r="F133" s="29"/>
      <c r="G133" s="29"/>
      <c r="H133" s="29"/>
      <c r="I133" s="29"/>
      <c r="J133" s="29"/>
      <c r="K133" s="29"/>
      <c r="L133" s="29"/>
      <c r="M133" s="29"/>
      <c r="N133" s="29"/>
      <c r="O133" s="29"/>
      <c r="P133" s="29"/>
    </row>
    <row r="134" spans="1:16">
      <c r="A134" s="1123"/>
      <c r="B134" s="29"/>
      <c r="C134" s="29"/>
      <c r="D134" s="29"/>
      <c r="E134" s="29"/>
      <c r="F134" s="29"/>
      <c r="G134" s="29"/>
      <c r="H134" s="29"/>
      <c r="I134" s="29"/>
      <c r="J134" s="29"/>
      <c r="K134" s="29"/>
      <c r="L134" s="29"/>
      <c r="M134" s="29"/>
      <c r="N134" s="29"/>
      <c r="O134" s="29"/>
      <c r="P134" s="29"/>
    </row>
    <row r="135" spans="1:16">
      <c r="A135" s="1123"/>
      <c r="B135" s="29"/>
      <c r="C135" s="29"/>
      <c r="D135" s="29"/>
      <c r="E135" s="29"/>
      <c r="F135" s="29"/>
      <c r="G135" s="29"/>
      <c r="H135" s="29"/>
      <c r="I135" s="29"/>
      <c r="J135" s="29"/>
      <c r="K135" s="29"/>
      <c r="L135" s="29"/>
      <c r="M135" s="29"/>
      <c r="N135" s="29"/>
      <c r="O135" s="29"/>
      <c r="P135" s="29"/>
    </row>
    <row r="136" spans="1:16">
      <c r="A136" s="1123"/>
      <c r="B136" s="29"/>
      <c r="C136" s="29"/>
      <c r="D136" s="29"/>
      <c r="E136" s="29"/>
      <c r="F136" s="29"/>
      <c r="G136" s="29"/>
      <c r="H136" s="29"/>
      <c r="I136" s="29"/>
      <c r="J136" s="29"/>
      <c r="K136" s="29"/>
      <c r="L136" s="29"/>
      <c r="M136" s="29"/>
      <c r="N136" s="29"/>
      <c r="O136" s="29"/>
      <c r="P136" s="29"/>
    </row>
    <row r="137" spans="1:16">
      <c r="A137" s="1123"/>
      <c r="B137" s="29"/>
      <c r="C137" s="29"/>
      <c r="D137" s="29"/>
      <c r="E137" s="29"/>
      <c r="F137" s="29"/>
      <c r="G137" s="29"/>
      <c r="H137" s="29"/>
      <c r="I137" s="29"/>
      <c r="J137" s="29"/>
      <c r="K137" s="29"/>
      <c r="L137" s="29"/>
      <c r="M137" s="29"/>
      <c r="N137" s="29"/>
      <c r="O137" s="29"/>
      <c r="P137" s="29"/>
    </row>
    <row r="138" spans="1:16">
      <c r="A138" s="1123"/>
      <c r="B138" s="29"/>
      <c r="C138" s="29"/>
      <c r="D138" s="29"/>
      <c r="E138" s="29"/>
      <c r="F138" s="29"/>
      <c r="G138" s="29"/>
      <c r="H138" s="29"/>
      <c r="I138" s="29"/>
      <c r="J138" s="29"/>
      <c r="K138" s="29"/>
      <c r="L138" s="29"/>
      <c r="M138" s="29"/>
      <c r="N138" s="29"/>
      <c r="O138" s="29"/>
      <c r="P138" s="29"/>
    </row>
    <row r="139" spans="1:16">
      <c r="A139" s="1123"/>
      <c r="B139" s="29"/>
      <c r="C139" s="29"/>
      <c r="D139" s="29"/>
      <c r="E139" s="29"/>
      <c r="F139" s="29"/>
      <c r="G139" s="29"/>
      <c r="H139" s="29"/>
      <c r="I139" s="29"/>
      <c r="J139" s="29"/>
      <c r="K139" s="29"/>
      <c r="L139" s="29"/>
      <c r="M139" s="29"/>
      <c r="N139" s="29"/>
      <c r="O139" s="29"/>
      <c r="P139" s="29"/>
    </row>
    <row r="140" spans="1:16">
      <c r="A140" s="1123"/>
      <c r="B140" s="29"/>
      <c r="C140" s="29"/>
      <c r="D140" s="29"/>
      <c r="E140" s="29"/>
      <c r="F140" s="29"/>
      <c r="G140" s="29"/>
      <c r="H140" s="29"/>
      <c r="I140" s="29"/>
      <c r="J140" s="29"/>
      <c r="K140" s="29"/>
      <c r="L140" s="29"/>
      <c r="M140" s="29"/>
      <c r="N140" s="29"/>
      <c r="O140" s="29"/>
      <c r="P140" s="29"/>
    </row>
    <row r="141" spans="1:16">
      <c r="A141" s="1123"/>
      <c r="B141" s="29"/>
      <c r="C141" s="29"/>
      <c r="D141" s="29"/>
      <c r="E141" s="29"/>
      <c r="F141" s="29"/>
      <c r="G141" s="29"/>
      <c r="H141" s="29"/>
      <c r="I141" s="29"/>
      <c r="J141" s="29"/>
      <c r="K141" s="29"/>
      <c r="L141" s="29"/>
      <c r="M141" s="29"/>
      <c r="N141" s="29"/>
      <c r="O141" s="29"/>
      <c r="P141" s="29"/>
    </row>
    <row r="142" spans="1:16">
      <c r="A142" s="1123"/>
      <c r="B142" s="29"/>
      <c r="C142" s="29"/>
      <c r="D142" s="29"/>
      <c r="E142" s="29"/>
      <c r="F142" s="29"/>
      <c r="G142" s="29"/>
      <c r="H142" s="29"/>
      <c r="I142" s="29"/>
      <c r="J142" s="29"/>
      <c r="K142" s="29"/>
      <c r="L142" s="29"/>
      <c r="M142" s="29"/>
      <c r="N142" s="29"/>
      <c r="O142" s="29"/>
      <c r="P142" s="29"/>
    </row>
    <row r="143" spans="1:16">
      <c r="A143" s="1123"/>
      <c r="B143" s="29"/>
      <c r="C143" s="29"/>
      <c r="D143" s="29"/>
      <c r="E143" s="29"/>
      <c r="F143" s="29"/>
      <c r="G143" s="29"/>
      <c r="H143" s="29"/>
      <c r="I143" s="29"/>
      <c r="J143" s="29"/>
      <c r="K143" s="29"/>
      <c r="L143" s="29"/>
      <c r="M143" s="29"/>
      <c r="N143" s="29"/>
      <c r="O143" s="29"/>
      <c r="P143" s="29"/>
    </row>
    <row r="144" spans="1:16">
      <c r="A144" s="1123"/>
      <c r="B144" s="29"/>
      <c r="C144" s="29"/>
      <c r="D144" s="29"/>
      <c r="E144" s="29"/>
      <c r="F144" s="29"/>
      <c r="G144" s="29"/>
      <c r="H144" s="29"/>
      <c r="I144" s="29"/>
      <c r="J144" s="29"/>
      <c r="K144" s="29"/>
      <c r="L144" s="29"/>
      <c r="M144" s="29"/>
      <c r="N144" s="29"/>
      <c r="O144" s="29"/>
      <c r="P144" s="29"/>
    </row>
    <row r="145" spans="1:16">
      <c r="A145" s="1123"/>
      <c r="B145" s="29"/>
      <c r="C145" s="29"/>
      <c r="D145" s="29"/>
      <c r="E145" s="29"/>
      <c r="F145" s="29"/>
      <c r="G145" s="29"/>
      <c r="H145" s="29"/>
      <c r="I145" s="29"/>
      <c r="J145" s="29"/>
      <c r="K145" s="29"/>
      <c r="L145" s="29"/>
      <c r="M145" s="29"/>
      <c r="N145" s="29"/>
      <c r="O145" s="29"/>
      <c r="P145" s="29"/>
    </row>
    <row r="146" spans="1:16">
      <c r="A146" s="1123"/>
      <c r="B146" s="29"/>
      <c r="C146" s="29"/>
      <c r="D146" s="29"/>
      <c r="E146" s="29"/>
      <c r="F146" s="29"/>
      <c r="G146" s="29"/>
      <c r="H146" s="29"/>
      <c r="I146" s="29"/>
      <c r="J146" s="29"/>
      <c r="K146" s="29"/>
      <c r="L146" s="29"/>
      <c r="M146" s="29"/>
      <c r="N146" s="29"/>
      <c r="O146" s="29"/>
      <c r="P146" s="29"/>
    </row>
    <row r="147" spans="1:16">
      <c r="A147" s="1123"/>
      <c r="B147" s="29"/>
      <c r="C147" s="29"/>
      <c r="D147" s="29"/>
      <c r="E147" s="29"/>
      <c r="F147" s="29"/>
      <c r="G147" s="29"/>
      <c r="H147" s="29"/>
      <c r="I147" s="29"/>
      <c r="J147" s="29"/>
      <c r="K147" s="29"/>
      <c r="L147" s="29"/>
      <c r="M147" s="29"/>
      <c r="N147" s="29"/>
      <c r="O147" s="29"/>
      <c r="P147" s="29"/>
    </row>
    <row r="148" spans="1:16">
      <c r="A148" s="1123"/>
      <c r="B148" s="29"/>
      <c r="C148" s="29"/>
      <c r="D148" s="29"/>
      <c r="E148" s="29"/>
      <c r="F148" s="29"/>
      <c r="G148" s="29"/>
      <c r="H148" s="29"/>
      <c r="I148" s="29"/>
      <c r="J148" s="29"/>
      <c r="K148" s="29"/>
      <c r="L148" s="29"/>
      <c r="M148" s="29"/>
      <c r="N148" s="29"/>
      <c r="O148" s="29"/>
      <c r="P148" s="29"/>
    </row>
    <row r="149" spans="1:16">
      <c r="A149" s="1123"/>
      <c r="B149" s="29"/>
      <c r="C149" s="29"/>
      <c r="D149" s="29"/>
      <c r="E149" s="29"/>
      <c r="F149" s="29"/>
      <c r="G149" s="29"/>
      <c r="H149" s="29"/>
      <c r="I149" s="29"/>
      <c r="J149" s="29"/>
      <c r="K149" s="29"/>
      <c r="L149" s="29"/>
      <c r="M149" s="29"/>
      <c r="N149" s="29"/>
      <c r="O149" s="29"/>
      <c r="P149" s="29"/>
    </row>
    <row r="150" spans="1:16">
      <c r="A150" s="1123"/>
      <c r="B150" s="29"/>
      <c r="C150" s="29"/>
      <c r="D150" s="29"/>
      <c r="E150" s="29"/>
      <c r="F150" s="29"/>
      <c r="G150" s="29"/>
      <c r="H150" s="29"/>
      <c r="I150" s="29"/>
      <c r="J150" s="29"/>
      <c r="K150" s="29"/>
      <c r="L150" s="29"/>
      <c r="M150" s="29"/>
      <c r="N150" s="29"/>
      <c r="O150" s="29"/>
      <c r="P150" s="29"/>
    </row>
    <row r="151" spans="1:16">
      <c r="A151" s="1123"/>
      <c r="B151" s="29"/>
      <c r="C151" s="29"/>
      <c r="D151" s="29"/>
      <c r="E151" s="29"/>
      <c r="F151" s="29"/>
      <c r="G151" s="29"/>
      <c r="H151" s="29"/>
      <c r="I151" s="29"/>
      <c r="J151" s="29"/>
      <c r="K151" s="29"/>
      <c r="L151" s="29"/>
      <c r="M151" s="29"/>
      <c r="N151" s="29"/>
      <c r="O151" s="29"/>
      <c r="P151" s="29"/>
    </row>
    <row r="152" spans="1:16">
      <c r="A152" s="1123"/>
      <c r="B152" s="29"/>
      <c r="C152" s="29"/>
      <c r="D152" s="29"/>
      <c r="E152" s="29"/>
      <c r="F152" s="29"/>
      <c r="G152" s="29"/>
      <c r="H152" s="29"/>
      <c r="I152" s="29"/>
      <c r="J152" s="29"/>
      <c r="K152" s="29"/>
      <c r="L152" s="29"/>
      <c r="M152" s="29"/>
      <c r="N152" s="29"/>
      <c r="O152" s="29"/>
      <c r="P152" s="29"/>
    </row>
    <row r="153" spans="1:16">
      <c r="A153" s="1123"/>
      <c r="B153" s="29"/>
      <c r="C153" s="29"/>
      <c r="D153" s="29"/>
      <c r="E153" s="29"/>
      <c r="F153" s="29"/>
      <c r="G153" s="29"/>
      <c r="H153" s="29"/>
      <c r="I153" s="29"/>
      <c r="J153" s="29"/>
      <c r="K153" s="29"/>
      <c r="L153" s="29"/>
      <c r="M153" s="29"/>
      <c r="N153" s="29"/>
      <c r="O153" s="29"/>
      <c r="P153" s="29"/>
    </row>
    <row r="154" spans="1:16">
      <c r="A154" s="1123"/>
      <c r="B154" s="29"/>
      <c r="C154" s="29"/>
      <c r="D154" s="29"/>
      <c r="E154" s="29"/>
      <c r="F154" s="29"/>
      <c r="G154" s="29"/>
      <c r="H154" s="29"/>
      <c r="I154" s="29"/>
      <c r="J154" s="29"/>
      <c r="K154" s="29"/>
      <c r="L154" s="29"/>
      <c r="M154" s="29"/>
      <c r="N154" s="29"/>
      <c r="O154" s="29"/>
      <c r="P154" s="29"/>
    </row>
    <row r="155" spans="1:16">
      <c r="A155" s="1123"/>
      <c r="B155" s="29"/>
      <c r="C155" s="29"/>
      <c r="D155" s="29"/>
      <c r="E155" s="29"/>
      <c r="F155" s="29"/>
      <c r="G155" s="29"/>
      <c r="H155" s="29"/>
      <c r="I155" s="29"/>
      <c r="J155" s="29"/>
      <c r="K155" s="29"/>
      <c r="L155" s="29"/>
      <c r="M155" s="29"/>
      <c r="N155" s="29"/>
      <c r="O155" s="29"/>
      <c r="P155" s="29"/>
    </row>
    <row r="156" spans="1:16">
      <c r="A156" s="1123"/>
      <c r="B156" s="29"/>
      <c r="C156" s="29"/>
      <c r="D156" s="29"/>
      <c r="E156" s="29"/>
      <c r="F156" s="29"/>
      <c r="G156" s="29"/>
      <c r="H156" s="29"/>
      <c r="I156" s="29"/>
      <c r="J156" s="29"/>
      <c r="K156" s="29"/>
      <c r="L156" s="29"/>
      <c r="M156" s="29"/>
      <c r="N156" s="29"/>
      <c r="O156" s="29"/>
      <c r="P156" s="29"/>
    </row>
    <row r="157" spans="1:16">
      <c r="A157" s="1123"/>
      <c r="B157" s="29"/>
      <c r="C157" s="29"/>
      <c r="D157" s="29"/>
      <c r="E157" s="29"/>
      <c r="F157" s="29"/>
      <c r="G157" s="29"/>
      <c r="H157" s="29"/>
      <c r="I157" s="29"/>
      <c r="J157" s="29"/>
      <c r="K157" s="29"/>
      <c r="L157" s="29"/>
      <c r="M157" s="29"/>
      <c r="N157" s="29"/>
      <c r="O157" s="29"/>
      <c r="P157" s="29"/>
    </row>
    <row r="158" spans="1:16">
      <c r="A158" s="1123"/>
      <c r="B158" s="29"/>
      <c r="C158" s="29"/>
      <c r="D158" s="29"/>
      <c r="E158" s="29"/>
      <c r="F158" s="29"/>
      <c r="G158" s="29"/>
      <c r="H158" s="29"/>
      <c r="I158" s="29"/>
      <c r="J158" s="29"/>
      <c r="K158" s="29"/>
      <c r="L158" s="29"/>
      <c r="M158" s="29"/>
      <c r="N158" s="29"/>
      <c r="O158" s="29"/>
      <c r="P158" s="29"/>
    </row>
    <row r="159" spans="1:16">
      <c r="A159" s="1123"/>
      <c r="B159" s="29"/>
      <c r="C159" s="29"/>
      <c r="D159" s="29"/>
      <c r="E159" s="29"/>
      <c r="F159" s="29"/>
      <c r="G159" s="29"/>
      <c r="H159" s="29"/>
      <c r="I159" s="29"/>
      <c r="J159" s="29"/>
      <c r="K159" s="29"/>
      <c r="L159" s="29"/>
      <c r="M159" s="29"/>
      <c r="N159" s="29"/>
      <c r="O159" s="29"/>
      <c r="P159" s="29"/>
    </row>
    <row r="160" spans="1:16">
      <c r="A160" s="1123"/>
      <c r="B160" s="29"/>
      <c r="C160" s="29"/>
      <c r="D160" s="29"/>
      <c r="E160" s="29"/>
      <c r="F160" s="29"/>
      <c r="G160" s="29"/>
      <c r="H160" s="29"/>
      <c r="I160" s="29"/>
      <c r="J160" s="29"/>
      <c r="K160" s="29"/>
      <c r="L160" s="29"/>
      <c r="M160" s="29"/>
      <c r="N160" s="29"/>
      <c r="O160" s="29"/>
      <c r="P160" s="29"/>
    </row>
    <row r="161" spans="1:16">
      <c r="A161" s="1123"/>
      <c r="B161" s="29"/>
      <c r="C161" s="29"/>
      <c r="D161" s="29"/>
      <c r="E161" s="29"/>
      <c r="F161" s="29"/>
      <c r="G161" s="29"/>
      <c r="H161" s="29"/>
      <c r="I161" s="29"/>
      <c r="J161" s="29"/>
      <c r="K161" s="29"/>
      <c r="L161" s="29"/>
      <c r="M161" s="29"/>
      <c r="N161" s="29"/>
      <c r="O161" s="29"/>
      <c r="P161" s="29"/>
    </row>
    <row r="162" spans="1:16">
      <c r="A162" s="1123"/>
      <c r="B162" s="29"/>
      <c r="C162" s="29"/>
      <c r="D162" s="29"/>
      <c r="E162" s="29"/>
      <c r="F162" s="29"/>
      <c r="G162" s="29"/>
      <c r="H162" s="29"/>
      <c r="I162" s="29"/>
      <c r="J162" s="29"/>
      <c r="K162" s="29"/>
      <c r="L162" s="29"/>
      <c r="M162" s="29"/>
      <c r="N162" s="29"/>
      <c r="O162" s="29"/>
      <c r="P162" s="29"/>
    </row>
    <row r="163" spans="1:16">
      <c r="A163" s="1123"/>
      <c r="B163" s="29"/>
      <c r="C163" s="29"/>
      <c r="D163" s="29"/>
      <c r="E163" s="29"/>
      <c r="F163" s="29"/>
      <c r="G163" s="29"/>
      <c r="H163" s="29"/>
      <c r="I163" s="29"/>
      <c r="J163" s="29"/>
      <c r="K163" s="29"/>
      <c r="L163" s="29"/>
      <c r="M163" s="29"/>
      <c r="N163" s="29"/>
      <c r="O163" s="29"/>
      <c r="P163" s="29"/>
    </row>
    <row r="164" spans="1:16">
      <c r="A164" s="1123"/>
      <c r="B164" s="29"/>
      <c r="C164" s="29"/>
      <c r="D164" s="29"/>
      <c r="E164" s="29"/>
      <c r="F164" s="29"/>
      <c r="G164" s="29"/>
      <c r="H164" s="29"/>
      <c r="I164" s="29"/>
      <c r="J164" s="29"/>
      <c r="K164" s="29"/>
      <c r="L164" s="29"/>
      <c r="M164" s="29"/>
      <c r="N164" s="29"/>
      <c r="O164" s="29"/>
      <c r="P164" s="29"/>
    </row>
    <row r="165" spans="1:16">
      <c r="A165" s="1123"/>
      <c r="B165" s="29"/>
      <c r="C165" s="29"/>
      <c r="D165" s="29"/>
      <c r="E165" s="29"/>
      <c r="F165" s="29"/>
      <c r="G165" s="29"/>
      <c r="H165" s="29"/>
      <c r="I165" s="29"/>
      <c r="J165" s="29"/>
      <c r="K165" s="29"/>
      <c r="L165" s="29"/>
      <c r="M165" s="29"/>
      <c r="N165" s="29"/>
      <c r="O165" s="29"/>
      <c r="P165" s="29"/>
    </row>
    <row r="166" spans="1:16">
      <c r="A166" s="1123"/>
      <c r="B166" s="29"/>
      <c r="C166" s="29"/>
      <c r="D166" s="29"/>
      <c r="E166" s="29"/>
      <c r="F166" s="29"/>
      <c r="G166" s="29"/>
      <c r="H166" s="29"/>
      <c r="I166" s="29"/>
      <c r="J166" s="29"/>
      <c r="K166" s="29"/>
      <c r="L166" s="29"/>
      <c r="M166" s="29"/>
      <c r="N166" s="29"/>
      <c r="O166" s="29"/>
      <c r="P166" s="29"/>
    </row>
    <row r="167" spans="1:16">
      <c r="A167" s="1123"/>
    </row>
    <row r="168" spans="1:16">
      <c r="A168" s="1123"/>
    </row>
    <row r="169" spans="1:16">
      <c r="A169" s="1123"/>
    </row>
    <row r="170" spans="1:16">
      <c r="A170" s="60"/>
      <c r="B170" s="28"/>
    </row>
    <row r="171" spans="1:16">
      <c r="A171" s="60"/>
      <c r="B171" s="28"/>
    </row>
    <row r="172" spans="1:16">
      <c r="A172" s="60"/>
      <c r="B172" s="28"/>
    </row>
    <row r="173" spans="1:16">
      <c r="A173" s="60"/>
      <c r="B173" s="28"/>
    </row>
    <row r="174" spans="1:16">
      <c r="A174" s="60"/>
      <c r="B174" s="28"/>
    </row>
  </sheetData>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74">
    <tabColor theme="0" tint="-0.249977111117893"/>
  </sheetPr>
  <dimension ref="A1:U437"/>
  <sheetViews>
    <sheetView zoomScale="75" zoomScaleNormal="75" workbookViewId="0">
      <selection activeCell="O28" sqref="O28"/>
    </sheetView>
  </sheetViews>
  <sheetFormatPr defaultColWidth="8.5546875" defaultRowHeight="13.2"/>
  <cols>
    <col min="1" max="1" width="8.5546875" style="3"/>
    <col min="2" max="2" width="13.5546875" style="5" bestFit="1" customWidth="1"/>
    <col min="3" max="4" width="11.5546875" style="5" bestFit="1" customWidth="1"/>
    <col min="5" max="5" width="11.44140625" style="5" bestFit="1" customWidth="1"/>
    <col min="6" max="6" width="11.88671875" style="3" customWidth="1"/>
    <col min="7" max="7" width="11.5546875" style="5" bestFit="1" customWidth="1"/>
    <col min="8" max="8" width="8.109375" style="5" bestFit="1" customWidth="1"/>
    <col min="9" max="9" width="11.109375" style="3" bestFit="1" customWidth="1"/>
    <col min="10" max="10" width="12.33203125" style="3" customWidth="1"/>
    <col min="11" max="11" width="12" style="5" customWidth="1"/>
    <col min="12" max="12" width="8.109375" style="5" bestFit="1" customWidth="1"/>
    <col min="13" max="13" width="8.5546875" style="3"/>
    <col min="14" max="14" width="9.5546875" style="3" bestFit="1" customWidth="1"/>
    <col min="15" max="15" width="8.5546875" style="3"/>
    <col min="16" max="17" width="10.109375" style="3" bestFit="1" customWidth="1"/>
    <col min="18" max="20" width="8.5546875" style="3"/>
    <col min="21" max="21" width="10.109375" style="3" bestFit="1" customWidth="1"/>
    <col min="22" max="16384" width="8.5546875" style="3"/>
  </cols>
  <sheetData>
    <row r="1" spans="1:12" ht="14.4">
      <c r="A1" s="100" t="s">
        <v>507</v>
      </c>
    </row>
    <row r="11" spans="1:12">
      <c r="L11" s="476"/>
    </row>
    <row r="22" spans="1:21">
      <c r="A22" s="174" t="s">
        <v>591</v>
      </c>
    </row>
    <row r="23" spans="1:21">
      <c r="A23" s="76" t="s">
        <v>561</v>
      </c>
      <c r="H23" s="29"/>
      <c r="L23" s="29"/>
    </row>
    <row r="25" spans="1:21">
      <c r="A25" s="137"/>
      <c r="B25" s="840" t="s">
        <v>508</v>
      </c>
      <c r="C25" s="831" t="s">
        <v>95</v>
      </c>
      <c r="D25" s="70" t="s">
        <v>13</v>
      </c>
      <c r="F25" s="137" t="s">
        <v>13</v>
      </c>
      <c r="G25" s="831" t="s">
        <v>13</v>
      </c>
      <c r="H25" s="70" t="s">
        <v>13</v>
      </c>
      <c r="I25" s="33"/>
      <c r="J25" s="832" t="s">
        <v>95</v>
      </c>
      <c r="K25" s="834" t="s">
        <v>95</v>
      </c>
      <c r="L25" s="833" t="s">
        <v>95</v>
      </c>
    </row>
    <row r="26" spans="1:21">
      <c r="A26" s="130"/>
      <c r="B26" s="463" t="s">
        <v>509</v>
      </c>
      <c r="C26" s="5" t="s">
        <v>0</v>
      </c>
      <c r="D26" s="44" t="s">
        <v>0</v>
      </c>
      <c r="F26" s="130" t="s">
        <v>494</v>
      </c>
      <c r="G26" s="5" t="s">
        <v>337</v>
      </c>
      <c r="H26" s="44" t="s">
        <v>337</v>
      </c>
      <c r="I26" s="33"/>
      <c r="J26" s="107" t="s">
        <v>494</v>
      </c>
      <c r="K26" s="33" t="s">
        <v>337</v>
      </c>
      <c r="L26" s="835" t="s">
        <v>337</v>
      </c>
      <c r="P26" s="461"/>
    </row>
    <row r="27" spans="1:21">
      <c r="A27" s="131"/>
      <c r="B27" s="472" t="s">
        <v>802</v>
      </c>
      <c r="C27" s="472" t="s">
        <v>802</v>
      </c>
      <c r="D27" s="841" t="s">
        <v>802</v>
      </c>
      <c r="E27" s="462"/>
      <c r="F27" s="131" t="s">
        <v>482</v>
      </c>
      <c r="G27" s="472" t="s">
        <v>802</v>
      </c>
      <c r="H27" s="13" t="s">
        <v>223</v>
      </c>
      <c r="I27" s="463"/>
      <c r="J27" s="453" t="s">
        <v>482</v>
      </c>
      <c r="K27" s="472" t="s">
        <v>802</v>
      </c>
      <c r="L27" s="39" t="s">
        <v>223</v>
      </c>
      <c r="P27" s="461"/>
    </row>
    <row r="28" spans="1:21">
      <c r="A28" s="130">
        <v>2008</v>
      </c>
      <c r="B28" s="497">
        <v>67.196164268873474</v>
      </c>
      <c r="C28" s="497">
        <v>167.88475320237274</v>
      </c>
      <c r="D28" s="450">
        <v>75.423555026623063</v>
      </c>
      <c r="E28" s="462"/>
      <c r="F28" s="473">
        <v>39449</v>
      </c>
      <c r="G28" s="462">
        <v>63.0227487366829</v>
      </c>
      <c r="H28" s="64">
        <v>24</v>
      </c>
      <c r="I28" s="462"/>
      <c r="J28" s="473">
        <v>39630</v>
      </c>
      <c r="K28" s="462">
        <v>161.72502956481713</v>
      </c>
      <c r="L28" s="64">
        <v>550</v>
      </c>
      <c r="P28" s="461"/>
    </row>
    <row r="29" spans="1:21">
      <c r="A29" s="130">
        <v>2009</v>
      </c>
      <c r="B29" s="497">
        <v>64.435860178709007</v>
      </c>
      <c r="C29" s="497">
        <v>181.40720408172052</v>
      </c>
      <c r="D29" s="450">
        <v>79.569798948117722</v>
      </c>
      <c r="E29" s="462"/>
      <c r="F29" s="473">
        <v>39463</v>
      </c>
      <c r="G29" s="462">
        <v>82.455972731684767</v>
      </c>
      <c r="H29" s="64">
        <v>200.86666666666667</v>
      </c>
      <c r="I29" s="462"/>
      <c r="J29" s="473">
        <v>39652</v>
      </c>
      <c r="K29" s="462">
        <v>139.67150430517898</v>
      </c>
      <c r="L29" s="64">
        <v>210</v>
      </c>
      <c r="M29" s="222"/>
      <c r="P29" s="461"/>
    </row>
    <row r="30" spans="1:21">
      <c r="A30" s="130">
        <v>2010</v>
      </c>
      <c r="B30" s="497">
        <v>63.543204130367918</v>
      </c>
      <c r="C30" s="497">
        <v>148.83031841609935</v>
      </c>
      <c r="D30" s="450">
        <v>69.493290919386226</v>
      </c>
      <c r="E30" s="462"/>
      <c r="F30" s="473">
        <v>39505</v>
      </c>
      <c r="G30" s="462">
        <v>63.492881346716096</v>
      </c>
      <c r="H30" s="64">
        <v>81</v>
      </c>
      <c r="I30" s="462"/>
      <c r="J30" s="473">
        <v>39801</v>
      </c>
      <c r="K30" s="462">
        <v>185.7245610594257</v>
      </c>
      <c r="L30" s="64">
        <v>10</v>
      </c>
    </row>
    <row r="31" spans="1:21">
      <c r="A31" s="130">
        <v>2011</v>
      </c>
      <c r="B31" s="497">
        <v>51.494689222854177</v>
      </c>
      <c r="C31" s="497">
        <v>117.19490361704979</v>
      </c>
      <c r="D31" s="450">
        <v>50.539161320513841</v>
      </c>
      <c r="E31" s="462"/>
      <c r="F31" s="473">
        <v>39506</v>
      </c>
      <c r="G31" s="462">
        <v>65.31924462760125</v>
      </c>
      <c r="H31" s="64">
        <v>100</v>
      </c>
      <c r="I31" s="462"/>
      <c r="J31" s="473">
        <v>39867</v>
      </c>
      <c r="K31" s="462">
        <v>143.36888252492218</v>
      </c>
      <c r="L31" s="64">
        <v>30</v>
      </c>
      <c r="U31" s="461"/>
    </row>
    <row r="32" spans="1:21">
      <c r="A32" s="130">
        <v>2012</v>
      </c>
      <c r="B32" s="497">
        <v>49.783419405958035</v>
      </c>
      <c r="C32" s="497">
        <v>88.374051093682752</v>
      </c>
      <c r="D32" s="450">
        <v>43.021036581954277</v>
      </c>
      <c r="E32" s="462"/>
      <c r="F32" s="473">
        <v>39532</v>
      </c>
      <c r="G32" s="462">
        <v>88.1070504298619</v>
      </c>
      <c r="H32" s="64">
        <v>106</v>
      </c>
      <c r="I32" s="462"/>
      <c r="J32" s="473">
        <v>39873</v>
      </c>
      <c r="K32" s="462">
        <v>170.03291525504525</v>
      </c>
      <c r="L32" s="64">
        <v>30</v>
      </c>
    </row>
    <row r="33" spans="1:12">
      <c r="A33" s="130">
        <v>2013</v>
      </c>
      <c r="B33" s="497">
        <v>48.316862067650689</v>
      </c>
      <c r="C33" s="497">
        <v>72.46680673024909</v>
      </c>
      <c r="D33" s="450">
        <v>30.313683755132431</v>
      </c>
      <c r="E33" s="462"/>
      <c r="F33" s="473">
        <v>39541</v>
      </c>
      <c r="G33" s="462">
        <v>77.422170553009224</v>
      </c>
      <c r="H33" s="64">
        <v>100.5</v>
      </c>
      <c r="I33" s="462"/>
      <c r="J33" s="473">
        <v>39877</v>
      </c>
      <c r="K33" s="462">
        <v>161.83604522900268</v>
      </c>
      <c r="L33" s="64">
        <v>19</v>
      </c>
    </row>
    <row r="34" spans="1:12">
      <c r="A34" s="130">
        <v>2014</v>
      </c>
      <c r="B34" s="497">
        <v>51.596027480651173</v>
      </c>
      <c r="C34" s="497">
        <v>58.875433711432869</v>
      </c>
      <c r="D34" s="450">
        <v>27.832519514303332</v>
      </c>
      <c r="E34" s="462"/>
      <c r="F34" s="473">
        <v>39568</v>
      </c>
      <c r="G34" s="462">
        <v>65.806505318258075</v>
      </c>
      <c r="H34" s="64">
        <v>54</v>
      </c>
      <c r="I34" s="462"/>
      <c r="J34" s="473">
        <v>39934</v>
      </c>
      <c r="K34" s="462">
        <v>221.76392102478758</v>
      </c>
      <c r="L34" s="64">
        <v>12.6</v>
      </c>
    </row>
    <row r="35" spans="1:12">
      <c r="A35" s="130">
        <v>2015</v>
      </c>
      <c r="B35" s="497">
        <v>52.72942410117107</v>
      </c>
      <c r="C35" s="497">
        <v>47.744851655316374</v>
      </c>
      <c r="D35" s="450">
        <v>32.542531681481314</v>
      </c>
      <c r="E35" s="462"/>
      <c r="F35" s="473">
        <v>39596</v>
      </c>
      <c r="G35" s="462">
        <v>92.179163929186743</v>
      </c>
      <c r="H35" s="64">
        <v>102.9</v>
      </c>
      <c r="I35" s="462"/>
      <c r="J35" s="473">
        <v>39941</v>
      </c>
      <c r="K35" s="462">
        <v>156.01652489580917</v>
      </c>
      <c r="L35" s="64">
        <v>230</v>
      </c>
    </row>
    <row r="36" spans="1:12">
      <c r="A36" s="130">
        <v>2016</v>
      </c>
      <c r="B36" s="497">
        <v>44.519303010260927</v>
      </c>
      <c r="C36" s="497">
        <v>40.42490942211851</v>
      </c>
      <c r="D36" s="450">
        <v>26.555694677009441</v>
      </c>
      <c r="E36" s="462"/>
      <c r="F36" s="473">
        <v>39598</v>
      </c>
      <c r="G36" s="462">
        <v>94.658043174243431</v>
      </c>
      <c r="H36" s="64">
        <v>40</v>
      </c>
      <c r="I36" s="462"/>
      <c r="J36" s="473">
        <v>39965</v>
      </c>
      <c r="K36" s="462">
        <v>138.26131450627759</v>
      </c>
      <c r="L36" s="64">
        <v>20</v>
      </c>
    </row>
    <row r="37" spans="1:12">
      <c r="A37" s="130">
        <v>2017</v>
      </c>
      <c r="B37" s="497">
        <v>42.678036690643388</v>
      </c>
      <c r="C37" s="497">
        <v>38.075089917292402</v>
      </c>
      <c r="D37" s="450">
        <v>20.437252785422331</v>
      </c>
      <c r="E37" s="462"/>
      <c r="F37" s="473">
        <v>39598</v>
      </c>
      <c r="G37" s="462">
        <v>104.00698570997118</v>
      </c>
      <c r="H37" s="64">
        <v>10</v>
      </c>
      <c r="I37" s="462"/>
      <c r="J37" s="473">
        <v>39965</v>
      </c>
      <c r="K37" s="462">
        <v>213.41393043670851</v>
      </c>
      <c r="L37" s="64">
        <v>14</v>
      </c>
    </row>
    <row r="38" spans="1:12">
      <c r="A38" s="130">
        <v>2018</v>
      </c>
      <c r="B38" s="497">
        <v>38.59283989818104</v>
      </c>
      <c r="C38" s="497">
        <v>27.232470381961207</v>
      </c>
      <c r="D38" s="450">
        <v>18.507960005969259</v>
      </c>
      <c r="E38" s="462"/>
      <c r="F38" s="473">
        <v>39598</v>
      </c>
      <c r="G38" s="462">
        <v>93.664579888808646</v>
      </c>
      <c r="H38" s="64">
        <v>38</v>
      </c>
      <c r="I38" s="462"/>
      <c r="J38" s="473">
        <v>39965</v>
      </c>
      <c r="K38" s="462">
        <v>244.63038660428137</v>
      </c>
      <c r="L38" s="64">
        <v>10.08</v>
      </c>
    </row>
    <row r="39" spans="1:12">
      <c r="A39" s="130">
        <v>2019</v>
      </c>
      <c r="B39" s="497">
        <v>34.310893437836427</v>
      </c>
      <c r="C39" s="497">
        <v>23.423407879316034</v>
      </c>
      <c r="D39" s="450">
        <v>25.815875742407499</v>
      </c>
      <c r="E39" s="462"/>
      <c r="F39" s="473">
        <v>39611</v>
      </c>
      <c r="G39" s="462">
        <v>152.73728742958204</v>
      </c>
      <c r="H39" s="64">
        <v>4.5</v>
      </c>
      <c r="I39" s="462"/>
      <c r="J39" s="473">
        <v>39986</v>
      </c>
      <c r="K39" s="462">
        <v>183.2741009151639</v>
      </c>
      <c r="L39" s="64">
        <v>48</v>
      </c>
    </row>
    <row r="40" spans="1:12">
      <c r="A40" s="130">
        <v>2020</v>
      </c>
      <c r="B40" s="497">
        <v>28.737222644256907</v>
      </c>
      <c r="C40" s="497">
        <v>24.653223632754671</v>
      </c>
      <c r="D40" s="450">
        <v>28.454170191052132</v>
      </c>
      <c r="E40" s="462"/>
      <c r="F40" s="473">
        <v>39611</v>
      </c>
      <c r="G40" s="462">
        <v>49.611472949152848</v>
      </c>
      <c r="H40" s="64">
        <v>99</v>
      </c>
      <c r="I40" s="462"/>
      <c r="J40" s="473">
        <v>40042</v>
      </c>
      <c r="K40" s="462">
        <v>154.40196529889906</v>
      </c>
      <c r="L40" s="64">
        <v>250</v>
      </c>
    </row>
    <row r="41" spans="1:12">
      <c r="A41" s="130">
        <v>2021</v>
      </c>
      <c r="B41" s="497">
        <v>29.734770385802246</v>
      </c>
      <c r="C41" s="497">
        <v>23.457978915141595</v>
      </c>
      <c r="D41" s="450">
        <v>24.019000547120527</v>
      </c>
      <c r="E41" s="462"/>
      <c r="F41" s="473">
        <v>39614</v>
      </c>
      <c r="G41" s="462">
        <v>108.10866722036648</v>
      </c>
      <c r="H41" s="64">
        <v>50.25</v>
      </c>
      <c r="I41" s="462"/>
      <c r="J41" s="473">
        <v>40064</v>
      </c>
      <c r="K41" s="462">
        <v>221.34730305678042</v>
      </c>
      <c r="L41" s="64">
        <v>250</v>
      </c>
    </row>
    <row r="42" spans="1:12">
      <c r="A42" s="130">
        <v>2022</v>
      </c>
      <c r="B42" s="497">
        <v>29.546950420369836</v>
      </c>
      <c r="C42" s="497">
        <v>28.783336801034348</v>
      </c>
      <c r="D42" s="450"/>
      <c r="F42" s="473">
        <v>39629</v>
      </c>
      <c r="G42" s="462">
        <v>108.10866722036648</v>
      </c>
      <c r="H42" s="64">
        <v>50.25</v>
      </c>
      <c r="I42" s="462"/>
      <c r="J42" s="473">
        <v>40137</v>
      </c>
      <c r="K42" s="462">
        <v>128.78568406045051</v>
      </c>
      <c r="L42" s="64">
        <v>21</v>
      </c>
    </row>
    <row r="43" spans="1:12">
      <c r="A43" s="131">
        <v>2023</v>
      </c>
      <c r="B43" s="500">
        <v>27.222554138001406</v>
      </c>
      <c r="C43" s="500"/>
      <c r="D43" s="501"/>
      <c r="F43" s="473">
        <v>39652</v>
      </c>
      <c r="G43" s="462">
        <v>103.86873736871689</v>
      </c>
      <c r="H43" s="64">
        <v>63</v>
      </c>
      <c r="I43" s="462"/>
      <c r="J43" s="473">
        <v>40170</v>
      </c>
      <c r="K43" s="462">
        <v>141.77179692908382</v>
      </c>
      <c r="L43" s="64">
        <v>50</v>
      </c>
    </row>
    <row r="44" spans="1:12">
      <c r="A44" s="5"/>
      <c r="B44" s="462"/>
      <c r="D44" s="462"/>
      <c r="F44" s="473">
        <v>39652</v>
      </c>
      <c r="G44" s="462">
        <v>70.17394069361292</v>
      </c>
      <c r="H44" s="64">
        <v>30</v>
      </c>
      <c r="I44" s="462"/>
      <c r="J44" s="473">
        <v>40171</v>
      </c>
      <c r="K44" s="462">
        <v>271.93453660806165</v>
      </c>
      <c r="L44" s="64">
        <v>6</v>
      </c>
    </row>
    <row r="45" spans="1:12">
      <c r="F45" s="473">
        <v>39657</v>
      </c>
      <c r="G45" s="462">
        <v>114.946435231009</v>
      </c>
      <c r="H45" s="64">
        <v>72</v>
      </c>
      <c r="I45" s="462"/>
      <c r="J45" s="473">
        <v>40171</v>
      </c>
      <c r="K45" s="462">
        <v>271.93453660806165</v>
      </c>
      <c r="L45" s="64">
        <v>19</v>
      </c>
    </row>
    <row r="46" spans="1:12">
      <c r="F46" s="473">
        <v>39671</v>
      </c>
      <c r="G46" s="462">
        <v>93.31145605836592</v>
      </c>
      <c r="H46" s="64">
        <v>76.5</v>
      </c>
      <c r="I46" s="462"/>
      <c r="J46" s="473">
        <v>40171</v>
      </c>
      <c r="K46" s="462">
        <v>271.93453660806165</v>
      </c>
      <c r="L46" s="64">
        <v>20</v>
      </c>
    </row>
    <row r="47" spans="1:12">
      <c r="F47" s="473">
        <v>39674</v>
      </c>
      <c r="G47" s="462">
        <v>51.564659653990176</v>
      </c>
      <c r="H47" s="64">
        <v>15</v>
      </c>
      <c r="I47" s="462"/>
      <c r="J47" s="473">
        <v>40204</v>
      </c>
      <c r="K47" s="462">
        <v>175.43119537617974</v>
      </c>
      <c r="L47" s="64">
        <v>50</v>
      </c>
    </row>
    <row r="48" spans="1:12">
      <c r="F48" s="473">
        <v>39674</v>
      </c>
      <c r="G48" s="462">
        <v>108.41464547653428</v>
      </c>
      <c r="H48" s="64">
        <v>265</v>
      </c>
      <c r="I48" s="462"/>
      <c r="J48" s="473">
        <v>40204</v>
      </c>
      <c r="K48" s="462">
        <v>175.43119537617972</v>
      </c>
      <c r="L48" s="64">
        <v>20</v>
      </c>
    </row>
    <row r="49" spans="6:12">
      <c r="F49" s="473">
        <v>39674</v>
      </c>
      <c r="G49" s="462">
        <v>107.78996784202575</v>
      </c>
      <c r="H49" s="64">
        <v>290</v>
      </c>
      <c r="I49" s="462"/>
      <c r="J49" s="473">
        <v>40204</v>
      </c>
      <c r="K49" s="462">
        <v>179.03860528589612</v>
      </c>
      <c r="L49" s="64">
        <v>20</v>
      </c>
    </row>
    <row r="50" spans="6:12">
      <c r="F50" s="473">
        <v>39674</v>
      </c>
      <c r="G50" s="462">
        <v>107.78996784202575</v>
      </c>
      <c r="H50" s="64">
        <v>290</v>
      </c>
      <c r="I50" s="462"/>
      <c r="J50" s="473">
        <v>40211</v>
      </c>
      <c r="K50" s="462">
        <v>147.66409840511398</v>
      </c>
      <c r="L50" s="64">
        <v>50</v>
      </c>
    </row>
    <row r="51" spans="6:12">
      <c r="F51" s="473">
        <v>39675</v>
      </c>
      <c r="G51" s="462">
        <v>50.934424924885846</v>
      </c>
      <c r="H51" s="64">
        <v>50</v>
      </c>
      <c r="I51" s="462"/>
      <c r="J51" s="473">
        <v>40233</v>
      </c>
      <c r="K51" s="462">
        <v>151.35301222219812</v>
      </c>
      <c r="L51" s="64">
        <v>300</v>
      </c>
    </row>
    <row r="52" spans="6:12">
      <c r="F52" s="473">
        <v>39680</v>
      </c>
      <c r="G52" s="462">
        <v>102.31392488244137</v>
      </c>
      <c r="H52" s="64">
        <v>62.5</v>
      </c>
      <c r="I52" s="462"/>
      <c r="J52" s="473">
        <v>40243</v>
      </c>
      <c r="K52" s="462">
        <v>144.26490495565002</v>
      </c>
      <c r="L52" s="64">
        <v>40</v>
      </c>
    </row>
    <row r="53" spans="6:12">
      <c r="F53" s="473">
        <v>39696</v>
      </c>
      <c r="G53" s="462">
        <v>72.493074377378178</v>
      </c>
      <c r="H53" s="64">
        <v>99</v>
      </c>
      <c r="I53" s="462"/>
      <c r="J53" s="473">
        <v>40287</v>
      </c>
      <c r="K53" s="462">
        <v>112.53996570452863</v>
      </c>
      <c r="L53" s="64">
        <v>29</v>
      </c>
    </row>
    <row r="54" spans="6:12">
      <c r="F54" s="473">
        <v>39713</v>
      </c>
      <c r="G54" s="462">
        <v>71.415918086691406</v>
      </c>
      <c r="H54" s="64">
        <v>49.5</v>
      </c>
      <c r="I54" s="462"/>
      <c r="J54" s="473">
        <v>40289</v>
      </c>
      <c r="K54" s="462">
        <v>150.98345601746777</v>
      </c>
      <c r="L54" s="64">
        <v>66</v>
      </c>
    </row>
    <row r="55" spans="6:12">
      <c r="F55" s="473">
        <v>39715</v>
      </c>
      <c r="G55" s="462">
        <v>49.108911347878234</v>
      </c>
      <c r="H55" s="64">
        <v>40.5</v>
      </c>
      <c r="I55" s="462"/>
      <c r="J55" s="473">
        <v>40297</v>
      </c>
      <c r="K55" s="462">
        <v>141.46199213136791</v>
      </c>
      <c r="L55" s="64">
        <v>25</v>
      </c>
    </row>
    <row r="56" spans="6:12">
      <c r="F56" s="473">
        <v>39728</v>
      </c>
      <c r="G56" s="462">
        <v>77.185889061600861</v>
      </c>
      <c r="H56" s="64">
        <v>50</v>
      </c>
      <c r="I56" s="462"/>
      <c r="J56" s="473">
        <v>40308</v>
      </c>
      <c r="K56" s="462">
        <v>142.61966565255162</v>
      </c>
      <c r="L56" s="64">
        <v>125</v>
      </c>
    </row>
    <row r="57" spans="6:12">
      <c r="F57" s="473">
        <v>39729</v>
      </c>
      <c r="G57" s="462">
        <v>78.743246717514012</v>
      </c>
      <c r="H57" s="64">
        <v>50</v>
      </c>
      <c r="I57" s="462"/>
      <c r="J57" s="473">
        <v>40318</v>
      </c>
      <c r="K57" s="462">
        <v>170.53800809365998</v>
      </c>
      <c r="L57" s="64">
        <v>25.8</v>
      </c>
    </row>
    <row r="58" spans="6:12">
      <c r="F58" s="473">
        <v>39738</v>
      </c>
      <c r="G58" s="462">
        <v>75.223216719951878</v>
      </c>
      <c r="H58" s="64">
        <v>99</v>
      </c>
      <c r="I58" s="462"/>
      <c r="J58" s="473">
        <v>40330</v>
      </c>
      <c r="K58" s="462">
        <v>341.44670799560487</v>
      </c>
      <c r="L58" s="64">
        <v>32</v>
      </c>
    </row>
    <row r="59" spans="6:12">
      <c r="F59" s="473">
        <v>39772</v>
      </c>
      <c r="G59" s="462">
        <v>120.07475551602488</v>
      </c>
      <c r="H59" s="64">
        <v>101.2</v>
      </c>
      <c r="I59" s="462"/>
      <c r="J59" s="473">
        <v>40330</v>
      </c>
      <c r="K59" s="462">
        <v>141.46199213136796</v>
      </c>
      <c r="L59" s="64">
        <v>20</v>
      </c>
    </row>
    <row r="60" spans="6:12">
      <c r="F60" s="473">
        <v>39773</v>
      </c>
      <c r="G60" s="462">
        <v>67.807513510103249</v>
      </c>
      <c r="H60" s="64">
        <v>150</v>
      </c>
      <c r="I60" s="462"/>
      <c r="J60" s="473">
        <v>40353</v>
      </c>
      <c r="K60" s="462">
        <v>138.57574707239658</v>
      </c>
      <c r="L60" s="64">
        <v>23</v>
      </c>
    </row>
    <row r="61" spans="6:12">
      <c r="F61" s="473">
        <v>39784</v>
      </c>
      <c r="G61" s="462">
        <v>65.25047805790139</v>
      </c>
      <c r="H61" s="64">
        <v>100</v>
      </c>
      <c r="I61" s="462"/>
      <c r="J61" s="473">
        <v>40359</v>
      </c>
      <c r="K61" s="462">
        <v>107.30482434444413</v>
      </c>
      <c r="L61" s="64">
        <v>12</v>
      </c>
    </row>
    <row r="62" spans="6:12">
      <c r="F62" s="473">
        <v>39791</v>
      </c>
      <c r="G62" s="462">
        <v>72.178559400063278</v>
      </c>
      <c r="H62" s="64">
        <v>25</v>
      </c>
      <c r="I62" s="462"/>
      <c r="J62" s="473">
        <v>40359</v>
      </c>
      <c r="K62" s="462">
        <v>107.28939412908824</v>
      </c>
      <c r="L62" s="64">
        <v>10</v>
      </c>
    </row>
    <row r="63" spans="6:12">
      <c r="F63" s="473">
        <v>39794</v>
      </c>
      <c r="G63" s="462">
        <v>58.908469905904383</v>
      </c>
      <c r="H63" s="64">
        <v>49.5</v>
      </c>
      <c r="I63" s="462"/>
      <c r="J63" s="473">
        <v>40385</v>
      </c>
      <c r="K63" s="462">
        <v>142.70706163513836</v>
      </c>
      <c r="L63" s="64">
        <v>20</v>
      </c>
    </row>
    <row r="64" spans="6:12">
      <c r="F64" s="473">
        <v>39798</v>
      </c>
      <c r="G64" s="462">
        <v>78.862699554395888</v>
      </c>
      <c r="H64" s="64">
        <v>150.1</v>
      </c>
      <c r="I64" s="462"/>
      <c r="J64" s="473">
        <v>40388</v>
      </c>
      <c r="K64" s="462">
        <v>168.93293856178545</v>
      </c>
      <c r="L64" s="64">
        <v>150</v>
      </c>
    </row>
    <row r="65" spans="6:12">
      <c r="F65" s="473">
        <v>39804</v>
      </c>
      <c r="G65" s="462">
        <v>65.72505400237344</v>
      </c>
      <c r="H65" s="64">
        <v>79.5</v>
      </c>
      <c r="I65" s="462"/>
      <c r="J65" s="473">
        <v>40388</v>
      </c>
      <c r="K65" s="462">
        <v>138.03621438469074</v>
      </c>
      <c r="L65" s="64">
        <v>45</v>
      </c>
    </row>
    <row r="66" spans="6:12">
      <c r="F66" s="473">
        <v>39804</v>
      </c>
      <c r="G66" s="462">
        <v>64.577286398153646</v>
      </c>
      <c r="H66" s="64">
        <v>151.80000000000001</v>
      </c>
      <c r="I66" s="462"/>
      <c r="J66" s="473">
        <v>40400</v>
      </c>
      <c r="K66" s="462">
        <v>142.50552958940239</v>
      </c>
      <c r="L66" s="64">
        <v>30</v>
      </c>
    </row>
    <row r="67" spans="6:12">
      <c r="F67" s="473">
        <v>39805</v>
      </c>
      <c r="G67" s="462">
        <v>42.815791520324886</v>
      </c>
      <c r="H67" s="64">
        <v>18.899999999999999</v>
      </c>
      <c r="I67" s="462"/>
      <c r="J67" s="473">
        <v>40400</v>
      </c>
      <c r="K67" s="462">
        <v>208.05157518313342</v>
      </c>
      <c r="L67" s="64">
        <v>5.5</v>
      </c>
    </row>
    <row r="68" spans="6:12">
      <c r="F68" s="473">
        <v>39841</v>
      </c>
      <c r="G68" s="462">
        <v>59.609025805211623</v>
      </c>
      <c r="H68" s="64">
        <v>50.4</v>
      </c>
      <c r="I68" s="462"/>
      <c r="J68" s="473">
        <v>40414</v>
      </c>
      <c r="K68" s="462">
        <v>120.81968807032149</v>
      </c>
      <c r="L68" s="64">
        <v>23</v>
      </c>
    </row>
    <row r="69" spans="6:12">
      <c r="F69" s="473">
        <v>39843</v>
      </c>
      <c r="G69" s="462">
        <v>66.982305915291278</v>
      </c>
      <c r="H69" s="64">
        <v>98.9</v>
      </c>
      <c r="I69" s="462"/>
      <c r="J69" s="473">
        <v>40441</v>
      </c>
      <c r="K69" s="462">
        <v>137.58663178009448</v>
      </c>
      <c r="L69" s="64">
        <v>62.5</v>
      </c>
    </row>
    <row r="70" spans="6:12">
      <c r="F70" s="473">
        <v>39846</v>
      </c>
      <c r="G70" s="462">
        <v>57.078823204884905</v>
      </c>
      <c r="H70" s="64">
        <v>99</v>
      </c>
      <c r="I70" s="462"/>
      <c r="J70" s="473">
        <v>40492</v>
      </c>
      <c r="K70" s="462">
        <v>139.65333720754586</v>
      </c>
      <c r="L70" s="64">
        <v>130</v>
      </c>
    </row>
    <row r="71" spans="6:12">
      <c r="F71" s="473">
        <v>39849</v>
      </c>
      <c r="G71" s="462">
        <v>100.33978237810106</v>
      </c>
      <c r="H71" s="64">
        <v>150</v>
      </c>
      <c r="I71" s="462"/>
      <c r="J71" s="473">
        <v>40497</v>
      </c>
      <c r="K71" s="462">
        <v>85.326913367305082</v>
      </c>
      <c r="L71" s="64">
        <v>14</v>
      </c>
    </row>
    <row r="72" spans="6:12">
      <c r="F72" s="473">
        <v>39849</v>
      </c>
      <c r="G72" s="462">
        <v>103.34442804933511</v>
      </c>
      <c r="H72" s="64">
        <v>51</v>
      </c>
      <c r="I72" s="462"/>
      <c r="J72" s="473">
        <v>40497</v>
      </c>
      <c r="K72" s="462">
        <v>82.666479626973455</v>
      </c>
      <c r="L72" s="64">
        <v>20</v>
      </c>
    </row>
    <row r="73" spans="6:12">
      <c r="F73" s="473">
        <v>39849</v>
      </c>
      <c r="G73" s="462">
        <v>103.36619940963874</v>
      </c>
      <c r="H73" s="64">
        <v>49.5</v>
      </c>
      <c r="I73" s="462"/>
      <c r="J73" s="473">
        <v>40513</v>
      </c>
      <c r="K73" s="462">
        <v>148.12708748743785</v>
      </c>
      <c r="L73" s="64">
        <v>9</v>
      </c>
    </row>
    <row r="74" spans="6:12">
      <c r="F74" s="473">
        <v>39863</v>
      </c>
      <c r="G74" s="462">
        <v>101.12109608877545</v>
      </c>
      <c r="H74" s="64">
        <v>49.5</v>
      </c>
      <c r="I74" s="462"/>
      <c r="J74" s="473">
        <v>40513</v>
      </c>
      <c r="K74" s="462">
        <v>156.40121200058223</v>
      </c>
      <c r="L74" s="64">
        <v>7.65</v>
      </c>
    </row>
    <row r="75" spans="6:12">
      <c r="F75" s="473">
        <v>39889</v>
      </c>
      <c r="G75" s="462">
        <v>125.4735104832239</v>
      </c>
      <c r="H75" s="64">
        <v>8</v>
      </c>
      <c r="I75" s="462"/>
      <c r="J75" s="473">
        <v>40533</v>
      </c>
      <c r="K75" s="462">
        <v>141.79238402519837</v>
      </c>
      <c r="L75" s="64">
        <v>60</v>
      </c>
    </row>
    <row r="76" spans="6:12">
      <c r="F76" s="473">
        <v>39889</v>
      </c>
      <c r="G76" s="462">
        <v>129.00031657762418</v>
      </c>
      <c r="H76" s="64">
        <v>24.75</v>
      </c>
      <c r="I76" s="462"/>
      <c r="J76" s="473">
        <v>40542</v>
      </c>
      <c r="K76" s="462">
        <v>120.64225950101365</v>
      </c>
      <c r="L76" s="64">
        <v>309</v>
      </c>
    </row>
    <row r="77" spans="6:12">
      <c r="F77" s="473">
        <v>39896</v>
      </c>
      <c r="G77" s="462">
        <v>96.253135250426837</v>
      </c>
      <c r="H77" s="64">
        <v>63</v>
      </c>
      <c r="I77" s="462"/>
      <c r="J77" s="473">
        <v>40542</v>
      </c>
      <c r="K77" s="462">
        <v>159.00147664446661</v>
      </c>
      <c r="L77" s="64">
        <v>20</v>
      </c>
    </row>
    <row r="78" spans="6:12">
      <c r="F78" s="473">
        <v>39903</v>
      </c>
      <c r="G78" s="462">
        <v>65.796650613926644</v>
      </c>
      <c r="H78" s="64">
        <v>30</v>
      </c>
      <c r="I78" s="462"/>
      <c r="J78" s="473">
        <v>40548</v>
      </c>
      <c r="K78" s="462">
        <v>120.88595580488092</v>
      </c>
      <c r="L78" s="64">
        <v>270</v>
      </c>
    </row>
    <row r="79" spans="6:12">
      <c r="F79" s="473">
        <v>39903</v>
      </c>
      <c r="G79" s="462">
        <v>65.795925026270368</v>
      </c>
      <c r="H79" s="64">
        <v>12</v>
      </c>
      <c r="I79" s="462"/>
      <c r="J79" s="473">
        <v>40550</v>
      </c>
      <c r="K79" s="462">
        <v>136.26881260302756</v>
      </c>
      <c r="L79" s="64">
        <v>110</v>
      </c>
    </row>
    <row r="80" spans="6:12">
      <c r="F80" s="473">
        <v>39904</v>
      </c>
      <c r="G80" s="462">
        <v>55.039869963411356</v>
      </c>
      <c r="H80" s="64">
        <v>49.5</v>
      </c>
      <c r="I80" s="462"/>
      <c r="J80" s="473">
        <v>40568</v>
      </c>
      <c r="K80" s="462">
        <v>143.89315705464023</v>
      </c>
      <c r="L80" s="64">
        <v>26</v>
      </c>
    </row>
    <row r="81" spans="6:12">
      <c r="F81" s="473">
        <v>39904</v>
      </c>
      <c r="G81" s="462">
        <v>88.09974018826172</v>
      </c>
      <c r="H81" s="64">
        <v>96.6</v>
      </c>
      <c r="I81" s="462"/>
      <c r="J81" s="473">
        <v>40581</v>
      </c>
      <c r="K81" s="462">
        <v>126.74197528628306</v>
      </c>
      <c r="L81" s="64">
        <v>250</v>
      </c>
    </row>
    <row r="82" spans="6:12">
      <c r="F82" s="473">
        <v>39913</v>
      </c>
      <c r="G82" s="462">
        <v>114.0011745294924</v>
      </c>
      <c r="H82" s="64">
        <v>124.5</v>
      </c>
      <c r="I82" s="462"/>
      <c r="J82" s="473">
        <v>40585</v>
      </c>
      <c r="K82" s="462">
        <v>121.10631793024291</v>
      </c>
      <c r="L82" s="64">
        <v>30</v>
      </c>
    </row>
    <row r="83" spans="6:12">
      <c r="F83" s="473">
        <v>39932</v>
      </c>
      <c r="G83" s="462">
        <v>74.830401330212666</v>
      </c>
      <c r="H83" s="64">
        <v>70</v>
      </c>
      <c r="I83" s="462"/>
      <c r="J83" s="473">
        <v>40585</v>
      </c>
      <c r="K83" s="462">
        <v>124.20859143826463</v>
      </c>
      <c r="L83" s="64">
        <v>20</v>
      </c>
    </row>
    <row r="84" spans="6:12">
      <c r="F84" s="473">
        <v>39933</v>
      </c>
      <c r="G84" s="462">
        <v>69.477952597900384</v>
      </c>
      <c r="H84" s="64">
        <v>22.5</v>
      </c>
      <c r="I84" s="462"/>
      <c r="J84" s="473">
        <v>40610</v>
      </c>
      <c r="K84" s="462">
        <v>99.812519796492566</v>
      </c>
      <c r="L84" s="64">
        <v>150</v>
      </c>
    </row>
    <row r="85" spans="6:12">
      <c r="F85" s="473">
        <v>39974</v>
      </c>
      <c r="G85" s="462">
        <v>84.626353151851262</v>
      </c>
      <c r="H85" s="64">
        <v>102.3</v>
      </c>
      <c r="I85" s="462"/>
      <c r="J85" s="473">
        <v>40697</v>
      </c>
      <c r="K85" s="462">
        <v>126.89010148884951</v>
      </c>
      <c r="L85" s="64">
        <v>110</v>
      </c>
    </row>
    <row r="86" spans="6:12">
      <c r="F86" s="473">
        <v>39986</v>
      </c>
      <c r="G86" s="462">
        <v>78.311919816033864</v>
      </c>
      <c r="H86" s="64">
        <v>205.5</v>
      </c>
      <c r="I86" s="462"/>
      <c r="J86" s="473">
        <v>40697</v>
      </c>
      <c r="K86" s="462">
        <v>117.86925570042089</v>
      </c>
      <c r="L86" s="64">
        <v>127</v>
      </c>
    </row>
    <row r="87" spans="6:12">
      <c r="F87" s="473">
        <v>39994</v>
      </c>
      <c r="G87" s="462">
        <v>80.215053584417618</v>
      </c>
      <c r="H87" s="64">
        <v>70</v>
      </c>
      <c r="I87" s="462"/>
      <c r="J87" s="473">
        <v>40715</v>
      </c>
      <c r="K87" s="462">
        <v>113.69776053369377</v>
      </c>
      <c r="L87" s="64">
        <v>150</v>
      </c>
    </row>
    <row r="88" spans="6:12">
      <c r="F88" s="473">
        <v>39994</v>
      </c>
      <c r="G88" s="462">
        <v>72.149793824269111</v>
      </c>
      <c r="H88" s="64">
        <v>51</v>
      </c>
      <c r="I88" s="462"/>
      <c r="J88" s="473">
        <v>40732</v>
      </c>
      <c r="K88" s="462">
        <v>132.05882359781342</v>
      </c>
      <c r="L88" s="64">
        <v>23</v>
      </c>
    </row>
    <row r="89" spans="6:12">
      <c r="F89" s="473">
        <v>40003</v>
      </c>
      <c r="G89" s="462">
        <v>93.206115734304717</v>
      </c>
      <c r="H89" s="64">
        <v>21</v>
      </c>
      <c r="I89" s="462"/>
      <c r="J89" s="473">
        <v>40738</v>
      </c>
      <c r="K89" s="462">
        <v>106.67137973445548</v>
      </c>
      <c r="L89" s="64">
        <v>20</v>
      </c>
    </row>
    <row r="90" spans="6:12">
      <c r="F90" s="473">
        <v>40003</v>
      </c>
      <c r="G90" s="462">
        <v>93.206115537477416</v>
      </c>
      <c r="H90" s="64">
        <v>21</v>
      </c>
      <c r="I90" s="462"/>
      <c r="J90" s="473">
        <v>40742</v>
      </c>
      <c r="K90" s="462">
        <v>209.57332167610062</v>
      </c>
      <c r="L90" s="64">
        <v>6</v>
      </c>
    </row>
    <row r="91" spans="6:12">
      <c r="F91" s="473">
        <v>40003</v>
      </c>
      <c r="G91" s="462">
        <v>93.206115264790029</v>
      </c>
      <c r="H91" s="64">
        <v>22.5</v>
      </c>
      <c r="I91" s="462"/>
      <c r="J91" s="473">
        <v>40745</v>
      </c>
      <c r="K91" s="462">
        <v>125.63472477332293</v>
      </c>
      <c r="L91" s="64">
        <v>150</v>
      </c>
    </row>
    <row r="92" spans="6:12">
      <c r="F92" s="473">
        <v>40024</v>
      </c>
      <c r="G92" s="462">
        <v>59.610848626389163</v>
      </c>
      <c r="H92" s="64">
        <v>69</v>
      </c>
      <c r="I92" s="462"/>
      <c r="J92" s="473">
        <v>40815</v>
      </c>
      <c r="K92" s="462">
        <v>90.543891702749136</v>
      </c>
      <c r="L92" s="64">
        <v>250</v>
      </c>
    </row>
    <row r="93" spans="6:12">
      <c r="F93" s="473">
        <v>40026</v>
      </c>
      <c r="G93" s="462">
        <v>70.100708162255302</v>
      </c>
      <c r="H93" s="64">
        <v>100</v>
      </c>
      <c r="I93" s="462"/>
      <c r="J93" s="473">
        <v>40817</v>
      </c>
      <c r="K93" s="462">
        <v>146.98424915753321</v>
      </c>
      <c r="L93" s="64">
        <v>9</v>
      </c>
    </row>
    <row r="94" spans="6:12">
      <c r="F94" s="473">
        <v>40030</v>
      </c>
      <c r="G94" s="462">
        <v>80.072128802675721</v>
      </c>
      <c r="H94" s="64">
        <v>18.899999999999999</v>
      </c>
      <c r="I94" s="462"/>
      <c r="J94" s="473">
        <v>40878</v>
      </c>
      <c r="K94" s="462">
        <v>241.00931992751572</v>
      </c>
      <c r="L94" s="64">
        <v>20</v>
      </c>
    </row>
    <row r="95" spans="6:12">
      <c r="F95" s="473">
        <v>40030</v>
      </c>
      <c r="G95" s="462">
        <v>79.996624349190625</v>
      </c>
      <c r="H95" s="64">
        <v>16.8</v>
      </c>
      <c r="I95" s="462"/>
      <c r="J95" s="473">
        <v>40885</v>
      </c>
      <c r="K95" s="462">
        <v>114.7416855843792</v>
      </c>
      <c r="L95" s="64">
        <v>19</v>
      </c>
    </row>
    <row r="96" spans="6:12">
      <c r="F96" s="473">
        <v>40042</v>
      </c>
      <c r="G96" s="462">
        <v>114.54521357969536</v>
      </c>
      <c r="H96" s="64">
        <v>90</v>
      </c>
      <c r="I96" s="462"/>
      <c r="J96" s="473">
        <v>40897</v>
      </c>
      <c r="K96" s="462">
        <v>89.646188074226359</v>
      </c>
      <c r="L96" s="64">
        <v>20</v>
      </c>
    </row>
    <row r="97" spans="6:12">
      <c r="F97" s="473">
        <v>40051</v>
      </c>
      <c r="G97" s="462">
        <v>73.39021122061375</v>
      </c>
      <c r="H97" s="64">
        <v>200.2</v>
      </c>
      <c r="I97" s="462"/>
      <c r="J97" s="473">
        <v>40897</v>
      </c>
      <c r="K97" s="462">
        <v>121.17494248875323</v>
      </c>
      <c r="L97" s="64">
        <v>30</v>
      </c>
    </row>
    <row r="98" spans="6:12">
      <c r="F98" s="473">
        <v>40064</v>
      </c>
      <c r="G98" s="462">
        <v>60.865318220989494</v>
      </c>
      <c r="H98" s="64">
        <v>36</v>
      </c>
      <c r="I98" s="462"/>
      <c r="J98" s="473">
        <v>40897</v>
      </c>
      <c r="K98" s="462">
        <v>88.024684149958574</v>
      </c>
      <c r="L98" s="64">
        <v>20</v>
      </c>
    </row>
    <row r="99" spans="6:12">
      <c r="F99" s="473">
        <v>40081</v>
      </c>
      <c r="G99" s="462">
        <v>51.682390089682897</v>
      </c>
      <c r="H99" s="64">
        <v>151.80000000000001</v>
      </c>
      <c r="I99" s="462"/>
      <c r="J99" s="473">
        <v>40909</v>
      </c>
      <c r="K99" s="462">
        <v>90.755977946423187</v>
      </c>
      <c r="L99" s="64">
        <v>15</v>
      </c>
    </row>
    <row r="100" spans="6:12">
      <c r="F100" s="473">
        <v>40081</v>
      </c>
      <c r="G100" s="462">
        <v>52.591092715698721</v>
      </c>
      <c r="H100" s="64">
        <v>129.6</v>
      </c>
      <c r="I100" s="462"/>
      <c r="J100" s="473">
        <v>40909</v>
      </c>
      <c r="K100" s="462">
        <v>81.424501752581762</v>
      </c>
      <c r="L100" s="64">
        <v>15</v>
      </c>
    </row>
    <row r="101" spans="6:12">
      <c r="F101" s="473">
        <v>40087</v>
      </c>
      <c r="G101" s="462">
        <v>73.363374808800813</v>
      </c>
      <c r="H101" s="64">
        <v>150</v>
      </c>
      <c r="I101" s="462"/>
      <c r="J101" s="473">
        <v>40942</v>
      </c>
      <c r="K101" s="462">
        <v>93.74935354839711</v>
      </c>
      <c r="L101" s="64">
        <v>200</v>
      </c>
    </row>
    <row r="102" spans="6:12">
      <c r="F102" s="473">
        <v>40091</v>
      </c>
      <c r="G102" s="462">
        <v>53.400815846473577</v>
      </c>
      <c r="H102" s="64">
        <v>99</v>
      </c>
      <c r="I102" s="462"/>
      <c r="J102" s="473">
        <v>40966</v>
      </c>
      <c r="K102" s="462">
        <v>85.416866638688688</v>
      </c>
      <c r="L102" s="64">
        <v>20</v>
      </c>
    </row>
    <row r="103" spans="6:12">
      <c r="F103" s="473">
        <v>40095</v>
      </c>
      <c r="G103" s="462">
        <v>86.770238280008968</v>
      </c>
      <c r="H103" s="64">
        <v>5</v>
      </c>
      <c r="I103" s="462"/>
      <c r="J103" s="473">
        <v>41093</v>
      </c>
      <c r="K103" s="462">
        <v>96.469328073331241</v>
      </c>
      <c r="L103" s="64">
        <v>20</v>
      </c>
    </row>
    <row r="104" spans="6:12">
      <c r="F104" s="473">
        <v>40119</v>
      </c>
      <c r="G104" s="462">
        <v>76.490746339213842</v>
      </c>
      <c r="H104" s="64">
        <v>60</v>
      </c>
      <c r="I104" s="462"/>
      <c r="J104" s="473">
        <v>41093</v>
      </c>
      <c r="K104" s="462">
        <v>102.45098867153942</v>
      </c>
      <c r="L104" s="64">
        <v>20</v>
      </c>
    </row>
    <row r="105" spans="6:12">
      <c r="F105" s="473">
        <v>40133</v>
      </c>
      <c r="G105" s="462">
        <v>73.328005728923671</v>
      </c>
      <c r="H105" s="64">
        <v>50</v>
      </c>
      <c r="I105" s="462"/>
      <c r="J105" s="473">
        <v>41124</v>
      </c>
      <c r="K105" s="462">
        <v>98.488906157200276</v>
      </c>
      <c r="L105" s="64">
        <v>20</v>
      </c>
    </row>
    <row r="106" spans="6:12">
      <c r="F106" s="473">
        <v>40141</v>
      </c>
      <c r="G106" s="462">
        <v>84.561889518186078</v>
      </c>
      <c r="H106" s="64">
        <v>209.4</v>
      </c>
      <c r="I106" s="462"/>
      <c r="J106" s="473">
        <v>41134</v>
      </c>
      <c r="K106" s="462">
        <v>99.98524709504315</v>
      </c>
      <c r="L106" s="64">
        <v>20</v>
      </c>
    </row>
    <row r="107" spans="6:12">
      <c r="F107" s="473">
        <v>40141</v>
      </c>
      <c r="G107" s="462">
        <v>72.410716140442361</v>
      </c>
      <c r="H107" s="64">
        <v>150</v>
      </c>
      <c r="I107" s="462"/>
      <c r="J107" s="473">
        <v>41137</v>
      </c>
      <c r="K107" s="462">
        <v>97.823433672328562</v>
      </c>
      <c r="L107" s="64">
        <v>102</v>
      </c>
    </row>
    <row r="108" spans="6:12">
      <c r="F108" s="473">
        <v>40147</v>
      </c>
      <c r="G108" s="462">
        <v>123.72447866946391</v>
      </c>
      <c r="H108" s="64">
        <v>150</v>
      </c>
      <c r="I108" s="462"/>
      <c r="J108" s="473">
        <v>41150</v>
      </c>
      <c r="K108" s="462">
        <v>94.114811069480197</v>
      </c>
      <c r="L108" s="64">
        <v>20</v>
      </c>
    </row>
    <row r="109" spans="6:12">
      <c r="F109" s="473">
        <v>40147</v>
      </c>
      <c r="G109" s="462">
        <v>123.70906894272601</v>
      </c>
      <c r="H109" s="64">
        <v>150</v>
      </c>
      <c r="I109" s="462"/>
      <c r="J109" s="473">
        <v>41152</v>
      </c>
      <c r="K109" s="462">
        <v>97.168388621358446</v>
      </c>
      <c r="L109" s="64">
        <v>250</v>
      </c>
    </row>
    <row r="110" spans="6:12">
      <c r="F110" s="473">
        <v>40147</v>
      </c>
      <c r="G110" s="462">
        <v>123.70119841305983</v>
      </c>
      <c r="H110" s="64">
        <v>150</v>
      </c>
      <c r="I110" s="462"/>
      <c r="J110" s="473">
        <v>41169</v>
      </c>
      <c r="K110" s="462">
        <v>92.357614293370148</v>
      </c>
      <c r="L110" s="64">
        <v>20</v>
      </c>
    </row>
    <row r="111" spans="6:12">
      <c r="F111" s="473">
        <v>40147</v>
      </c>
      <c r="G111" s="462">
        <v>123.70175853531582</v>
      </c>
      <c r="H111" s="64">
        <v>102</v>
      </c>
      <c r="I111" s="462"/>
      <c r="J111" s="473">
        <v>41169</v>
      </c>
      <c r="K111" s="462">
        <v>110.01622419955176</v>
      </c>
      <c r="L111" s="64">
        <v>20.8</v>
      </c>
    </row>
    <row r="112" spans="6:12">
      <c r="F112" s="473">
        <v>40147</v>
      </c>
      <c r="G112" s="462">
        <v>123.70719542104047</v>
      </c>
      <c r="H112" s="64">
        <v>168</v>
      </c>
      <c r="I112" s="462"/>
      <c r="J112" s="473">
        <v>41199</v>
      </c>
      <c r="K112" s="462">
        <v>94.606747486849457</v>
      </c>
      <c r="L112" s="64">
        <v>10</v>
      </c>
    </row>
    <row r="113" spans="6:12">
      <c r="F113" s="473">
        <v>40149</v>
      </c>
      <c r="G113" s="462">
        <v>108.02427128197256</v>
      </c>
      <c r="H113" s="64">
        <v>50</v>
      </c>
      <c r="I113" s="462"/>
      <c r="J113" s="473">
        <v>41207</v>
      </c>
      <c r="K113" s="462">
        <v>59.267023006705834</v>
      </c>
      <c r="L113" s="64">
        <v>50</v>
      </c>
    </row>
    <row r="114" spans="6:12">
      <c r="F114" s="473">
        <v>40156</v>
      </c>
      <c r="G114" s="462">
        <v>134.27420850326521</v>
      </c>
      <c r="H114" s="64">
        <v>10.25</v>
      </c>
      <c r="I114" s="462"/>
      <c r="J114" s="473">
        <v>41214</v>
      </c>
      <c r="K114" s="462">
        <v>75.205819193057408</v>
      </c>
      <c r="L114" s="64">
        <v>20</v>
      </c>
    </row>
    <row r="115" spans="6:12">
      <c r="F115" s="473">
        <v>40164</v>
      </c>
      <c r="G115" s="462">
        <v>137.13260944159802</v>
      </c>
      <c r="H115" s="64">
        <v>120</v>
      </c>
      <c r="I115" s="462"/>
      <c r="J115" s="473">
        <v>41228</v>
      </c>
      <c r="K115" s="462">
        <v>85.95363073665844</v>
      </c>
      <c r="L115" s="64">
        <v>20</v>
      </c>
    </row>
    <row r="116" spans="6:12">
      <c r="F116" s="473">
        <v>40175</v>
      </c>
      <c r="G116" s="462">
        <v>79.613523382706632</v>
      </c>
      <c r="H116" s="64">
        <v>70</v>
      </c>
      <c r="I116" s="462"/>
      <c r="J116" s="473">
        <v>41255</v>
      </c>
      <c r="K116" s="462">
        <v>83.74292592436872</v>
      </c>
      <c r="L116" s="64">
        <v>250</v>
      </c>
    </row>
    <row r="117" spans="6:12">
      <c r="F117" s="473">
        <v>40206</v>
      </c>
      <c r="G117" s="462">
        <v>112.05407964482841</v>
      </c>
      <c r="H117" s="64">
        <v>151.80000000000001</v>
      </c>
      <c r="I117" s="462"/>
      <c r="J117" s="473">
        <v>41256</v>
      </c>
      <c r="K117" s="462">
        <v>90.098997123262023</v>
      </c>
      <c r="L117" s="64">
        <v>20</v>
      </c>
    </row>
    <row r="118" spans="6:12">
      <c r="F118" s="473">
        <v>40214</v>
      </c>
      <c r="G118" s="462">
        <v>57.853365320896003</v>
      </c>
      <c r="H118" s="64">
        <v>81</v>
      </c>
      <c r="I118" s="462"/>
      <c r="J118" s="473">
        <v>41309</v>
      </c>
      <c r="K118" s="462">
        <v>107.06846962698376</v>
      </c>
      <c r="L118" s="64">
        <v>28.8</v>
      </c>
    </row>
    <row r="119" spans="6:12">
      <c r="F119" s="473">
        <v>40221</v>
      </c>
      <c r="G119" s="462">
        <v>79.378082861211738</v>
      </c>
      <c r="H119" s="64">
        <v>198</v>
      </c>
      <c r="I119" s="462"/>
      <c r="J119" s="473">
        <v>41333</v>
      </c>
      <c r="K119" s="462">
        <v>84.904707696267423</v>
      </c>
      <c r="L119" s="64">
        <v>45</v>
      </c>
    </row>
    <row r="120" spans="6:12">
      <c r="F120" s="473">
        <v>40242</v>
      </c>
      <c r="G120" s="462">
        <v>118.96350475047534</v>
      </c>
      <c r="H120" s="64">
        <v>65.099999999999994</v>
      </c>
      <c r="I120" s="462"/>
      <c r="J120" s="473">
        <v>41355</v>
      </c>
      <c r="K120" s="462">
        <v>95.649518304813853</v>
      </c>
      <c r="L120" s="64">
        <v>20</v>
      </c>
    </row>
    <row r="121" spans="6:12">
      <c r="F121" s="473">
        <v>40266</v>
      </c>
      <c r="G121" s="462">
        <v>63.289327704900515</v>
      </c>
      <c r="H121" s="64">
        <v>250.2</v>
      </c>
      <c r="I121" s="462"/>
      <c r="J121" s="473">
        <v>41355</v>
      </c>
      <c r="K121" s="462">
        <v>94.180305538414601</v>
      </c>
      <c r="L121" s="64">
        <v>20</v>
      </c>
    </row>
    <row r="122" spans="6:12">
      <c r="F122" s="473">
        <v>40269</v>
      </c>
      <c r="G122" s="462">
        <v>64.842456686635003</v>
      </c>
      <c r="H122" s="64">
        <v>40.5</v>
      </c>
      <c r="I122" s="462"/>
      <c r="J122" s="473">
        <v>41358</v>
      </c>
      <c r="K122" s="462">
        <v>80.369538590296017</v>
      </c>
      <c r="L122" s="64">
        <v>20</v>
      </c>
    </row>
    <row r="123" spans="6:12">
      <c r="F123" s="473">
        <v>40284</v>
      </c>
      <c r="G123" s="462">
        <v>45.643694033253318</v>
      </c>
      <c r="H123" s="64">
        <v>102.4</v>
      </c>
      <c r="I123" s="462"/>
      <c r="J123" s="473">
        <v>41374</v>
      </c>
      <c r="K123" s="462">
        <v>92.294311954408911</v>
      </c>
      <c r="L123" s="64">
        <v>20</v>
      </c>
    </row>
    <row r="124" spans="6:12">
      <c r="F124" s="473">
        <v>40287</v>
      </c>
      <c r="G124" s="462">
        <v>94.195767401667709</v>
      </c>
      <c r="H124" s="64">
        <v>50.4</v>
      </c>
      <c r="I124" s="462"/>
      <c r="J124" s="473">
        <v>41380</v>
      </c>
      <c r="K124" s="462">
        <v>67.668348014530224</v>
      </c>
      <c r="L124" s="64">
        <v>20</v>
      </c>
    </row>
    <row r="125" spans="6:12">
      <c r="F125" s="473">
        <v>40291</v>
      </c>
      <c r="G125" s="462">
        <v>53.766273853803916</v>
      </c>
      <c r="H125" s="64">
        <v>51</v>
      </c>
      <c r="I125" s="462"/>
      <c r="J125" s="473">
        <v>41426</v>
      </c>
      <c r="K125" s="462">
        <v>60.944154142617847</v>
      </c>
      <c r="L125" s="64">
        <v>20</v>
      </c>
    </row>
    <row r="126" spans="6:12">
      <c r="F126" s="473">
        <v>40297</v>
      </c>
      <c r="G126" s="462">
        <v>122.69837252587402</v>
      </c>
      <c r="H126" s="64">
        <v>143.5</v>
      </c>
      <c r="I126" s="462"/>
      <c r="J126" s="473">
        <v>41428</v>
      </c>
      <c r="K126" s="462">
        <v>69.237324673705757</v>
      </c>
      <c r="L126" s="64">
        <v>48</v>
      </c>
    </row>
    <row r="127" spans="6:12">
      <c r="F127" s="473">
        <v>40302</v>
      </c>
      <c r="G127" s="462">
        <v>85.739232186380519</v>
      </c>
      <c r="H127" s="64">
        <v>32.5</v>
      </c>
      <c r="I127" s="462"/>
      <c r="J127" s="473">
        <v>41428</v>
      </c>
      <c r="K127" s="462">
        <v>70.165363550323292</v>
      </c>
      <c r="L127" s="64">
        <v>40</v>
      </c>
    </row>
    <row r="128" spans="6:12">
      <c r="F128" s="473">
        <v>40302</v>
      </c>
      <c r="G128" s="462">
        <v>88.929216375218843</v>
      </c>
      <c r="H128" s="64">
        <v>20</v>
      </c>
      <c r="I128" s="462"/>
      <c r="J128" s="473">
        <v>41444</v>
      </c>
      <c r="K128" s="462">
        <v>161.15532684226596</v>
      </c>
      <c r="L128" s="64">
        <v>12</v>
      </c>
    </row>
    <row r="129" spans="6:12">
      <c r="F129" s="473">
        <v>40317</v>
      </c>
      <c r="G129" s="462">
        <v>63.555522183687351</v>
      </c>
      <c r="H129" s="64">
        <v>250.8</v>
      </c>
      <c r="I129" s="462"/>
      <c r="J129" s="473">
        <v>41458</v>
      </c>
      <c r="K129" s="462">
        <v>59.338836266836473</v>
      </c>
      <c r="L129" s="64">
        <v>50</v>
      </c>
    </row>
    <row r="130" spans="6:12">
      <c r="F130" s="473">
        <v>40330</v>
      </c>
      <c r="G130" s="462">
        <v>56.439181079063317</v>
      </c>
      <c r="H130" s="64">
        <v>36</v>
      </c>
      <c r="I130" s="462"/>
      <c r="J130" s="473">
        <v>41465</v>
      </c>
      <c r="K130" s="462">
        <v>60.741006962142436</v>
      </c>
      <c r="L130" s="64">
        <v>40</v>
      </c>
    </row>
    <row r="131" spans="6:12">
      <c r="F131" s="473">
        <v>40331</v>
      </c>
      <c r="G131" s="462">
        <v>125.20418585154565</v>
      </c>
      <c r="H131" s="64">
        <v>102</v>
      </c>
      <c r="I131" s="462"/>
      <c r="J131" s="473">
        <v>41465</v>
      </c>
      <c r="K131" s="462">
        <v>65.157250015955313</v>
      </c>
      <c r="L131" s="64">
        <v>20</v>
      </c>
    </row>
    <row r="132" spans="6:12">
      <c r="F132" s="473">
        <v>40332</v>
      </c>
      <c r="G132" s="462">
        <v>52.750928950335656</v>
      </c>
      <c r="H132" s="64">
        <v>100</v>
      </c>
      <c r="I132" s="462"/>
      <c r="J132" s="473">
        <v>41472</v>
      </c>
      <c r="K132" s="462">
        <v>89.059917879894186</v>
      </c>
      <c r="L132" s="64">
        <v>20</v>
      </c>
    </row>
    <row r="133" spans="6:12">
      <c r="F133" s="473">
        <v>40332</v>
      </c>
      <c r="G133" s="462">
        <v>105.6964964313473</v>
      </c>
      <c r="H133" s="64">
        <v>36.799999999999997</v>
      </c>
      <c r="I133" s="462"/>
      <c r="J133" s="473">
        <v>41472</v>
      </c>
      <c r="K133" s="462">
        <v>89.059917879894144</v>
      </c>
      <c r="L133" s="64">
        <v>12</v>
      </c>
    </row>
    <row r="134" spans="6:12">
      <c r="F134" s="473">
        <v>40332</v>
      </c>
      <c r="G134" s="462">
        <v>98.19830445772061</v>
      </c>
      <c r="H134" s="64">
        <v>90</v>
      </c>
      <c r="I134" s="462"/>
      <c r="J134" s="473">
        <v>41523</v>
      </c>
      <c r="K134" s="462">
        <v>69.942689165212414</v>
      </c>
      <c r="L134" s="64">
        <v>15</v>
      </c>
    </row>
    <row r="135" spans="6:12">
      <c r="F135" s="473">
        <v>40333</v>
      </c>
      <c r="G135" s="462">
        <v>71.764070198758617</v>
      </c>
      <c r="H135" s="64">
        <v>30</v>
      </c>
      <c r="I135" s="462"/>
      <c r="J135" s="473">
        <v>41536</v>
      </c>
      <c r="K135" s="462">
        <v>103.56471374667741</v>
      </c>
      <c r="L135" s="64">
        <v>20</v>
      </c>
    </row>
    <row r="136" spans="6:12">
      <c r="F136" s="473">
        <v>40338</v>
      </c>
      <c r="G136" s="462">
        <v>125.97829747986498</v>
      </c>
      <c r="H136" s="64">
        <v>150</v>
      </c>
      <c r="I136" s="462"/>
      <c r="J136" s="473">
        <v>41544</v>
      </c>
      <c r="K136" s="462">
        <v>66.765548261986837</v>
      </c>
      <c r="L136" s="64">
        <v>20</v>
      </c>
    </row>
    <row r="137" spans="6:12">
      <c r="F137" s="473">
        <v>40338</v>
      </c>
      <c r="G137" s="462">
        <v>128.1688418776701</v>
      </c>
      <c r="H137" s="64">
        <v>168</v>
      </c>
      <c r="I137" s="462"/>
      <c r="J137" s="473">
        <v>41556</v>
      </c>
      <c r="K137" s="462">
        <v>69.590671362744146</v>
      </c>
      <c r="L137" s="64">
        <v>20</v>
      </c>
    </row>
    <row r="138" spans="6:12">
      <c r="F138" s="473">
        <v>40338</v>
      </c>
      <c r="G138" s="462">
        <v>125.97829747986498</v>
      </c>
      <c r="H138" s="64">
        <v>150</v>
      </c>
      <c r="I138" s="462"/>
      <c r="J138" s="473">
        <v>41569</v>
      </c>
      <c r="K138" s="462">
        <v>67.00921814615468</v>
      </c>
      <c r="L138" s="64">
        <v>20</v>
      </c>
    </row>
    <row r="139" spans="6:12">
      <c r="F139" s="473">
        <v>40338</v>
      </c>
      <c r="G139" s="462">
        <v>128.1688418776701</v>
      </c>
      <c r="H139" s="64">
        <v>132</v>
      </c>
      <c r="I139" s="462"/>
      <c r="J139" s="473">
        <v>41609</v>
      </c>
      <c r="K139" s="462">
        <v>85.257794245409158</v>
      </c>
      <c r="L139" s="64">
        <v>7.3140000000000001</v>
      </c>
    </row>
    <row r="140" spans="6:12">
      <c r="F140" s="473">
        <v>40350</v>
      </c>
      <c r="G140" s="462">
        <v>96.749991032717901</v>
      </c>
      <c r="H140" s="64">
        <v>81.599999999999994</v>
      </c>
      <c r="I140" s="462"/>
      <c r="J140" s="473">
        <v>41614</v>
      </c>
      <c r="K140" s="462">
        <v>69.87705635808237</v>
      </c>
      <c r="L140" s="64">
        <v>20</v>
      </c>
    </row>
    <row r="141" spans="6:12">
      <c r="F141" s="473">
        <v>40359</v>
      </c>
      <c r="G141" s="462">
        <v>60.329804769061596</v>
      </c>
      <c r="H141" s="64">
        <v>114</v>
      </c>
      <c r="I141" s="462"/>
      <c r="J141" s="473">
        <v>41627</v>
      </c>
      <c r="K141" s="462">
        <v>57.700419436451874</v>
      </c>
      <c r="L141" s="64">
        <v>150</v>
      </c>
    </row>
    <row r="142" spans="6:12">
      <c r="F142" s="473">
        <v>40366</v>
      </c>
      <c r="G142" s="462">
        <v>40.769684101996681</v>
      </c>
      <c r="H142" s="64">
        <v>78.2</v>
      </c>
      <c r="I142" s="462"/>
      <c r="J142" s="473">
        <v>41669</v>
      </c>
      <c r="K142" s="462">
        <v>72.34787327852986</v>
      </c>
      <c r="L142" s="64">
        <v>7</v>
      </c>
    </row>
    <row r="143" spans="6:12">
      <c r="F143" s="473">
        <v>40368</v>
      </c>
      <c r="G143" s="462">
        <v>60.285546903878931</v>
      </c>
      <c r="H143" s="64">
        <v>42.5</v>
      </c>
      <c r="I143" s="462"/>
      <c r="J143" s="473">
        <v>41690</v>
      </c>
      <c r="K143" s="462">
        <v>51.094913297526027</v>
      </c>
      <c r="L143" s="64">
        <v>10.416</v>
      </c>
    </row>
    <row r="144" spans="6:12">
      <c r="F144" s="473">
        <v>40374</v>
      </c>
      <c r="G144" s="462">
        <v>48.536289833247714</v>
      </c>
      <c r="H144" s="64">
        <v>99.2</v>
      </c>
      <c r="I144" s="462"/>
      <c r="J144" s="473">
        <v>41715</v>
      </c>
      <c r="K144" s="462">
        <v>66.28714692857622</v>
      </c>
      <c r="L144" s="64">
        <v>20</v>
      </c>
    </row>
    <row r="145" spans="6:12">
      <c r="F145" s="473">
        <v>40380</v>
      </c>
      <c r="G145" s="462">
        <v>86.282708178089422</v>
      </c>
      <c r="H145" s="64">
        <v>99.2</v>
      </c>
      <c r="I145" s="462"/>
      <c r="J145" s="473">
        <v>41724</v>
      </c>
      <c r="K145" s="462">
        <v>61.954318761830145</v>
      </c>
      <c r="L145" s="64">
        <v>26.66</v>
      </c>
    </row>
    <row r="146" spans="6:12">
      <c r="F146" s="473">
        <v>40381</v>
      </c>
      <c r="G146" s="462">
        <v>121.97145807399582</v>
      </c>
      <c r="H146" s="64">
        <v>102.5</v>
      </c>
      <c r="I146" s="462"/>
      <c r="J146" s="473">
        <v>41730</v>
      </c>
      <c r="K146" s="462">
        <v>68.522732529518848</v>
      </c>
      <c r="L146" s="64">
        <v>10.3</v>
      </c>
    </row>
    <row r="147" spans="6:12">
      <c r="F147" s="473">
        <v>40400</v>
      </c>
      <c r="G147" s="462">
        <v>97.212229263624323</v>
      </c>
      <c r="H147" s="64">
        <v>110.4</v>
      </c>
      <c r="I147" s="462"/>
      <c r="J147" s="473">
        <v>41760</v>
      </c>
      <c r="K147" s="462">
        <v>45.563031023747001</v>
      </c>
      <c r="L147" s="64">
        <v>157.5</v>
      </c>
    </row>
    <row r="148" spans="6:12">
      <c r="F148" s="473">
        <v>40406</v>
      </c>
      <c r="G148" s="462">
        <v>60.362016971530394</v>
      </c>
      <c r="H148" s="64">
        <v>199.8</v>
      </c>
      <c r="I148" s="462"/>
      <c r="J148" s="473">
        <v>41786</v>
      </c>
      <c r="K148" s="462">
        <v>65.431427866567319</v>
      </c>
      <c r="L148" s="64">
        <v>30</v>
      </c>
    </row>
    <row r="149" spans="6:12">
      <c r="F149" s="473">
        <v>40410</v>
      </c>
      <c r="G149" s="462">
        <v>137.07644237980765</v>
      </c>
      <c r="H149" s="64">
        <v>49</v>
      </c>
      <c r="I149" s="462"/>
      <c r="J149" s="473">
        <v>41791</v>
      </c>
      <c r="K149" s="462">
        <v>68.4311494879572</v>
      </c>
      <c r="L149" s="64">
        <v>20</v>
      </c>
    </row>
    <row r="150" spans="6:12">
      <c r="F150" s="473">
        <v>40422</v>
      </c>
      <c r="G150" s="462">
        <v>74.530409535734904</v>
      </c>
      <c r="H150" s="64">
        <v>79.2</v>
      </c>
      <c r="I150" s="462"/>
      <c r="J150" s="473">
        <v>41802</v>
      </c>
      <c r="K150" s="462">
        <v>59.676593847649485</v>
      </c>
      <c r="L150" s="64">
        <v>30</v>
      </c>
    </row>
    <row r="151" spans="6:12">
      <c r="F151" s="473">
        <v>40429</v>
      </c>
      <c r="G151" s="462">
        <v>87.936841003585386</v>
      </c>
      <c r="H151" s="64">
        <v>55.2</v>
      </c>
      <c r="I151" s="462"/>
      <c r="J151" s="473">
        <v>41838</v>
      </c>
      <c r="K151" s="462">
        <v>58.417567474057513</v>
      </c>
      <c r="L151" s="64">
        <v>93.6</v>
      </c>
    </row>
    <row r="152" spans="6:12">
      <c r="F152" s="473">
        <v>40438</v>
      </c>
      <c r="G152" s="462">
        <v>37.638269897240527</v>
      </c>
      <c r="H152" s="64">
        <v>148.80000000000001</v>
      </c>
      <c r="I152" s="462"/>
      <c r="J152" s="473">
        <v>41843</v>
      </c>
      <c r="K152" s="462">
        <v>59.801478218667924</v>
      </c>
      <c r="L152" s="64">
        <v>75</v>
      </c>
    </row>
    <row r="153" spans="6:12">
      <c r="F153" s="473">
        <v>40443</v>
      </c>
      <c r="G153" s="462">
        <v>46.897404117892059</v>
      </c>
      <c r="H153" s="64">
        <v>80</v>
      </c>
      <c r="I153" s="462"/>
      <c r="J153" s="473">
        <v>41844</v>
      </c>
      <c r="K153" s="462">
        <v>59.338836266836473</v>
      </c>
      <c r="L153" s="64">
        <v>56</v>
      </c>
    </row>
    <row r="154" spans="6:12">
      <c r="F154" s="473">
        <v>40462</v>
      </c>
      <c r="G154" s="462">
        <v>119.40478499293292</v>
      </c>
      <c r="H154" s="64">
        <v>49.8</v>
      </c>
      <c r="I154" s="462"/>
      <c r="J154" s="473">
        <v>41844</v>
      </c>
      <c r="K154" s="462">
        <v>59.923365360430054</v>
      </c>
      <c r="L154" s="64">
        <v>56</v>
      </c>
    </row>
    <row r="155" spans="6:12">
      <c r="F155" s="473">
        <v>40469</v>
      </c>
      <c r="G155" s="462">
        <v>118.55200199772176</v>
      </c>
      <c r="H155" s="64">
        <v>31.68</v>
      </c>
      <c r="I155" s="462"/>
      <c r="J155" s="473">
        <v>41851</v>
      </c>
      <c r="K155" s="462">
        <v>46.941517474375772</v>
      </c>
      <c r="L155" s="64">
        <v>200</v>
      </c>
    </row>
    <row r="156" spans="6:12">
      <c r="F156" s="473">
        <v>40487</v>
      </c>
      <c r="G156" s="462">
        <v>42.741285767365987</v>
      </c>
      <c r="H156" s="64">
        <v>161</v>
      </c>
      <c r="I156" s="462"/>
      <c r="J156" s="473">
        <v>41870</v>
      </c>
      <c r="K156" s="462">
        <v>62.654212219562595</v>
      </c>
      <c r="L156" s="64">
        <v>105</v>
      </c>
    </row>
    <row r="157" spans="6:12">
      <c r="F157" s="473">
        <v>40494</v>
      </c>
      <c r="G157" s="462">
        <v>70.024111342377481</v>
      </c>
      <c r="H157" s="64">
        <v>99</v>
      </c>
      <c r="I157" s="462"/>
      <c r="J157" s="473">
        <v>41876</v>
      </c>
      <c r="K157" s="462">
        <v>63.602198479421361</v>
      </c>
      <c r="L157" s="64">
        <v>60</v>
      </c>
    </row>
    <row r="158" spans="6:12">
      <c r="F158" s="473">
        <v>40518</v>
      </c>
      <c r="G158" s="462">
        <v>36.659685218174879</v>
      </c>
      <c r="H158" s="64">
        <v>201</v>
      </c>
      <c r="I158" s="462"/>
      <c r="J158" s="473">
        <v>41885</v>
      </c>
      <c r="K158" s="462">
        <v>52.153991412523574</v>
      </c>
      <c r="L158" s="64">
        <v>60</v>
      </c>
    </row>
    <row r="159" spans="6:12">
      <c r="F159" s="473">
        <v>40521</v>
      </c>
      <c r="G159" s="462">
        <v>30.818567978569718</v>
      </c>
      <c r="H159" s="64">
        <v>167.89999999999998</v>
      </c>
      <c r="I159" s="462"/>
      <c r="J159" s="473">
        <v>41886</v>
      </c>
      <c r="K159" s="462">
        <v>48.636508879899885</v>
      </c>
      <c r="L159" s="64">
        <v>52</v>
      </c>
    </row>
    <row r="160" spans="6:12">
      <c r="F160" s="473">
        <v>40529</v>
      </c>
      <c r="G160" s="462">
        <v>111.30297608436967</v>
      </c>
      <c r="H160" s="64">
        <v>78.2</v>
      </c>
      <c r="I160" s="462"/>
      <c r="J160" s="473">
        <v>41886</v>
      </c>
      <c r="K160" s="462">
        <v>58.152535647524708</v>
      </c>
      <c r="L160" s="64">
        <v>120</v>
      </c>
    </row>
    <row r="161" spans="6:12">
      <c r="F161" s="473">
        <v>40529</v>
      </c>
      <c r="G161" s="462">
        <v>60.040795114241767</v>
      </c>
      <c r="H161" s="64">
        <v>50</v>
      </c>
      <c r="I161" s="462"/>
      <c r="J161" s="473">
        <v>41915</v>
      </c>
      <c r="K161" s="462">
        <v>62.380281355222401</v>
      </c>
      <c r="L161" s="64">
        <v>30</v>
      </c>
    </row>
    <row r="162" spans="6:12">
      <c r="F162" s="473">
        <v>40529</v>
      </c>
      <c r="G162" s="462">
        <v>104.35281135372385</v>
      </c>
      <c r="H162" s="64">
        <v>78.2</v>
      </c>
      <c r="I162" s="462"/>
      <c r="J162" s="473">
        <v>41920</v>
      </c>
      <c r="K162" s="462">
        <v>54.199208627953233</v>
      </c>
      <c r="L162" s="64">
        <v>101.3</v>
      </c>
    </row>
    <row r="163" spans="6:12">
      <c r="F163" s="473">
        <v>40529</v>
      </c>
      <c r="G163" s="462">
        <v>56.047730476438318</v>
      </c>
      <c r="H163" s="64">
        <v>38.46</v>
      </c>
      <c r="I163" s="462"/>
      <c r="J163" s="473">
        <v>41920</v>
      </c>
      <c r="K163" s="462">
        <v>54.985595954965106</v>
      </c>
      <c r="L163" s="64">
        <v>51</v>
      </c>
    </row>
    <row r="164" spans="6:12">
      <c r="F164" s="473">
        <v>40534</v>
      </c>
      <c r="G164" s="462">
        <v>47.797778150152617</v>
      </c>
      <c r="H164" s="64">
        <v>27.3</v>
      </c>
      <c r="I164" s="462"/>
      <c r="J164" s="473">
        <v>41920</v>
      </c>
      <c r="K164" s="462">
        <v>54.927327343711738</v>
      </c>
      <c r="L164" s="64">
        <v>76.5</v>
      </c>
    </row>
    <row r="165" spans="6:12">
      <c r="F165" s="473">
        <v>40535</v>
      </c>
      <c r="G165" s="462">
        <v>72.877892195644122</v>
      </c>
      <c r="H165" s="64">
        <v>28.5</v>
      </c>
      <c r="I165" s="462"/>
      <c r="J165" s="473">
        <v>41920</v>
      </c>
      <c r="K165" s="462">
        <v>58.968779885974001</v>
      </c>
      <c r="L165" s="64">
        <v>30</v>
      </c>
    </row>
    <row r="166" spans="6:12">
      <c r="F166" s="473">
        <v>40535</v>
      </c>
      <c r="G166" s="462">
        <v>60.085284496632092</v>
      </c>
      <c r="H166" s="64">
        <v>48</v>
      </c>
      <c r="I166" s="462"/>
      <c r="J166" s="473">
        <v>41920</v>
      </c>
      <c r="K166" s="462">
        <v>61.970515206884087</v>
      </c>
      <c r="L166" s="64">
        <v>80</v>
      </c>
    </row>
    <row r="167" spans="6:12">
      <c r="F167" s="473">
        <v>40535</v>
      </c>
      <c r="G167" s="462">
        <v>78.919482844579264</v>
      </c>
      <c r="H167" s="64">
        <v>34.200000000000003</v>
      </c>
      <c r="I167" s="462"/>
      <c r="J167" s="473">
        <v>41920</v>
      </c>
      <c r="K167" s="462">
        <v>59.231880078512106</v>
      </c>
      <c r="L167" s="64">
        <v>103</v>
      </c>
    </row>
    <row r="168" spans="6:12">
      <c r="F168" s="473">
        <v>40575</v>
      </c>
      <c r="G168" s="462">
        <v>110.02599387995288</v>
      </c>
      <c r="H168" s="64">
        <v>257.60000000000002</v>
      </c>
      <c r="I168" s="462"/>
      <c r="J168" s="473">
        <v>41932</v>
      </c>
      <c r="K168" s="462">
        <v>59.290087410812383</v>
      </c>
      <c r="L168" s="64">
        <v>40</v>
      </c>
    </row>
    <row r="169" spans="6:12">
      <c r="F169" s="473">
        <v>40612</v>
      </c>
      <c r="G169" s="462">
        <v>69.521051234925295</v>
      </c>
      <c r="H169" s="64">
        <v>100</v>
      </c>
      <c r="I169" s="462"/>
      <c r="J169" s="473">
        <v>41933</v>
      </c>
      <c r="K169" s="462">
        <v>64.325382881391519</v>
      </c>
      <c r="L169" s="64">
        <v>11.4</v>
      </c>
    </row>
    <row r="170" spans="6:12">
      <c r="F170" s="473">
        <v>40639</v>
      </c>
      <c r="G170" s="462">
        <v>105.67824968388939</v>
      </c>
      <c r="H170" s="64">
        <v>155.1</v>
      </c>
      <c r="I170" s="462"/>
      <c r="J170" s="473">
        <v>41933</v>
      </c>
      <c r="K170" s="462">
        <v>67.023238540072228</v>
      </c>
      <c r="L170" s="64">
        <v>20</v>
      </c>
    </row>
    <row r="171" spans="6:12">
      <c r="F171" s="473">
        <v>40653</v>
      </c>
      <c r="G171" s="462">
        <v>35.870554264980719</v>
      </c>
      <c r="H171" s="64">
        <v>100.8</v>
      </c>
      <c r="I171" s="462"/>
      <c r="J171" s="473">
        <v>41934</v>
      </c>
      <c r="K171" s="462">
        <v>58.646559471953672</v>
      </c>
      <c r="L171" s="64">
        <v>20</v>
      </c>
    </row>
    <row r="172" spans="6:12">
      <c r="F172" s="473">
        <v>40668</v>
      </c>
      <c r="G172" s="462">
        <v>68.006372578643294</v>
      </c>
      <c r="H172" s="64">
        <v>165.6</v>
      </c>
      <c r="I172" s="462"/>
      <c r="J172" s="473">
        <v>41934</v>
      </c>
      <c r="K172" s="462">
        <v>58.646559471953672</v>
      </c>
      <c r="L172" s="64">
        <v>20</v>
      </c>
    </row>
    <row r="173" spans="6:12">
      <c r="F173" s="473">
        <v>40669</v>
      </c>
      <c r="G173" s="462">
        <v>33.478795656790119</v>
      </c>
      <c r="H173" s="64">
        <v>131.1</v>
      </c>
      <c r="I173" s="462"/>
      <c r="J173" s="473">
        <v>41934</v>
      </c>
      <c r="K173" s="462">
        <v>58.646559471953658</v>
      </c>
      <c r="L173" s="64">
        <v>15</v>
      </c>
    </row>
    <row r="174" spans="6:12">
      <c r="F174" s="473">
        <v>40676</v>
      </c>
      <c r="G174" s="462">
        <v>73.949704036897543</v>
      </c>
      <c r="H174" s="64">
        <v>214.4</v>
      </c>
      <c r="I174" s="462"/>
      <c r="J174" s="473">
        <v>41934</v>
      </c>
      <c r="K174" s="462">
        <v>58.646559471953672</v>
      </c>
      <c r="L174" s="64">
        <v>20</v>
      </c>
    </row>
    <row r="175" spans="6:12">
      <c r="F175" s="473">
        <v>40679</v>
      </c>
      <c r="G175" s="462">
        <v>31.982730405793014</v>
      </c>
      <c r="H175" s="64">
        <v>150.36000000000001</v>
      </c>
      <c r="I175" s="462"/>
      <c r="J175" s="473">
        <v>41934</v>
      </c>
      <c r="K175" s="462">
        <v>51.531293481585763</v>
      </c>
      <c r="L175" s="64">
        <v>20</v>
      </c>
    </row>
    <row r="176" spans="6:12">
      <c r="F176" s="473">
        <v>40679</v>
      </c>
      <c r="G176" s="462">
        <v>22.734054021223756</v>
      </c>
      <c r="H176" s="64">
        <v>108</v>
      </c>
      <c r="I176" s="462"/>
      <c r="J176" s="473">
        <v>41934</v>
      </c>
      <c r="K176" s="462">
        <v>71.779325330505586</v>
      </c>
      <c r="L176" s="64">
        <v>14.7</v>
      </c>
    </row>
    <row r="177" spans="6:12">
      <c r="F177" s="473">
        <v>40683</v>
      </c>
      <c r="G177" s="462">
        <v>56.29250687127189</v>
      </c>
      <c r="H177" s="64">
        <v>115</v>
      </c>
      <c r="I177" s="462"/>
      <c r="J177" s="473">
        <v>41934</v>
      </c>
      <c r="K177" s="462">
        <v>69.612598533520995</v>
      </c>
      <c r="L177" s="64">
        <v>19.5</v>
      </c>
    </row>
    <row r="178" spans="6:12">
      <c r="F178" s="473">
        <v>40701</v>
      </c>
      <c r="G178" s="462">
        <v>39.427665588950575</v>
      </c>
      <c r="H178" s="64">
        <v>202</v>
      </c>
      <c r="I178" s="462"/>
      <c r="J178" s="473">
        <v>41934</v>
      </c>
      <c r="K178" s="462">
        <v>69.629932347896869</v>
      </c>
      <c r="L178" s="64">
        <v>19.5</v>
      </c>
    </row>
    <row r="179" spans="6:12">
      <c r="F179" s="473">
        <v>40715</v>
      </c>
      <c r="G179" s="462">
        <v>50.561661500590667</v>
      </c>
      <c r="H179" s="64">
        <v>40</v>
      </c>
      <c r="I179" s="462"/>
      <c r="J179" s="473">
        <v>41936</v>
      </c>
      <c r="K179" s="462">
        <v>68.503897219962312</v>
      </c>
      <c r="L179" s="64">
        <v>100</v>
      </c>
    </row>
    <row r="180" spans="6:12">
      <c r="F180" s="473">
        <v>40721</v>
      </c>
      <c r="G180" s="462">
        <v>35.501021518838883</v>
      </c>
      <c r="H180" s="64">
        <v>200</v>
      </c>
      <c r="I180" s="462"/>
      <c r="J180" s="473">
        <v>41950</v>
      </c>
      <c r="K180" s="462">
        <v>71.95189031595541</v>
      </c>
      <c r="L180" s="64">
        <v>40</v>
      </c>
    </row>
    <row r="181" spans="6:12">
      <c r="F181" s="473">
        <v>40722</v>
      </c>
      <c r="G181" s="462">
        <v>64.828441646193411</v>
      </c>
      <c r="H181" s="64">
        <v>104.4</v>
      </c>
      <c r="I181" s="462"/>
      <c r="J181" s="473">
        <v>41950</v>
      </c>
      <c r="K181" s="462">
        <v>71.95189031595541</v>
      </c>
      <c r="L181" s="64">
        <v>50</v>
      </c>
    </row>
    <row r="182" spans="6:12">
      <c r="F182" s="473">
        <v>40723</v>
      </c>
      <c r="G182" s="462">
        <v>82.907747004797329</v>
      </c>
      <c r="H182" s="64">
        <v>20</v>
      </c>
      <c r="I182" s="462"/>
      <c r="J182" s="473">
        <v>41956</v>
      </c>
      <c r="K182" s="462">
        <v>63.832403673837184</v>
      </c>
      <c r="L182" s="64">
        <v>30</v>
      </c>
    </row>
    <row r="183" spans="6:12">
      <c r="F183" s="473">
        <v>40730</v>
      </c>
      <c r="G183" s="462">
        <v>43.182992650417802</v>
      </c>
      <c r="H183" s="64">
        <v>199.92</v>
      </c>
      <c r="I183" s="462"/>
      <c r="J183" s="473">
        <v>41961</v>
      </c>
      <c r="K183" s="462">
        <v>51.134930178169014</v>
      </c>
      <c r="L183" s="64">
        <v>45</v>
      </c>
    </row>
    <row r="184" spans="6:12">
      <c r="F184" s="473">
        <v>40739</v>
      </c>
      <c r="G184" s="462">
        <v>87.535309735008127</v>
      </c>
      <c r="H184" s="64">
        <v>162</v>
      </c>
      <c r="I184" s="462"/>
      <c r="J184" s="473">
        <v>41982</v>
      </c>
      <c r="K184" s="462">
        <v>63.498988771656997</v>
      </c>
      <c r="L184" s="64">
        <v>130</v>
      </c>
    </row>
    <row r="185" spans="6:12">
      <c r="F185" s="473">
        <v>40752</v>
      </c>
      <c r="G185" s="462">
        <v>90.002868582462668</v>
      </c>
      <c r="H185" s="64">
        <v>102.5</v>
      </c>
      <c r="I185" s="462"/>
      <c r="J185" s="473">
        <v>42036</v>
      </c>
      <c r="K185" s="462">
        <v>60.187377872744094</v>
      </c>
      <c r="L185" s="64">
        <v>80</v>
      </c>
    </row>
    <row r="186" spans="6:12">
      <c r="F186" s="473">
        <v>40758</v>
      </c>
      <c r="G186" s="462">
        <v>62.767209841992148</v>
      </c>
      <c r="H186" s="64">
        <v>120</v>
      </c>
      <c r="I186" s="462"/>
      <c r="J186" s="473">
        <v>42065</v>
      </c>
      <c r="K186" s="462">
        <v>105.47771151212254</v>
      </c>
      <c r="L186" s="64">
        <v>6</v>
      </c>
    </row>
    <row r="187" spans="6:12">
      <c r="F187" s="473">
        <v>40763</v>
      </c>
      <c r="G187" s="462">
        <v>49.25510641348172</v>
      </c>
      <c r="H187" s="64">
        <v>42</v>
      </c>
      <c r="I187" s="462"/>
      <c r="J187" s="473">
        <v>42065</v>
      </c>
      <c r="K187" s="462">
        <v>43.839682019519024</v>
      </c>
      <c r="L187" s="64">
        <v>25</v>
      </c>
    </row>
    <row r="188" spans="6:12">
      <c r="F188" s="473">
        <v>40770</v>
      </c>
      <c r="G188" s="462">
        <v>35.81655553603332</v>
      </c>
      <c r="H188" s="64">
        <v>200</v>
      </c>
      <c r="I188" s="462"/>
      <c r="J188" s="473">
        <v>42066</v>
      </c>
      <c r="K188" s="462">
        <v>64.350143212934555</v>
      </c>
      <c r="L188" s="64">
        <v>62.25</v>
      </c>
    </row>
    <row r="189" spans="6:12">
      <c r="F189" s="473">
        <v>40772</v>
      </c>
      <c r="G189" s="462">
        <v>44.860999208030009</v>
      </c>
      <c r="H189" s="64">
        <v>50</v>
      </c>
      <c r="I189" s="462"/>
      <c r="J189" s="473">
        <v>42067</v>
      </c>
      <c r="K189" s="462">
        <v>38.669916383582112</v>
      </c>
      <c r="L189" s="64">
        <v>70</v>
      </c>
    </row>
    <row r="190" spans="6:12">
      <c r="F190" s="473">
        <v>40772</v>
      </c>
      <c r="G190" s="462">
        <v>44.860999208030009</v>
      </c>
      <c r="H190" s="64">
        <v>37.5</v>
      </c>
      <c r="I190" s="462"/>
      <c r="J190" s="473">
        <v>42067</v>
      </c>
      <c r="K190" s="462">
        <v>39.161625887627565</v>
      </c>
      <c r="L190" s="64">
        <v>70</v>
      </c>
    </row>
    <row r="191" spans="6:12">
      <c r="F191" s="473">
        <v>40785</v>
      </c>
      <c r="G191" s="462">
        <v>28.18761176543553</v>
      </c>
      <c r="H191" s="64">
        <v>100.8</v>
      </c>
      <c r="I191" s="462"/>
      <c r="J191" s="473">
        <v>42068</v>
      </c>
      <c r="K191" s="462">
        <v>87.329142795515054</v>
      </c>
      <c r="L191" s="64">
        <v>10.5</v>
      </c>
    </row>
    <row r="192" spans="6:12">
      <c r="F192" s="473">
        <v>40793</v>
      </c>
      <c r="G192" s="462">
        <v>29.960253115731536</v>
      </c>
      <c r="H192" s="64">
        <v>104</v>
      </c>
      <c r="I192" s="462"/>
      <c r="J192" s="473">
        <v>42086</v>
      </c>
      <c r="K192" s="462">
        <v>70.858191523229905</v>
      </c>
      <c r="L192" s="64">
        <v>20</v>
      </c>
    </row>
    <row r="193" spans="6:12">
      <c r="F193" s="473">
        <v>40798</v>
      </c>
      <c r="G193" s="462">
        <v>38.529638634799305</v>
      </c>
      <c r="H193" s="64">
        <v>92.34</v>
      </c>
      <c r="I193" s="462"/>
      <c r="J193" s="473">
        <v>42088</v>
      </c>
      <c r="K193" s="462">
        <v>49.635785085502356</v>
      </c>
      <c r="L193" s="64">
        <v>30</v>
      </c>
    </row>
    <row r="194" spans="6:12">
      <c r="F194" s="473">
        <v>40798</v>
      </c>
      <c r="G194" s="462">
        <v>43.314365001212281</v>
      </c>
      <c r="H194" s="64">
        <v>201.6</v>
      </c>
      <c r="I194" s="462"/>
      <c r="J194" s="473">
        <v>42097</v>
      </c>
      <c r="K194" s="462">
        <v>48.967251173687167</v>
      </c>
      <c r="L194" s="64">
        <v>81</v>
      </c>
    </row>
    <row r="195" spans="6:12">
      <c r="F195" s="473">
        <v>40799</v>
      </c>
      <c r="G195" s="462">
        <v>75.593786545942535</v>
      </c>
      <c r="H195" s="64">
        <v>100.65</v>
      </c>
      <c r="I195" s="462"/>
      <c r="J195" s="473">
        <v>42097</v>
      </c>
      <c r="K195" s="462">
        <v>46.990659164671953</v>
      </c>
      <c r="L195" s="64">
        <v>54</v>
      </c>
    </row>
    <row r="196" spans="6:12">
      <c r="F196" s="473">
        <v>40817</v>
      </c>
      <c r="G196" s="462">
        <v>39.818931118459126</v>
      </c>
      <c r="H196" s="64">
        <v>48</v>
      </c>
      <c r="I196" s="462"/>
      <c r="J196" s="473">
        <v>42108</v>
      </c>
      <c r="K196" s="462">
        <v>65.368693057930599</v>
      </c>
      <c r="L196" s="64">
        <v>6.8</v>
      </c>
    </row>
    <row r="197" spans="6:12">
      <c r="F197" s="473">
        <v>40850</v>
      </c>
      <c r="G197" s="462">
        <v>29.626592891285345</v>
      </c>
      <c r="H197" s="64">
        <v>98.9</v>
      </c>
      <c r="I197" s="462"/>
      <c r="J197" s="473">
        <v>42111</v>
      </c>
      <c r="K197" s="462">
        <v>55.29874516069291</v>
      </c>
      <c r="L197" s="64">
        <v>20</v>
      </c>
    </row>
    <row r="198" spans="6:12">
      <c r="F198" s="473">
        <v>40850</v>
      </c>
      <c r="G198" s="462">
        <v>31.314809373322152</v>
      </c>
      <c r="H198" s="64">
        <v>100.8</v>
      </c>
      <c r="I198" s="462"/>
      <c r="J198" s="473">
        <v>42124</v>
      </c>
      <c r="K198" s="462">
        <v>46.224156577233579</v>
      </c>
      <c r="L198" s="64">
        <v>50.6</v>
      </c>
    </row>
    <row r="199" spans="6:12">
      <c r="F199" s="473">
        <v>40855</v>
      </c>
      <c r="G199" s="462">
        <v>32.148547545113829</v>
      </c>
      <c r="H199" s="64">
        <v>59.8</v>
      </c>
      <c r="I199" s="462"/>
      <c r="J199" s="473">
        <v>42124</v>
      </c>
      <c r="K199" s="462">
        <v>61.159319275102526</v>
      </c>
      <c r="L199" s="64">
        <v>52</v>
      </c>
    </row>
    <row r="200" spans="6:12">
      <c r="F200" s="473">
        <v>40863</v>
      </c>
      <c r="G200" s="462">
        <v>57.574847901410088</v>
      </c>
      <c r="H200" s="64">
        <v>39.9</v>
      </c>
      <c r="I200" s="462"/>
      <c r="J200" s="473">
        <v>42124</v>
      </c>
      <c r="K200" s="462">
        <v>20.231088612638761</v>
      </c>
      <c r="L200" s="64">
        <v>80</v>
      </c>
    </row>
    <row r="201" spans="6:12">
      <c r="F201" s="473">
        <v>40863</v>
      </c>
      <c r="G201" s="462">
        <v>85.399753810669921</v>
      </c>
      <c r="H201" s="64">
        <v>49.5</v>
      </c>
      <c r="I201" s="462"/>
      <c r="J201" s="473">
        <v>42151</v>
      </c>
      <c r="K201" s="462">
        <v>70.328971143652936</v>
      </c>
      <c r="L201" s="64">
        <v>4.9000000000000004</v>
      </c>
    </row>
    <row r="202" spans="6:12">
      <c r="F202" s="473">
        <v>40875</v>
      </c>
      <c r="G202" s="462">
        <v>82.205807861022819</v>
      </c>
      <c r="H202" s="64">
        <v>20.65</v>
      </c>
      <c r="I202" s="462"/>
      <c r="J202" s="473">
        <v>42156</v>
      </c>
      <c r="K202" s="462">
        <v>76.997602979330395</v>
      </c>
      <c r="L202" s="64">
        <v>3.6</v>
      </c>
    </row>
    <row r="203" spans="6:12">
      <c r="F203" s="473">
        <v>40886</v>
      </c>
      <c r="G203" s="462">
        <v>39.976229386531621</v>
      </c>
      <c r="H203" s="64">
        <v>75</v>
      </c>
      <c r="I203" s="462"/>
      <c r="J203" s="473">
        <v>42160</v>
      </c>
      <c r="K203" s="462">
        <v>43.66457139775752</v>
      </c>
      <c r="L203" s="64">
        <v>100</v>
      </c>
    </row>
    <row r="204" spans="6:12">
      <c r="F204" s="473">
        <v>40890</v>
      </c>
      <c r="G204" s="462">
        <v>33.007798163985854</v>
      </c>
      <c r="H204" s="64">
        <v>79.599999999999994</v>
      </c>
      <c r="I204" s="462"/>
      <c r="J204" s="473">
        <v>42164</v>
      </c>
      <c r="K204" s="462">
        <v>70.402995032755342</v>
      </c>
      <c r="L204" s="64">
        <v>80</v>
      </c>
    </row>
    <row r="205" spans="6:12">
      <c r="F205" s="473">
        <v>40890</v>
      </c>
      <c r="G205" s="462">
        <v>32.138980067385155</v>
      </c>
      <c r="H205" s="64">
        <v>201.25</v>
      </c>
      <c r="I205" s="462"/>
      <c r="J205" s="473">
        <v>42174</v>
      </c>
      <c r="K205" s="462">
        <v>45.505674386715881</v>
      </c>
      <c r="L205" s="64">
        <v>100</v>
      </c>
    </row>
    <row r="206" spans="6:12">
      <c r="F206" s="473">
        <v>40892</v>
      </c>
      <c r="G206" s="462">
        <v>32.798040103243551</v>
      </c>
      <c r="H206" s="64">
        <v>49.2</v>
      </c>
      <c r="I206" s="462"/>
      <c r="J206" s="473">
        <v>42178</v>
      </c>
      <c r="K206" s="462">
        <v>50.184139063486363</v>
      </c>
      <c r="L206" s="64">
        <v>46</v>
      </c>
    </row>
    <row r="207" spans="6:12">
      <c r="F207" s="473">
        <v>40897</v>
      </c>
      <c r="G207" s="462">
        <v>68.467604191582083</v>
      </c>
      <c r="H207" s="64">
        <v>110.4</v>
      </c>
      <c r="I207" s="462"/>
      <c r="J207" s="473">
        <v>42180</v>
      </c>
      <c r="K207" s="462">
        <v>57.124879608344109</v>
      </c>
      <c r="L207" s="64">
        <v>100.815</v>
      </c>
    </row>
    <row r="208" spans="6:12">
      <c r="F208" s="473">
        <v>40897</v>
      </c>
      <c r="G208" s="462">
        <v>70.709781880369462</v>
      </c>
      <c r="H208" s="64">
        <v>30.4</v>
      </c>
      <c r="I208" s="462"/>
      <c r="J208" s="473">
        <v>42185</v>
      </c>
      <c r="K208" s="462">
        <v>63.293540915680609</v>
      </c>
      <c r="L208" s="64">
        <v>7.06</v>
      </c>
    </row>
    <row r="209" spans="6:12">
      <c r="F209" s="473">
        <v>40897</v>
      </c>
      <c r="G209" s="462">
        <v>33.531731468176098</v>
      </c>
      <c r="H209" s="64">
        <v>78.400000000000006</v>
      </c>
      <c r="I209" s="462"/>
      <c r="J209" s="473">
        <v>42186</v>
      </c>
      <c r="K209" s="462">
        <v>66.44608690963102</v>
      </c>
      <c r="L209" s="64">
        <v>13</v>
      </c>
    </row>
    <row r="210" spans="6:12">
      <c r="F210" s="473">
        <v>40899</v>
      </c>
      <c r="G210" s="462">
        <v>49.961927940116311</v>
      </c>
      <c r="H210" s="64">
        <v>14.4</v>
      </c>
      <c r="I210" s="462"/>
      <c r="J210" s="473">
        <v>42186</v>
      </c>
      <c r="K210" s="462">
        <v>67.846402393728951</v>
      </c>
      <c r="L210" s="64">
        <v>20</v>
      </c>
    </row>
    <row r="211" spans="6:12">
      <c r="F211" s="473">
        <v>40927</v>
      </c>
      <c r="G211" s="462">
        <v>36.202750654501628</v>
      </c>
      <c r="H211" s="64">
        <v>310.39999999999998</v>
      </c>
      <c r="I211" s="462"/>
      <c r="J211" s="473">
        <v>42186</v>
      </c>
      <c r="K211" s="462">
        <v>135.43663393070855</v>
      </c>
      <c r="L211" s="64">
        <v>27.6</v>
      </c>
    </row>
    <row r="212" spans="6:12">
      <c r="F212" s="473">
        <v>40946</v>
      </c>
      <c r="G212" s="462">
        <v>47.486485413168069</v>
      </c>
      <c r="H212" s="64">
        <v>21</v>
      </c>
      <c r="I212" s="462"/>
      <c r="J212" s="473">
        <v>42200</v>
      </c>
      <c r="K212" s="462">
        <v>54.285758923701728</v>
      </c>
      <c r="L212" s="64">
        <v>125</v>
      </c>
    </row>
    <row r="213" spans="6:12">
      <c r="F213" s="473">
        <v>40954</v>
      </c>
      <c r="G213" s="462">
        <v>30.912064947224835</v>
      </c>
      <c r="H213" s="64">
        <v>30.400000000000002</v>
      </c>
      <c r="I213" s="462"/>
      <c r="J213" s="473">
        <v>42201</v>
      </c>
      <c r="K213" s="462">
        <v>50.689632335068865</v>
      </c>
      <c r="L213" s="64">
        <v>150</v>
      </c>
    </row>
    <row r="214" spans="6:12">
      <c r="F214" s="473">
        <v>40956</v>
      </c>
      <c r="G214" s="462">
        <v>99.547327796147783</v>
      </c>
      <c r="H214" s="64">
        <v>50</v>
      </c>
      <c r="I214" s="462"/>
      <c r="J214" s="473">
        <v>42201</v>
      </c>
      <c r="K214" s="462">
        <v>51.100312682033682</v>
      </c>
      <c r="L214" s="64">
        <v>180</v>
      </c>
    </row>
    <row r="215" spans="6:12">
      <c r="F215" s="473">
        <v>40967</v>
      </c>
      <c r="G215" s="462">
        <v>32.866348031235532</v>
      </c>
      <c r="H215" s="64">
        <v>91</v>
      </c>
      <c r="I215" s="462"/>
      <c r="J215" s="473">
        <v>42206</v>
      </c>
      <c r="K215" s="462">
        <v>46.935003340605803</v>
      </c>
      <c r="L215" s="64">
        <v>20</v>
      </c>
    </row>
    <row r="216" spans="6:12">
      <c r="F216" s="473">
        <v>40981</v>
      </c>
      <c r="G216" s="462">
        <v>33.007798163985854</v>
      </c>
      <c r="H216" s="64">
        <v>51.2</v>
      </c>
      <c r="I216" s="462"/>
      <c r="J216" s="473">
        <v>42221</v>
      </c>
      <c r="K216" s="462">
        <v>47.080292860235978</v>
      </c>
      <c r="L216" s="64">
        <v>30</v>
      </c>
    </row>
    <row r="217" spans="6:12">
      <c r="F217" s="473">
        <v>40985</v>
      </c>
      <c r="G217" s="462">
        <v>41.718699439147592</v>
      </c>
      <c r="H217" s="64">
        <v>202</v>
      </c>
      <c r="I217" s="462"/>
      <c r="J217" s="473">
        <v>42225</v>
      </c>
      <c r="K217" s="462">
        <v>42.329210969505631</v>
      </c>
      <c r="L217" s="64">
        <v>30</v>
      </c>
    </row>
    <row r="218" spans="6:12">
      <c r="F218" s="473">
        <v>40997</v>
      </c>
      <c r="G218" s="462">
        <v>34.416293199000798</v>
      </c>
      <c r="H218" s="64">
        <v>48</v>
      </c>
      <c r="I218" s="462"/>
      <c r="J218" s="473">
        <v>42228</v>
      </c>
      <c r="K218" s="462">
        <v>52.198147416580163</v>
      </c>
      <c r="L218" s="64">
        <v>10</v>
      </c>
    </row>
    <row r="219" spans="6:12">
      <c r="F219" s="473">
        <v>41010</v>
      </c>
      <c r="G219" s="462">
        <v>50.239322306479373</v>
      </c>
      <c r="H219" s="64">
        <v>54</v>
      </c>
      <c r="I219" s="462"/>
      <c r="J219" s="473">
        <v>42244</v>
      </c>
      <c r="K219" s="462">
        <v>52.825440512008065</v>
      </c>
      <c r="L219" s="64">
        <v>150</v>
      </c>
    </row>
    <row r="220" spans="6:12">
      <c r="F220" s="473">
        <v>41056</v>
      </c>
      <c r="G220" s="462">
        <v>62.383651366818256</v>
      </c>
      <c r="H220" s="64">
        <v>69</v>
      </c>
      <c r="I220" s="462"/>
      <c r="J220" s="473">
        <v>42250</v>
      </c>
      <c r="K220" s="462">
        <v>77.075682526690784</v>
      </c>
      <c r="L220" s="64">
        <v>10.88</v>
      </c>
    </row>
    <row r="221" spans="6:12">
      <c r="F221" s="473">
        <v>41152</v>
      </c>
      <c r="G221" s="462">
        <v>50.41279590812195</v>
      </c>
      <c r="H221" s="64">
        <v>100.3</v>
      </c>
      <c r="I221" s="462"/>
      <c r="J221" s="473">
        <v>42270</v>
      </c>
      <c r="K221" s="462">
        <v>44.398719717422466</v>
      </c>
      <c r="L221" s="64">
        <v>52</v>
      </c>
    </row>
    <row r="222" spans="6:12">
      <c r="F222" s="473">
        <v>41214</v>
      </c>
      <c r="G222" s="462">
        <v>57.023687150905751</v>
      </c>
      <c r="H222" s="64">
        <v>50</v>
      </c>
      <c r="I222" s="462"/>
      <c r="J222" s="473">
        <v>42270</v>
      </c>
      <c r="K222" s="462">
        <v>48.578673591941765</v>
      </c>
      <c r="L222" s="64">
        <v>52</v>
      </c>
    </row>
    <row r="223" spans="6:12">
      <c r="F223" s="473">
        <v>41247</v>
      </c>
      <c r="G223" s="462">
        <v>88.278372608509841</v>
      </c>
      <c r="H223" s="64">
        <v>9.1</v>
      </c>
      <c r="I223" s="462"/>
      <c r="J223" s="473">
        <v>42271</v>
      </c>
      <c r="K223" s="462">
        <v>42.505298147042211</v>
      </c>
      <c r="L223" s="64">
        <v>25</v>
      </c>
    </row>
    <row r="224" spans="6:12">
      <c r="F224" s="473">
        <v>41257</v>
      </c>
      <c r="G224" s="462">
        <v>60.692566871127632</v>
      </c>
      <c r="H224" s="64">
        <v>15</v>
      </c>
      <c r="I224" s="462"/>
      <c r="J224" s="473">
        <v>42275</v>
      </c>
      <c r="K224" s="462">
        <v>19.90482677697738</v>
      </c>
      <c r="L224" s="64">
        <v>46.2</v>
      </c>
    </row>
    <row r="225" spans="6:12">
      <c r="F225" s="473">
        <v>41290</v>
      </c>
      <c r="G225" s="462">
        <v>31.031136990590536</v>
      </c>
      <c r="H225" s="64">
        <v>74.8</v>
      </c>
      <c r="I225" s="462"/>
      <c r="J225" s="473">
        <v>42275</v>
      </c>
      <c r="K225" s="462">
        <v>19.90482677697738</v>
      </c>
      <c r="L225" s="64">
        <v>71.400000000000006</v>
      </c>
    </row>
    <row r="226" spans="6:12">
      <c r="F226" s="473">
        <v>41312</v>
      </c>
      <c r="G226" s="462">
        <v>30.662177443375555</v>
      </c>
      <c r="H226" s="64">
        <v>200.6</v>
      </c>
      <c r="I226" s="462"/>
      <c r="J226" s="473">
        <v>42278</v>
      </c>
      <c r="K226" s="462">
        <v>37.72679443304429</v>
      </c>
      <c r="L226" s="64">
        <v>118.5</v>
      </c>
    </row>
    <row r="227" spans="6:12">
      <c r="F227" s="473">
        <v>41380</v>
      </c>
      <c r="G227" s="462">
        <v>51.146383072456238</v>
      </c>
      <c r="H227" s="64">
        <v>74.8</v>
      </c>
      <c r="I227" s="462"/>
      <c r="J227" s="473">
        <v>42278</v>
      </c>
      <c r="K227" s="462">
        <v>34.706414932119245</v>
      </c>
      <c r="L227" s="64">
        <v>170</v>
      </c>
    </row>
    <row r="228" spans="6:12">
      <c r="F228" s="473">
        <v>41400</v>
      </c>
      <c r="G228" s="462">
        <v>31.562584705411385</v>
      </c>
      <c r="H228" s="64">
        <v>62.4</v>
      </c>
      <c r="I228" s="462"/>
      <c r="J228" s="473">
        <v>42278</v>
      </c>
      <c r="K228" s="462">
        <v>60.965021863732694</v>
      </c>
      <c r="L228" s="64">
        <v>146</v>
      </c>
    </row>
    <row r="229" spans="6:12">
      <c r="F229" s="473">
        <v>41418</v>
      </c>
      <c r="G229" s="462">
        <v>94.671094057245568</v>
      </c>
      <c r="H229" s="64">
        <v>39</v>
      </c>
      <c r="I229" s="462"/>
      <c r="J229" s="473">
        <v>42285</v>
      </c>
      <c r="K229" s="462">
        <v>51.021102448466671</v>
      </c>
      <c r="L229" s="64">
        <v>55</v>
      </c>
    </row>
    <row r="230" spans="6:12">
      <c r="F230" s="473">
        <v>41426</v>
      </c>
      <c r="G230" s="462">
        <v>23.849272724204347</v>
      </c>
      <c r="H230" s="64">
        <v>200</v>
      </c>
      <c r="I230" s="462"/>
      <c r="J230" s="473">
        <v>42286</v>
      </c>
      <c r="K230" s="462">
        <v>43.502542124429056</v>
      </c>
      <c r="L230" s="64">
        <v>154.27199999999999</v>
      </c>
    </row>
    <row r="231" spans="6:12">
      <c r="F231" s="473">
        <v>41426</v>
      </c>
      <c r="G231" s="462">
        <v>23.262406025066877</v>
      </c>
      <c r="H231" s="64">
        <v>200</v>
      </c>
      <c r="I231" s="462"/>
      <c r="J231" s="473">
        <v>42286</v>
      </c>
      <c r="K231" s="462">
        <v>39.540147200978943</v>
      </c>
      <c r="L231" s="64">
        <v>103.5</v>
      </c>
    </row>
    <row r="232" spans="6:12">
      <c r="F232" s="473">
        <v>41430</v>
      </c>
      <c r="G232" s="462">
        <v>49.219710039763278</v>
      </c>
      <c r="H232" s="64">
        <v>200</v>
      </c>
      <c r="I232" s="462"/>
      <c r="J232" s="473">
        <v>42292</v>
      </c>
      <c r="K232" s="462">
        <v>44.641240607080647</v>
      </c>
      <c r="L232" s="64">
        <v>125</v>
      </c>
    </row>
    <row r="233" spans="6:12">
      <c r="F233" s="473">
        <v>41440</v>
      </c>
      <c r="G233" s="462">
        <v>22.830913408527408</v>
      </c>
      <c r="H233" s="64">
        <v>199</v>
      </c>
      <c r="I233" s="462"/>
      <c r="J233" s="473">
        <v>42313</v>
      </c>
      <c r="K233" s="462">
        <v>53.621992136072251</v>
      </c>
      <c r="L233" s="64">
        <v>85</v>
      </c>
    </row>
    <row r="234" spans="6:12">
      <c r="F234" s="473">
        <v>41440</v>
      </c>
      <c r="G234" s="462">
        <v>25.11666419422555</v>
      </c>
      <c r="H234" s="64">
        <v>250</v>
      </c>
      <c r="I234" s="462"/>
      <c r="J234" s="473">
        <v>42314</v>
      </c>
      <c r="K234" s="462">
        <v>46.417337855442248</v>
      </c>
      <c r="L234" s="64">
        <v>54</v>
      </c>
    </row>
    <row r="235" spans="6:12">
      <c r="F235" s="473">
        <v>41446</v>
      </c>
      <c r="G235" s="462">
        <v>32.491114514967713</v>
      </c>
      <c r="H235" s="64">
        <v>102.4</v>
      </c>
      <c r="I235" s="462"/>
      <c r="J235" s="473">
        <v>42317</v>
      </c>
      <c r="K235" s="462">
        <v>39.39653031028341</v>
      </c>
      <c r="L235" s="64">
        <v>72</v>
      </c>
    </row>
    <row r="236" spans="6:12">
      <c r="F236" s="473">
        <v>41453</v>
      </c>
      <c r="G236" s="462">
        <v>58.480772200280462</v>
      </c>
      <c r="H236" s="64">
        <v>80</v>
      </c>
      <c r="I236" s="462"/>
      <c r="J236" s="473">
        <v>42318</v>
      </c>
      <c r="K236" s="462">
        <v>45.563031023746987</v>
      </c>
      <c r="L236" s="64">
        <v>30</v>
      </c>
    </row>
    <row r="237" spans="6:12">
      <c r="F237" s="473">
        <v>41457</v>
      </c>
      <c r="G237" s="462">
        <v>54.495059964124664</v>
      </c>
      <c r="H237" s="64">
        <v>50.4</v>
      </c>
      <c r="I237" s="462"/>
      <c r="J237" s="473">
        <v>42328</v>
      </c>
      <c r="K237" s="462">
        <v>45.290426571373203</v>
      </c>
      <c r="L237" s="64">
        <v>86</v>
      </c>
    </row>
    <row r="238" spans="6:12">
      <c r="F238" s="473">
        <v>41457</v>
      </c>
      <c r="G238" s="462">
        <v>25.901167153908801</v>
      </c>
      <c r="H238" s="64">
        <v>200</v>
      </c>
      <c r="I238" s="462"/>
      <c r="J238" s="473">
        <v>42338</v>
      </c>
      <c r="K238" s="462">
        <v>47.714484902452639</v>
      </c>
      <c r="L238" s="64">
        <v>50</v>
      </c>
    </row>
    <row r="239" spans="6:12">
      <c r="F239" s="473">
        <v>41462</v>
      </c>
      <c r="G239" s="462">
        <v>58.480772200280462</v>
      </c>
      <c r="H239" s="64">
        <v>80</v>
      </c>
      <c r="I239" s="462"/>
      <c r="J239" s="473">
        <v>42355</v>
      </c>
      <c r="K239" s="462">
        <v>42.371006833401772</v>
      </c>
      <c r="L239" s="64">
        <v>90</v>
      </c>
    </row>
    <row r="240" spans="6:12">
      <c r="F240" s="473">
        <v>41463</v>
      </c>
      <c r="G240" s="462">
        <v>22.177618951689606</v>
      </c>
      <c r="H240" s="64">
        <v>100</v>
      </c>
      <c r="I240" s="462"/>
      <c r="J240" s="473">
        <v>42356</v>
      </c>
      <c r="K240" s="462">
        <v>54.47622783423045</v>
      </c>
      <c r="L240" s="64">
        <v>20</v>
      </c>
    </row>
    <row r="241" spans="6:12">
      <c r="F241" s="473">
        <v>41465</v>
      </c>
      <c r="G241" s="462">
        <v>24.637877083940374</v>
      </c>
      <c r="H241" s="64">
        <v>249.9</v>
      </c>
      <c r="I241" s="462"/>
      <c r="J241" s="473">
        <v>42356</v>
      </c>
      <c r="K241" s="462">
        <v>54.46007462252701</v>
      </c>
      <c r="L241" s="64">
        <v>20</v>
      </c>
    </row>
    <row r="242" spans="6:12">
      <c r="F242" s="473">
        <v>41472</v>
      </c>
      <c r="G242" s="462">
        <v>25.596345663347947</v>
      </c>
      <c r="H242" s="64">
        <v>150</v>
      </c>
      <c r="I242" s="462"/>
      <c r="J242" s="473">
        <v>42356</v>
      </c>
      <c r="K242" s="462">
        <v>54.54815729587061</v>
      </c>
      <c r="L242" s="64">
        <v>20</v>
      </c>
    </row>
    <row r="243" spans="6:12">
      <c r="F243" s="473">
        <v>41479</v>
      </c>
      <c r="G243" s="462">
        <v>28.1868599280495</v>
      </c>
      <c r="H243" s="64">
        <v>205.7</v>
      </c>
      <c r="I243" s="462"/>
      <c r="J243" s="473">
        <v>42356</v>
      </c>
      <c r="K243" s="462">
        <v>52.668814049485022</v>
      </c>
      <c r="L243" s="64">
        <v>20</v>
      </c>
    </row>
    <row r="244" spans="6:12">
      <c r="F244" s="473">
        <v>41498</v>
      </c>
      <c r="G244" s="462">
        <v>52.971742294316307</v>
      </c>
      <c r="H244" s="64">
        <v>20</v>
      </c>
      <c r="I244" s="462"/>
      <c r="J244" s="473">
        <v>42375</v>
      </c>
      <c r="K244" s="462">
        <v>29.284524992810113</v>
      </c>
      <c r="L244" s="64">
        <v>26</v>
      </c>
    </row>
    <row r="245" spans="6:12">
      <c r="F245" s="473">
        <v>41506</v>
      </c>
      <c r="G245" s="462">
        <v>60.179975307839356</v>
      </c>
      <c r="H245" s="64">
        <v>147.6</v>
      </c>
      <c r="I245" s="462"/>
      <c r="J245" s="473">
        <v>42472</v>
      </c>
      <c r="K245" s="462">
        <v>50.21364521923779</v>
      </c>
      <c r="L245" s="64">
        <v>8.16</v>
      </c>
    </row>
    <row r="246" spans="6:12">
      <c r="F246" s="473">
        <v>41506</v>
      </c>
      <c r="G246" s="462">
        <v>58.57581240920036</v>
      </c>
      <c r="H246" s="64">
        <v>184.8</v>
      </c>
      <c r="I246" s="462"/>
      <c r="J246" s="473">
        <v>42472</v>
      </c>
      <c r="K246" s="462">
        <v>47.316704148897138</v>
      </c>
      <c r="L246" s="64">
        <v>20.399999999999999</v>
      </c>
    </row>
    <row r="247" spans="6:12">
      <c r="F247" s="473">
        <v>41528</v>
      </c>
      <c r="G247" s="462">
        <v>32.802126854104749</v>
      </c>
      <c r="H247" s="64">
        <v>60</v>
      </c>
      <c r="I247" s="462"/>
      <c r="J247" s="473">
        <v>42509</v>
      </c>
      <c r="K247" s="462">
        <v>35.350843007446514</v>
      </c>
      <c r="L247" s="64">
        <v>100</v>
      </c>
    </row>
    <row r="248" spans="6:12">
      <c r="F248" s="473">
        <v>41556</v>
      </c>
      <c r="G248" s="462">
        <v>22.205761066927568</v>
      </c>
      <c r="H248" s="64">
        <v>198.9</v>
      </c>
      <c r="I248" s="462"/>
      <c r="J248" s="473">
        <v>42586</v>
      </c>
      <c r="K248" s="462">
        <v>42.226190633758009</v>
      </c>
      <c r="L248" s="64">
        <v>20</v>
      </c>
    </row>
    <row r="249" spans="6:12">
      <c r="F249" s="473">
        <v>41557</v>
      </c>
      <c r="G249" s="462">
        <v>20.806588689325874</v>
      </c>
      <c r="H249" s="64">
        <v>200</v>
      </c>
      <c r="I249" s="462"/>
      <c r="J249" s="473">
        <v>42608</v>
      </c>
      <c r="K249" s="462">
        <v>53.346778043069001</v>
      </c>
      <c r="L249" s="64">
        <v>60</v>
      </c>
    </row>
    <row r="250" spans="6:12">
      <c r="F250" s="473">
        <v>41557</v>
      </c>
      <c r="G250" s="462">
        <v>20.806588689325878</v>
      </c>
      <c r="H250" s="64">
        <v>199.8</v>
      </c>
      <c r="I250" s="462"/>
      <c r="J250" s="473">
        <v>42611</v>
      </c>
      <c r="K250" s="462">
        <v>44.117431659860422</v>
      </c>
      <c r="L250" s="64">
        <v>20</v>
      </c>
    </row>
    <row r="251" spans="6:12">
      <c r="F251" s="473">
        <v>41557</v>
      </c>
      <c r="G251" s="462">
        <v>22.271427412940142</v>
      </c>
      <c r="H251" s="64">
        <v>200</v>
      </c>
      <c r="I251" s="462"/>
      <c r="J251" s="473">
        <v>42628</v>
      </c>
      <c r="K251" s="462">
        <v>43.127424975040441</v>
      </c>
      <c r="L251" s="64">
        <v>100</v>
      </c>
    </row>
    <row r="252" spans="6:12">
      <c r="F252" s="473">
        <v>41564</v>
      </c>
      <c r="G252" s="462">
        <v>22.980279532344788</v>
      </c>
      <c r="H252" s="64">
        <v>400</v>
      </c>
      <c r="I252" s="462"/>
      <c r="J252" s="473">
        <v>42633</v>
      </c>
      <c r="K252" s="462">
        <v>43.205256520084461</v>
      </c>
      <c r="L252" s="64">
        <v>100</v>
      </c>
    </row>
    <row r="253" spans="6:12">
      <c r="F253" s="473">
        <v>41572</v>
      </c>
      <c r="G253" s="462">
        <v>59.20763661991667</v>
      </c>
      <c r="H253" s="64">
        <v>19.8</v>
      </c>
      <c r="I253" s="462"/>
      <c r="J253" s="473">
        <v>42635</v>
      </c>
      <c r="K253" s="462">
        <v>153.7163036294707</v>
      </c>
      <c r="L253" s="64">
        <v>24.9</v>
      </c>
    </row>
    <row r="254" spans="6:12">
      <c r="F254" s="473">
        <v>41579</v>
      </c>
      <c r="G254" s="462">
        <v>32.06162203033653</v>
      </c>
      <c r="H254" s="64">
        <v>249.2</v>
      </c>
      <c r="I254" s="462"/>
      <c r="J254" s="473">
        <v>42636</v>
      </c>
      <c r="K254" s="462">
        <v>37.100791619581244</v>
      </c>
      <c r="L254" s="64">
        <v>40</v>
      </c>
    </row>
    <row r="255" spans="6:12">
      <c r="F255" s="473">
        <v>41584</v>
      </c>
      <c r="G255" s="462">
        <v>25.413920995335531</v>
      </c>
      <c r="H255" s="64">
        <v>106</v>
      </c>
      <c r="I255" s="462"/>
      <c r="J255" s="473">
        <v>42636</v>
      </c>
      <c r="K255" s="462">
        <v>37.100791619581244</v>
      </c>
      <c r="L255" s="64">
        <v>20</v>
      </c>
    </row>
    <row r="256" spans="6:12">
      <c r="F256" s="473">
        <v>41584</v>
      </c>
      <c r="G256" s="462">
        <v>25.413920995335534</v>
      </c>
      <c r="H256" s="64">
        <v>172</v>
      </c>
      <c r="I256" s="462"/>
      <c r="J256" s="473">
        <v>42636</v>
      </c>
      <c r="K256" s="462">
        <v>37.100791619581244</v>
      </c>
      <c r="L256" s="64">
        <v>50</v>
      </c>
    </row>
    <row r="257" spans="6:12">
      <c r="F257" s="473">
        <v>41596</v>
      </c>
      <c r="G257" s="462">
        <v>94.138544869870145</v>
      </c>
      <c r="H257" s="64">
        <v>34.200000000000003</v>
      </c>
      <c r="I257" s="462"/>
      <c r="J257" s="473">
        <v>42636</v>
      </c>
      <c r="K257" s="462">
        <v>37.100791619581244</v>
      </c>
      <c r="L257" s="64">
        <v>50</v>
      </c>
    </row>
    <row r="258" spans="6:12">
      <c r="F258" s="473">
        <v>41596</v>
      </c>
      <c r="G258" s="462">
        <v>25.585337837622692</v>
      </c>
      <c r="H258" s="64">
        <v>201.6</v>
      </c>
      <c r="I258" s="462"/>
      <c r="J258" s="473">
        <v>42689</v>
      </c>
      <c r="K258" s="462">
        <v>39.774097756739337</v>
      </c>
      <c r="L258" s="64">
        <v>105</v>
      </c>
    </row>
    <row r="259" spans="6:12">
      <c r="F259" s="473">
        <v>41619</v>
      </c>
      <c r="G259" s="462">
        <v>52.059622398178846</v>
      </c>
      <c r="H259" s="64">
        <v>51</v>
      </c>
      <c r="I259" s="462"/>
      <c r="J259" s="473">
        <v>42692</v>
      </c>
      <c r="K259" s="462">
        <v>35.312908308043653</v>
      </c>
      <c r="L259" s="64">
        <v>150</v>
      </c>
    </row>
    <row r="260" spans="6:12">
      <c r="F260" s="473">
        <v>41628</v>
      </c>
      <c r="G260" s="462">
        <v>21.480488203809905</v>
      </c>
      <c r="H260" s="64">
        <v>98</v>
      </c>
      <c r="I260" s="462"/>
      <c r="J260" s="473">
        <v>42692</v>
      </c>
      <c r="K260" s="462">
        <v>34.766073611484025</v>
      </c>
      <c r="L260" s="64">
        <v>80</v>
      </c>
    </row>
    <row r="261" spans="6:12">
      <c r="F261" s="473">
        <v>41635</v>
      </c>
      <c r="G261" s="462">
        <v>30.652799909891133</v>
      </c>
      <c r="H261" s="64">
        <v>149.6</v>
      </c>
      <c r="I261" s="462"/>
      <c r="J261" s="473">
        <v>42717</v>
      </c>
      <c r="K261" s="462">
        <v>42.245073744921164</v>
      </c>
      <c r="L261" s="64">
        <v>7.8</v>
      </c>
    </row>
    <row r="262" spans="6:12">
      <c r="F262" s="473">
        <v>41660</v>
      </c>
      <c r="G262" s="462">
        <v>21.785072081345263</v>
      </c>
      <c r="H262" s="64">
        <v>100.3</v>
      </c>
      <c r="I262" s="462"/>
      <c r="J262" s="473">
        <v>42719</v>
      </c>
      <c r="K262" s="462">
        <v>32.397139149219157</v>
      </c>
      <c r="L262" s="64">
        <v>200</v>
      </c>
    </row>
    <row r="263" spans="6:12">
      <c r="F263" s="473">
        <v>41662</v>
      </c>
      <c r="G263" s="462">
        <v>33.981221492307505</v>
      </c>
      <c r="H263" s="64">
        <v>78.2</v>
      </c>
      <c r="I263" s="462"/>
      <c r="J263" s="473">
        <v>42738</v>
      </c>
      <c r="K263" s="462">
        <v>53.362198414637241</v>
      </c>
      <c r="L263" s="64">
        <v>7.2</v>
      </c>
    </row>
    <row r="264" spans="6:12">
      <c r="F264" s="473">
        <v>41663</v>
      </c>
      <c r="G264" s="462">
        <v>23.287848794325239</v>
      </c>
      <c r="H264" s="64">
        <v>99</v>
      </c>
      <c r="I264" s="462"/>
      <c r="J264" s="473">
        <v>42747</v>
      </c>
      <c r="K264" s="462">
        <v>100.96219837912817</v>
      </c>
      <c r="L264" s="64">
        <v>14.7</v>
      </c>
    </row>
    <row r="265" spans="6:12">
      <c r="F265" s="473">
        <v>41697</v>
      </c>
      <c r="G265" s="462">
        <v>28.221453005029588</v>
      </c>
      <c r="H265" s="64">
        <v>299.7</v>
      </c>
      <c r="I265" s="462"/>
      <c r="J265" s="473">
        <v>42747</v>
      </c>
      <c r="K265" s="462">
        <v>92.385677801467466</v>
      </c>
      <c r="L265" s="64">
        <v>45.9</v>
      </c>
    </row>
    <row r="266" spans="6:12">
      <c r="F266" s="473">
        <v>41801</v>
      </c>
      <c r="G266" s="462">
        <v>24.269520463116386</v>
      </c>
      <c r="H266" s="64">
        <v>150</v>
      </c>
      <c r="I266" s="462"/>
      <c r="J266" s="473">
        <v>42747</v>
      </c>
      <c r="K266" s="462">
        <v>37.159142349744656</v>
      </c>
      <c r="L266" s="64">
        <v>100</v>
      </c>
    </row>
    <row r="267" spans="6:12">
      <c r="F267" s="473">
        <v>41821</v>
      </c>
      <c r="G267" s="462">
        <v>39.689367463210935</v>
      </c>
      <c r="H267" s="64">
        <v>175</v>
      </c>
      <c r="I267" s="462"/>
      <c r="J267" s="473">
        <v>42752</v>
      </c>
      <c r="K267" s="462">
        <v>40.493787872550257</v>
      </c>
      <c r="L267" s="64">
        <v>60</v>
      </c>
    </row>
    <row r="268" spans="6:12">
      <c r="F268" s="473">
        <v>41852</v>
      </c>
      <c r="G268" s="462">
        <v>24.366988416783524</v>
      </c>
      <c r="H268" s="64">
        <v>100</v>
      </c>
      <c r="I268" s="462"/>
      <c r="J268" s="473">
        <v>42766</v>
      </c>
      <c r="K268" s="462">
        <v>37.950207923529241</v>
      </c>
      <c r="L268" s="64">
        <v>20</v>
      </c>
    </row>
    <row r="269" spans="6:12">
      <c r="F269" s="473">
        <v>41852</v>
      </c>
      <c r="G269" s="462">
        <v>37.745872176680692</v>
      </c>
      <c r="H269" s="64">
        <v>115.99999999999999</v>
      </c>
      <c r="I269" s="462"/>
      <c r="J269" s="473">
        <v>42817</v>
      </c>
      <c r="K269" s="462">
        <v>33.110546296651449</v>
      </c>
      <c r="L269" s="64">
        <v>17</v>
      </c>
    </row>
    <row r="270" spans="6:12">
      <c r="F270" s="473">
        <v>41865</v>
      </c>
      <c r="G270" s="462">
        <v>67.680524022723318</v>
      </c>
      <c r="H270" s="64">
        <v>30</v>
      </c>
      <c r="I270" s="462"/>
      <c r="J270" s="473">
        <v>42825</v>
      </c>
      <c r="K270" s="462">
        <v>97.271373734252492</v>
      </c>
      <c r="L270" s="64">
        <v>49</v>
      </c>
    </row>
    <row r="271" spans="6:12">
      <c r="F271" s="473">
        <v>41893</v>
      </c>
      <c r="G271" s="462">
        <v>69.796801621034746</v>
      </c>
      <c r="H271" s="64">
        <v>42.95</v>
      </c>
      <c r="I271" s="462"/>
      <c r="J271" s="473">
        <v>42826</v>
      </c>
      <c r="K271" s="462">
        <v>53.940336261243473</v>
      </c>
      <c r="L271" s="64">
        <v>56</v>
      </c>
    </row>
    <row r="272" spans="6:12">
      <c r="F272" s="473">
        <v>41906</v>
      </c>
      <c r="G272" s="462">
        <v>42.775054164882896</v>
      </c>
      <c r="H272" s="64">
        <v>140</v>
      </c>
      <c r="I272" s="462"/>
      <c r="J272" s="473">
        <v>42843</v>
      </c>
      <c r="K272" s="462">
        <v>32.111539444768908</v>
      </c>
      <c r="L272" s="64">
        <v>74.900000000000006</v>
      </c>
    </row>
    <row r="273" spans="6:12">
      <c r="F273" s="473">
        <v>41942</v>
      </c>
      <c r="G273" s="462">
        <v>26.803687258461881</v>
      </c>
      <c r="H273" s="64">
        <v>100</v>
      </c>
      <c r="I273" s="462"/>
      <c r="J273" s="473">
        <v>42877</v>
      </c>
      <c r="K273" s="462">
        <v>21.802021253795118</v>
      </c>
      <c r="L273" s="64">
        <v>130</v>
      </c>
    </row>
    <row r="274" spans="6:12">
      <c r="F274" s="473">
        <v>41974</v>
      </c>
      <c r="G274" s="462">
        <v>21.717845055154086</v>
      </c>
      <c r="H274" s="64">
        <v>200</v>
      </c>
      <c r="I274" s="462"/>
      <c r="J274" s="473">
        <v>42880</v>
      </c>
      <c r="K274" s="462">
        <v>74.178503996588418</v>
      </c>
      <c r="L274" s="64">
        <v>78.400000000000006</v>
      </c>
    </row>
    <row r="275" spans="6:12">
      <c r="F275" s="473">
        <v>41974</v>
      </c>
      <c r="G275" s="462">
        <v>25.456660567246818</v>
      </c>
      <c r="H275" s="64">
        <v>150</v>
      </c>
      <c r="I275" s="462"/>
      <c r="J275" s="473">
        <v>42880</v>
      </c>
      <c r="K275" s="462">
        <v>69.020540843024847</v>
      </c>
      <c r="L275" s="64">
        <v>49.36</v>
      </c>
    </row>
    <row r="276" spans="6:12">
      <c r="F276" s="473">
        <v>41974</v>
      </c>
      <c r="G276" s="462">
        <v>24.795960675146457</v>
      </c>
      <c r="H276" s="64">
        <v>150</v>
      </c>
      <c r="I276" s="462"/>
      <c r="J276" s="473">
        <v>42881</v>
      </c>
      <c r="K276" s="462">
        <v>38.331196551690994</v>
      </c>
      <c r="L276" s="64">
        <v>52.5</v>
      </c>
    </row>
    <row r="277" spans="6:12">
      <c r="F277" s="473">
        <v>41990</v>
      </c>
      <c r="G277" s="462">
        <v>23.22797464657166</v>
      </c>
      <c r="H277" s="64">
        <v>100</v>
      </c>
      <c r="I277" s="462"/>
      <c r="J277" s="473">
        <v>42887</v>
      </c>
      <c r="K277" s="462">
        <v>28.535409643430089</v>
      </c>
      <c r="L277" s="64">
        <v>40</v>
      </c>
    </row>
    <row r="278" spans="6:12">
      <c r="F278" s="473">
        <v>41990</v>
      </c>
      <c r="G278" s="462">
        <v>22.769761932362748</v>
      </c>
      <c r="H278" s="64">
        <v>73.5</v>
      </c>
      <c r="I278" s="462"/>
      <c r="J278" s="473">
        <v>42887</v>
      </c>
      <c r="K278" s="462">
        <v>27.738972094431084</v>
      </c>
      <c r="L278" s="64">
        <v>86</v>
      </c>
    </row>
    <row r="279" spans="6:12">
      <c r="F279" s="473">
        <v>42004</v>
      </c>
      <c r="G279" s="462">
        <v>23.392308880112193</v>
      </c>
      <c r="H279" s="64">
        <v>50</v>
      </c>
      <c r="I279" s="462"/>
      <c r="J279" s="473">
        <v>42887</v>
      </c>
      <c r="K279" s="462">
        <v>27.73897209443108</v>
      </c>
      <c r="L279" s="64">
        <v>74</v>
      </c>
    </row>
    <row r="280" spans="6:12">
      <c r="F280" s="473">
        <v>42087</v>
      </c>
      <c r="G280" s="462">
        <v>33.934965814561572</v>
      </c>
      <c r="H280" s="64">
        <v>78</v>
      </c>
      <c r="I280" s="462"/>
      <c r="J280" s="473">
        <v>42893</v>
      </c>
      <c r="K280" s="462">
        <v>30.522844006358504</v>
      </c>
      <c r="L280" s="64">
        <v>50</v>
      </c>
    </row>
    <row r="281" spans="6:12">
      <c r="F281" s="473">
        <v>42101</v>
      </c>
      <c r="G281" s="462">
        <v>27.670293104788499</v>
      </c>
      <c r="H281" s="64">
        <v>300</v>
      </c>
      <c r="I281" s="462"/>
      <c r="J281" s="473">
        <v>42905</v>
      </c>
      <c r="K281" s="462">
        <v>28.604258482263756</v>
      </c>
      <c r="L281" s="64">
        <v>100</v>
      </c>
    </row>
    <row r="282" spans="6:12">
      <c r="F282" s="473">
        <v>42118</v>
      </c>
      <c r="G282" s="462">
        <v>21.153746564250909</v>
      </c>
      <c r="H282" s="64">
        <v>208.27</v>
      </c>
      <c r="I282" s="462"/>
      <c r="J282" s="473">
        <v>42906</v>
      </c>
      <c r="K282" s="462">
        <v>91.613484661205646</v>
      </c>
      <c r="L282" s="64">
        <v>19.59</v>
      </c>
    </row>
    <row r="283" spans="6:12">
      <c r="F283" s="473">
        <v>42125</v>
      </c>
      <c r="G283" s="462">
        <v>24.160351975714882</v>
      </c>
      <c r="H283" s="64">
        <v>20</v>
      </c>
      <c r="I283" s="462"/>
      <c r="J283" s="473">
        <v>42906</v>
      </c>
      <c r="K283" s="462">
        <v>83.532776156441088</v>
      </c>
      <c r="L283" s="64">
        <v>19.579999999999998</v>
      </c>
    </row>
    <row r="284" spans="6:12">
      <c r="F284" s="473">
        <v>42125</v>
      </c>
      <c r="G284" s="462">
        <v>43.427263944508859</v>
      </c>
      <c r="H284" s="64">
        <v>149</v>
      </c>
      <c r="I284" s="462"/>
      <c r="J284" s="473">
        <v>42906</v>
      </c>
      <c r="K284" s="462">
        <v>82.982010599365665</v>
      </c>
      <c r="L284" s="64">
        <v>19.579999999999998</v>
      </c>
    </row>
    <row r="285" spans="6:12">
      <c r="F285" s="473">
        <v>42128</v>
      </c>
      <c r="G285" s="462">
        <v>32.664795871166511</v>
      </c>
      <c r="H285" s="64">
        <v>20</v>
      </c>
      <c r="I285" s="462"/>
      <c r="J285" s="473">
        <v>42906</v>
      </c>
      <c r="K285" s="462">
        <v>83.947969687510167</v>
      </c>
      <c r="L285" s="64">
        <v>19.600000000000001</v>
      </c>
    </row>
    <row r="286" spans="6:12">
      <c r="F286" s="473">
        <v>42146</v>
      </c>
      <c r="G286" s="462">
        <v>29.900739109333962</v>
      </c>
      <c r="H286" s="64">
        <v>200.91</v>
      </c>
      <c r="I286" s="462"/>
      <c r="J286" s="473">
        <v>42912</v>
      </c>
      <c r="K286" s="462">
        <v>49.896335171661448</v>
      </c>
      <c r="L286" s="64">
        <v>5</v>
      </c>
    </row>
    <row r="287" spans="6:12">
      <c r="F287" s="473">
        <v>42164</v>
      </c>
      <c r="G287" s="462">
        <v>29.440222469813342</v>
      </c>
      <c r="H287" s="64">
        <v>36</v>
      </c>
      <c r="I287" s="462"/>
      <c r="J287" s="473">
        <v>42933</v>
      </c>
      <c r="K287" s="462">
        <v>27.382465312252037</v>
      </c>
      <c r="L287" s="64">
        <v>40</v>
      </c>
    </row>
    <row r="288" spans="6:12">
      <c r="F288" s="473">
        <v>42193</v>
      </c>
      <c r="G288" s="462">
        <v>44.93528045813995</v>
      </c>
      <c r="H288" s="64">
        <v>208</v>
      </c>
      <c r="I288" s="462"/>
      <c r="J288" s="473">
        <v>42944</v>
      </c>
      <c r="K288" s="462">
        <v>85.140748564737024</v>
      </c>
      <c r="L288" s="64">
        <v>8.4</v>
      </c>
    </row>
    <row r="289" spans="6:14">
      <c r="F289" s="473">
        <v>42209</v>
      </c>
      <c r="G289" s="462">
        <v>84.852169780121827</v>
      </c>
      <c r="H289" s="64">
        <v>80</v>
      </c>
      <c r="I289" s="462"/>
      <c r="J289" s="473">
        <v>42944</v>
      </c>
      <c r="K289" s="462">
        <v>84.733471282670806</v>
      </c>
      <c r="L289" s="64">
        <v>8.4</v>
      </c>
    </row>
    <row r="290" spans="6:14">
      <c r="F290" s="473">
        <v>42223</v>
      </c>
      <c r="G290" s="462">
        <v>46.841622631152617</v>
      </c>
      <c r="H290" s="64">
        <v>324</v>
      </c>
      <c r="I290" s="462"/>
      <c r="J290" s="473">
        <v>42955</v>
      </c>
      <c r="K290" s="462">
        <v>49.405041282400937</v>
      </c>
      <c r="L290" s="64">
        <v>252.32</v>
      </c>
    </row>
    <row r="291" spans="6:14">
      <c r="F291" s="473">
        <v>42262</v>
      </c>
      <c r="G291" s="462">
        <v>32.664795871166504</v>
      </c>
      <c r="H291" s="64">
        <v>25</v>
      </c>
      <c r="I291" s="462"/>
      <c r="J291" s="473">
        <v>42972</v>
      </c>
      <c r="K291" s="462">
        <v>28.179285384376044</v>
      </c>
      <c r="L291" s="64">
        <v>100</v>
      </c>
    </row>
    <row r="292" spans="6:14">
      <c r="F292" s="473">
        <v>42262</v>
      </c>
      <c r="G292" s="462">
        <v>41.135717033075238</v>
      </c>
      <c r="H292" s="64">
        <v>100.05</v>
      </c>
      <c r="I292" s="462"/>
      <c r="J292" s="473">
        <v>43001</v>
      </c>
      <c r="K292" s="462">
        <v>30.342546105841048</v>
      </c>
      <c r="L292" s="64">
        <v>200</v>
      </c>
    </row>
    <row r="293" spans="6:14">
      <c r="F293" s="473">
        <v>42264</v>
      </c>
      <c r="G293" s="462">
        <v>33.88255842098657</v>
      </c>
      <c r="H293" s="64">
        <v>98</v>
      </c>
      <c r="I293" s="462"/>
      <c r="J293" s="473">
        <v>43004</v>
      </c>
      <c r="K293" s="462">
        <v>29.052381904395197</v>
      </c>
      <c r="L293" s="64">
        <v>62.5</v>
      </c>
    </row>
    <row r="294" spans="6:14">
      <c r="F294" s="473">
        <v>42278</v>
      </c>
      <c r="G294" s="462">
        <v>49.503894565195097</v>
      </c>
      <c r="H294" s="64">
        <v>200</v>
      </c>
      <c r="I294" s="462"/>
      <c r="J294" s="473">
        <v>43004</v>
      </c>
      <c r="K294" s="462">
        <v>28.526009117115095</v>
      </c>
      <c r="L294" s="64">
        <v>50</v>
      </c>
    </row>
    <row r="295" spans="6:14">
      <c r="F295" s="473">
        <v>42286</v>
      </c>
      <c r="G295" s="462">
        <v>79.413918765932991</v>
      </c>
      <c r="H295" s="64">
        <v>30</v>
      </c>
      <c r="I295" s="462"/>
      <c r="J295" s="473">
        <v>43014</v>
      </c>
      <c r="K295" s="462">
        <v>27.998012576267147</v>
      </c>
      <c r="L295" s="64">
        <v>25</v>
      </c>
    </row>
    <row r="296" spans="6:14">
      <c r="F296" s="473">
        <v>42293</v>
      </c>
      <c r="G296" s="462">
        <v>30.688599854119587</v>
      </c>
      <c r="H296" s="64">
        <v>198</v>
      </c>
      <c r="I296" s="462"/>
      <c r="J296" s="473">
        <v>43014</v>
      </c>
      <c r="K296" s="462">
        <v>27.998012576267147</v>
      </c>
      <c r="L296" s="64">
        <v>25</v>
      </c>
    </row>
    <row r="297" spans="6:14">
      <c r="F297" s="473">
        <v>42304</v>
      </c>
      <c r="G297" s="462">
        <v>21.211377463510722</v>
      </c>
      <c r="H297" s="64">
        <v>149.03</v>
      </c>
      <c r="I297" s="462"/>
      <c r="J297" s="473">
        <v>43038</v>
      </c>
      <c r="K297" s="462">
        <v>30.521680235249175</v>
      </c>
      <c r="L297" s="64">
        <v>50</v>
      </c>
    </row>
    <row r="298" spans="6:14">
      <c r="F298" s="473">
        <v>42317</v>
      </c>
      <c r="G298" s="462">
        <v>21.006514301019529</v>
      </c>
      <c r="H298" s="64">
        <v>64.8</v>
      </c>
      <c r="J298" s="473">
        <v>43047</v>
      </c>
      <c r="K298" s="462">
        <v>30.453981552412948</v>
      </c>
      <c r="L298" s="64">
        <v>5</v>
      </c>
      <c r="N298" s="461"/>
    </row>
    <row r="299" spans="6:14">
      <c r="F299" s="473">
        <v>42327</v>
      </c>
      <c r="G299" s="462">
        <v>44.234976635077238</v>
      </c>
      <c r="H299" s="64">
        <v>100.8</v>
      </c>
      <c r="J299" s="473">
        <v>43052</v>
      </c>
      <c r="K299" s="462">
        <v>26.7725922670631</v>
      </c>
      <c r="L299" s="64">
        <v>150</v>
      </c>
    </row>
    <row r="300" spans="6:14">
      <c r="F300" s="473">
        <v>42327</v>
      </c>
      <c r="G300" s="462">
        <v>46.385833413785988</v>
      </c>
      <c r="H300" s="64">
        <v>131.1</v>
      </c>
      <c r="J300" s="473">
        <v>43052</v>
      </c>
      <c r="K300" s="462">
        <v>25.337569653113182</v>
      </c>
      <c r="L300" s="64">
        <v>200</v>
      </c>
    </row>
    <row r="301" spans="6:14">
      <c r="F301" s="473">
        <v>42328</v>
      </c>
      <c r="G301" s="462">
        <v>19.653537399912583</v>
      </c>
      <c r="H301" s="64">
        <v>199.8</v>
      </c>
      <c r="J301" s="473">
        <v>43053</v>
      </c>
      <c r="K301" s="462">
        <v>30.453981552412955</v>
      </c>
      <c r="L301" s="64">
        <v>15</v>
      </c>
    </row>
    <row r="302" spans="6:14">
      <c r="F302" s="473">
        <v>42342</v>
      </c>
      <c r="G302" s="462">
        <v>21.249306891824212</v>
      </c>
      <c r="H302" s="64">
        <v>99.1</v>
      </c>
      <c r="J302" s="473">
        <v>43077</v>
      </c>
      <c r="K302" s="462">
        <v>19.688040221008904</v>
      </c>
      <c r="L302" s="64">
        <v>45</v>
      </c>
    </row>
    <row r="303" spans="6:14">
      <c r="F303" s="473">
        <v>42354</v>
      </c>
      <c r="G303" s="462">
        <v>32.515309343355938</v>
      </c>
      <c r="H303" s="64">
        <v>149.5</v>
      </c>
      <c r="J303" s="473">
        <v>43083</v>
      </c>
      <c r="K303" s="462">
        <v>20.349248472233871</v>
      </c>
      <c r="L303" s="64">
        <v>150</v>
      </c>
    </row>
    <row r="304" spans="6:14">
      <c r="F304" s="473">
        <v>42356</v>
      </c>
      <c r="G304" s="462">
        <v>28.99392436982551</v>
      </c>
      <c r="H304" s="64">
        <v>29.9</v>
      </c>
      <c r="J304" s="473">
        <v>43084</v>
      </c>
      <c r="K304" s="462">
        <v>35.740176583778783</v>
      </c>
      <c r="L304" s="64">
        <v>50</v>
      </c>
    </row>
    <row r="305" spans="6:14">
      <c r="F305" s="473">
        <v>42361</v>
      </c>
      <c r="G305" s="462">
        <v>19.552045705245753</v>
      </c>
      <c r="H305" s="64">
        <v>206.55</v>
      </c>
      <c r="J305" s="473">
        <v>43105</v>
      </c>
      <c r="K305" s="462">
        <v>23.883298674767339</v>
      </c>
      <c r="L305" s="64">
        <v>50</v>
      </c>
    </row>
    <row r="306" spans="6:14">
      <c r="F306" s="473">
        <v>42377</v>
      </c>
      <c r="G306" s="462">
        <v>24.91954053340557</v>
      </c>
      <c r="H306" s="64">
        <v>200</v>
      </c>
      <c r="J306" s="473">
        <v>43109</v>
      </c>
      <c r="K306" s="462">
        <v>28.526285726946732</v>
      </c>
      <c r="L306" s="64">
        <v>30</v>
      </c>
    </row>
    <row r="307" spans="6:14">
      <c r="F307" s="473">
        <v>42388</v>
      </c>
      <c r="G307" s="462">
        <v>19.459211166391945</v>
      </c>
      <c r="H307" s="64">
        <v>200</v>
      </c>
      <c r="J307" s="473">
        <v>43126</v>
      </c>
      <c r="K307" s="462">
        <v>24.618039843162901</v>
      </c>
      <c r="L307" s="64">
        <v>100</v>
      </c>
    </row>
    <row r="308" spans="6:14">
      <c r="F308" s="473">
        <v>42401</v>
      </c>
      <c r="G308" s="462">
        <v>35.008699006457547</v>
      </c>
      <c r="H308" s="64">
        <v>75</v>
      </c>
      <c r="J308" s="473">
        <v>43129</v>
      </c>
      <c r="K308" s="462">
        <v>24.157262506709532</v>
      </c>
      <c r="L308" s="64">
        <v>57.5</v>
      </c>
    </row>
    <row r="309" spans="6:14">
      <c r="F309" s="473">
        <v>42401</v>
      </c>
      <c r="G309" s="462">
        <v>36.500389551163138</v>
      </c>
      <c r="H309" s="64">
        <v>25</v>
      </c>
      <c r="J309" s="473">
        <v>43129</v>
      </c>
      <c r="K309" s="462">
        <v>26.638515207259388</v>
      </c>
      <c r="L309" s="64">
        <v>120</v>
      </c>
    </row>
    <row r="310" spans="6:14">
      <c r="F310" s="473">
        <v>42402</v>
      </c>
      <c r="G310" s="462">
        <v>32.664795871166504</v>
      </c>
      <c r="H310" s="64">
        <v>7</v>
      </c>
      <c r="J310" s="473">
        <v>43132</v>
      </c>
      <c r="K310" s="462">
        <v>35.513809701470194</v>
      </c>
      <c r="L310" s="64">
        <v>10</v>
      </c>
    </row>
    <row r="311" spans="6:14">
      <c r="F311" s="473">
        <v>42432</v>
      </c>
      <c r="G311" s="462">
        <v>21.530625349784934</v>
      </c>
      <c r="H311" s="64">
        <v>99.25</v>
      </c>
      <c r="J311" s="473">
        <v>43152</v>
      </c>
      <c r="K311" s="462">
        <v>46.791155258491493</v>
      </c>
      <c r="L311" s="64">
        <v>106.688</v>
      </c>
    </row>
    <row r="312" spans="6:14">
      <c r="F312" s="473">
        <v>42433</v>
      </c>
      <c r="G312" s="462">
        <v>23.608326434781727</v>
      </c>
      <c r="H312" s="64">
        <v>149.72999999999999</v>
      </c>
      <c r="J312" s="473">
        <v>43206</v>
      </c>
      <c r="K312" s="462">
        <v>162.37648031077103</v>
      </c>
      <c r="L312" s="64">
        <v>6.3</v>
      </c>
    </row>
    <row r="313" spans="6:14">
      <c r="F313" s="473">
        <v>42502</v>
      </c>
      <c r="G313" s="462">
        <v>43.711552148844092</v>
      </c>
      <c r="H313" s="64">
        <v>7.2</v>
      </c>
      <c r="J313" s="473">
        <v>43227</v>
      </c>
      <c r="K313" s="462">
        <v>31.019154941143647</v>
      </c>
      <c r="L313" s="64">
        <v>100</v>
      </c>
    </row>
    <row r="314" spans="6:14">
      <c r="F314" s="473">
        <v>42521</v>
      </c>
      <c r="G314" s="462">
        <v>38.853722374702109</v>
      </c>
      <c r="H314" s="64">
        <v>119.7</v>
      </c>
      <c r="J314" s="473">
        <v>43236</v>
      </c>
      <c r="K314" s="462">
        <v>30.260472395009444</v>
      </c>
      <c r="L314" s="64">
        <v>74.5</v>
      </c>
    </row>
    <row r="315" spans="6:14">
      <c r="F315" s="473">
        <v>42521</v>
      </c>
      <c r="G315" s="462">
        <v>19.891199016564151</v>
      </c>
      <c r="H315" s="64">
        <v>140</v>
      </c>
      <c r="J315" s="473">
        <v>43236</v>
      </c>
      <c r="K315" s="462">
        <v>30.260472395009444</v>
      </c>
      <c r="L315" s="64">
        <v>74.5</v>
      </c>
    </row>
    <row r="316" spans="6:14">
      <c r="F316" s="473">
        <v>42569</v>
      </c>
      <c r="G316" s="462">
        <v>54.047150137900736</v>
      </c>
      <c r="H316" s="64">
        <v>46</v>
      </c>
      <c r="J316" s="473">
        <v>43250</v>
      </c>
      <c r="K316" s="462">
        <v>18.928191344645501</v>
      </c>
      <c r="L316" s="64">
        <v>300</v>
      </c>
    </row>
    <row r="317" spans="6:14">
      <c r="F317" s="473">
        <v>42577</v>
      </c>
      <c r="G317" s="462">
        <v>26.138850366592539</v>
      </c>
      <c r="H317" s="64">
        <v>199.2</v>
      </c>
      <c r="J317" s="473">
        <v>43250</v>
      </c>
      <c r="K317" s="462">
        <v>21.703164258172571</v>
      </c>
      <c r="L317" s="64">
        <v>250</v>
      </c>
    </row>
    <row r="318" spans="6:14">
      <c r="F318" s="473">
        <v>42593</v>
      </c>
      <c r="G318" s="462">
        <v>35.61602206186673</v>
      </c>
      <c r="H318" s="64">
        <v>75.400000000000006</v>
      </c>
      <c r="J318" s="473">
        <v>43250</v>
      </c>
      <c r="K318" s="462">
        <v>24.469608067386691</v>
      </c>
      <c r="L318" s="64">
        <v>50</v>
      </c>
      <c r="N318" s="3" t="s">
        <v>610</v>
      </c>
    </row>
    <row r="319" spans="6:14">
      <c r="F319" s="473">
        <v>42671</v>
      </c>
      <c r="G319" s="462">
        <v>17.570228913657044</v>
      </c>
      <c r="H319" s="64">
        <v>216.44</v>
      </c>
      <c r="J319" s="473">
        <v>43250</v>
      </c>
      <c r="K319" s="462">
        <v>21.11098782125865</v>
      </c>
      <c r="L319" s="64">
        <v>101</v>
      </c>
    </row>
    <row r="320" spans="6:14">
      <c r="F320" s="473">
        <v>42671</v>
      </c>
      <c r="G320" s="462">
        <v>17.157528374735552</v>
      </c>
      <c r="H320" s="64">
        <v>199.52</v>
      </c>
      <c r="J320" s="473">
        <v>43250</v>
      </c>
      <c r="K320" s="462">
        <v>21.11895423175724</v>
      </c>
      <c r="L320" s="64">
        <v>200</v>
      </c>
    </row>
    <row r="321" spans="6:12">
      <c r="F321" s="473">
        <v>42675</v>
      </c>
      <c r="G321" s="462">
        <v>42.471838960723396</v>
      </c>
      <c r="H321" s="64">
        <v>49.5</v>
      </c>
      <c r="J321" s="473">
        <v>43250</v>
      </c>
      <c r="K321" s="462">
        <v>23.867365853770163</v>
      </c>
      <c r="L321" s="64">
        <v>100</v>
      </c>
    </row>
    <row r="322" spans="6:12">
      <c r="F322" s="473">
        <v>42685</v>
      </c>
      <c r="G322" s="462">
        <v>46.47131028951123</v>
      </c>
      <c r="H322" s="64">
        <v>298.2</v>
      </c>
      <c r="J322" s="473">
        <v>43251</v>
      </c>
      <c r="K322" s="462">
        <v>30.861136238869769</v>
      </c>
      <c r="L322" s="64">
        <v>80</v>
      </c>
    </row>
    <row r="323" spans="6:12">
      <c r="F323" s="473">
        <v>42705</v>
      </c>
      <c r="G323" s="462">
        <v>32.583510970717832</v>
      </c>
      <c r="H323" s="64">
        <v>79.75</v>
      </c>
      <c r="J323" s="473">
        <v>43252</v>
      </c>
      <c r="K323" s="462">
        <v>61.033804123179351</v>
      </c>
      <c r="L323" s="64">
        <v>5.6814814814814811</v>
      </c>
    </row>
    <row r="324" spans="6:12">
      <c r="F324" s="473">
        <v>42709</v>
      </c>
      <c r="G324" s="462">
        <v>18.791501670751284</v>
      </c>
      <c r="H324" s="64">
        <v>40.590000000000003</v>
      </c>
      <c r="J324" s="473">
        <v>43255</v>
      </c>
      <c r="K324" s="462">
        <v>21.355108890191797</v>
      </c>
      <c r="L324" s="64">
        <v>80</v>
      </c>
    </row>
    <row r="325" spans="6:12">
      <c r="F325" s="473">
        <v>42709</v>
      </c>
      <c r="G325" s="462">
        <v>42.39864754247894</v>
      </c>
      <c r="H325" s="64">
        <v>43.2</v>
      </c>
      <c r="J325" s="473">
        <v>43257</v>
      </c>
      <c r="K325" s="462">
        <v>25.025680673861554</v>
      </c>
      <c r="L325" s="64">
        <v>60</v>
      </c>
    </row>
    <row r="326" spans="6:12">
      <c r="F326" s="473">
        <v>42710</v>
      </c>
      <c r="G326" s="462">
        <v>21.772067720720067</v>
      </c>
      <c r="H326" s="64">
        <v>27</v>
      </c>
      <c r="J326" s="473">
        <v>43259</v>
      </c>
      <c r="K326" s="462">
        <v>21.847033763992275</v>
      </c>
      <c r="L326" s="64">
        <v>30</v>
      </c>
    </row>
    <row r="327" spans="6:12">
      <c r="F327" s="473">
        <v>42719</v>
      </c>
      <c r="G327" s="462">
        <v>20.372971724999008</v>
      </c>
      <c r="H327" s="64">
        <v>200</v>
      </c>
      <c r="J327" s="473">
        <v>43264</v>
      </c>
      <c r="K327" s="462">
        <v>19.770526424469342</v>
      </c>
      <c r="L327" s="64">
        <v>58</v>
      </c>
    </row>
    <row r="328" spans="6:12">
      <c r="F328" s="473">
        <v>42736</v>
      </c>
      <c r="G328" s="462">
        <v>42.108385904251264</v>
      </c>
      <c r="H328" s="64">
        <v>66</v>
      </c>
      <c r="J328" s="473">
        <v>43264</v>
      </c>
      <c r="K328" s="462">
        <v>23.364423360428784</v>
      </c>
      <c r="L328" s="64">
        <v>122</v>
      </c>
    </row>
    <row r="329" spans="6:12">
      <c r="F329" s="473">
        <v>42754</v>
      </c>
      <c r="G329" s="462">
        <v>34.176479245033256</v>
      </c>
      <c r="H329" s="64">
        <v>100</v>
      </c>
      <c r="J329" s="473">
        <v>43264</v>
      </c>
      <c r="K329" s="462">
        <v>21.342344674365041</v>
      </c>
      <c r="L329" s="64">
        <v>99</v>
      </c>
    </row>
    <row r="330" spans="6:12">
      <c r="F330" s="473">
        <v>42762</v>
      </c>
      <c r="G330" s="462">
        <v>16.427655665010427</v>
      </c>
      <c r="H330" s="64">
        <v>100.05</v>
      </c>
      <c r="J330" s="473">
        <v>43266</v>
      </c>
      <c r="K330" s="462">
        <v>44.759273874310658</v>
      </c>
      <c r="L330" s="64">
        <v>20</v>
      </c>
    </row>
    <row r="331" spans="6:12">
      <c r="F331" s="473">
        <v>42775</v>
      </c>
      <c r="G331" s="462">
        <v>39.982011633042049</v>
      </c>
      <c r="H331" s="64">
        <v>128.69999999999999</v>
      </c>
      <c r="J331" s="473">
        <v>43278</v>
      </c>
      <c r="K331" s="462">
        <v>40.980542800851872</v>
      </c>
      <c r="L331" s="64">
        <v>42</v>
      </c>
    </row>
    <row r="332" spans="6:12">
      <c r="F332" s="473">
        <v>42783</v>
      </c>
      <c r="G332" s="462">
        <v>36.940940621726497</v>
      </c>
      <c r="H332" s="64">
        <v>200.8</v>
      </c>
      <c r="J332" s="473">
        <v>43281</v>
      </c>
      <c r="K332" s="462">
        <v>25.317668042946011</v>
      </c>
      <c r="L332" s="64">
        <v>68</v>
      </c>
    </row>
    <row r="333" spans="6:12">
      <c r="F333" s="473">
        <v>42801</v>
      </c>
      <c r="G333" s="462">
        <v>18.716923860737264</v>
      </c>
      <c r="H333" s="64">
        <v>231.05</v>
      </c>
      <c r="J333" s="473">
        <v>43281</v>
      </c>
      <c r="K333" s="462">
        <v>22.717897476038836</v>
      </c>
      <c r="L333" s="64">
        <v>20</v>
      </c>
    </row>
    <row r="334" spans="6:12">
      <c r="F334" s="473">
        <v>42801</v>
      </c>
      <c r="G334" s="462">
        <v>14.023906772031694</v>
      </c>
      <c r="H334" s="64">
        <v>216.2</v>
      </c>
      <c r="J334" s="473">
        <v>43291</v>
      </c>
      <c r="K334" s="462">
        <v>28.213445549805087</v>
      </c>
      <c r="L334" s="64">
        <v>35</v>
      </c>
    </row>
    <row r="335" spans="6:12">
      <c r="F335" s="473">
        <v>42807</v>
      </c>
      <c r="G335" s="462">
        <v>16.424078751120973</v>
      </c>
      <c r="H335" s="64">
        <v>106.7</v>
      </c>
      <c r="J335" s="473">
        <v>43322</v>
      </c>
      <c r="K335" s="462">
        <v>43.105929693755577</v>
      </c>
      <c r="L335" s="64">
        <v>40</v>
      </c>
    </row>
    <row r="336" spans="6:12">
      <c r="F336" s="473">
        <v>42808</v>
      </c>
      <c r="G336" s="462">
        <v>13.874171587805678</v>
      </c>
      <c r="H336" s="64">
        <v>15</v>
      </c>
      <c r="J336" s="473">
        <v>43322</v>
      </c>
      <c r="K336" s="462">
        <v>43.105929693755577</v>
      </c>
      <c r="L336" s="64">
        <v>10</v>
      </c>
    </row>
    <row r="337" spans="6:12">
      <c r="F337" s="473">
        <v>42860</v>
      </c>
      <c r="G337" s="462">
        <v>13.874171587805677</v>
      </c>
      <c r="H337" s="64">
        <v>2.38</v>
      </c>
      <c r="J337" s="473">
        <v>43334</v>
      </c>
      <c r="K337" s="462">
        <v>25.483927377772584</v>
      </c>
      <c r="L337" s="64">
        <v>50</v>
      </c>
    </row>
    <row r="338" spans="6:12">
      <c r="F338" s="473">
        <v>42872</v>
      </c>
      <c r="G338" s="462">
        <v>19.670198466979841</v>
      </c>
      <c r="H338" s="64">
        <v>100</v>
      </c>
      <c r="J338" s="473">
        <v>43334</v>
      </c>
      <c r="K338" s="462">
        <v>25.483927377772584</v>
      </c>
      <c r="L338" s="64">
        <v>50</v>
      </c>
    </row>
    <row r="339" spans="6:12">
      <c r="F339" s="473">
        <v>42892</v>
      </c>
      <c r="G339" s="462">
        <v>15.305505321633056</v>
      </c>
      <c r="H339" s="64">
        <v>15.59</v>
      </c>
      <c r="J339" s="473">
        <v>43335</v>
      </c>
      <c r="K339" s="462">
        <v>28.180095041303122</v>
      </c>
      <c r="L339" s="64">
        <v>86</v>
      </c>
    </row>
    <row r="340" spans="6:12">
      <c r="F340" s="473">
        <v>42895</v>
      </c>
      <c r="G340" s="462">
        <v>11.583561319443687</v>
      </c>
      <c r="H340" s="64">
        <v>160</v>
      </c>
      <c r="J340" s="473">
        <v>43343</v>
      </c>
      <c r="K340" s="462">
        <v>23.052405214099263</v>
      </c>
      <c r="L340" s="64">
        <v>102.5</v>
      </c>
    </row>
    <row r="341" spans="6:12">
      <c r="F341" s="473">
        <v>42906</v>
      </c>
      <c r="G341" s="462">
        <v>24.101926283944476</v>
      </c>
      <c r="H341" s="64">
        <v>75</v>
      </c>
      <c r="J341" s="473">
        <v>43352</v>
      </c>
      <c r="K341" s="462">
        <v>27.648435424230808</v>
      </c>
      <c r="L341" s="64">
        <v>100</v>
      </c>
    </row>
    <row r="342" spans="6:12">
      <c r="F342" s="473">
        <v>42923</v>
      </c>
      <c r="G342" s="462">
        <v>23.906209850396678</v>
      </c>
      <c r="H342" s="64">
        <v>132</v>
      </c>
      <c r="J342" s="473">
        <v>43354</v>
      </c>
      <c r="K342" s="462">
        <v>20.048869239555039</v>
      </c>
      <c r="L342" s="64">
        <v>100</v>
      </c>
    </row>
    <row r="343" spans="6:12">
      <c r="F343" s="473">
        <v>42935</v>
      </c>
      <c r="G343" s="462">
        <v>14.096514081199997</v>
      </c>
      <c r="H343" s="64">
        <v>16.100000000000001</v>
      </c>
      <c r="J343" s="473">
        <v>43363</v>
      </c>
      <c r="K343" s="462">
        <v>21.677993363144857</v>
      </c>
      <c r="L343" s="64">
        <v>100</v>
      </c>
    </row>
    <row r="344" spans="6:12">
      <c r="F344" s="473">
        <v>42937</v>
      </c>
      <c r="G344" s="462">
        <v>28.730044219499142</v>
      </c>
      <c r="H344" s="64">
        <v>100</v>
      </c>
      <c r="J344" s="473">
        <v>43368</v>
      </c>
      <c r="K344" s="462">
        <v>36.957447347041779</v>
      </c>
      <c r="L344" s="64">
        <v>60</v>
      </c>
    </row>
    <row r="345" spans="6:12">
      <c r="F345" s="473">
        <v>42948</v>
      </c>
      <c r="G345" s="462">
        <v>22.804514643640065</v>
      </c>
      <c r="H345" s="64">
        <v>200</v>
      </c>
      <c r="J345" s="473">
        <v>43374</v>
      </c>
      <c r="K345" s="462">
        <v>43.088851574448249</v>
      </c>
      <c r="L345" s="64">
        <v>10.5</v>
      </c>
    </row>
    <row r="346" spans="6:12">
      <c r="F346" s="473">
        <v>42958</v>
      </c>
      <c r="G346" s="462">
        <v>40.138956624723185</v>
      </c>
      <c r="H346" s="64">
        <v>48.8</v>
      </c>
      <c r="J346" s="473">
        <v>43374</v>
      </c>
      <c r="K346" s="462">
        <v>21.676373372596949</v>
      </c>
      <c r="L346" s="64">
        <v>20</v>
      </c>
    </row>
    <row r="347" spans="6:12">
      <c r="F347" s="473">
        <v>42958</v>
      </c>
      <c r="G347" s="462">
        <v>35.442026399666211</v>
      </c>
      <c r="H347" s="64">
        <v>102.5</v>
      </c>
      <c r="J347" s="473">
        <v>43391</v>
      </c>
      <c r="K347" s="462">
        <v>30.966247675138494</v>
      </c>
      <c r="L347" s="64">
        <v>144</v>
      </c>
    </row>
    <row r="348" spans="6:12">
      <c r="F348" s="473">
        <v>42979</v>
      </c>
      <c r="G348" s="462">
        <v>18.362117653385038</v>
      </c>
      <c r="H348" s="64">
        <v>242</v>
      </c>
      <c r="J348" s="473">
        <v>43391</v>
      </c>
      <c r="K348" s="462">
        <v>36.839490231930434</v>
      </c>
      <c r="L348" s="64">
        <v>13</v>
      </c>
    </row>
    <row r="349" spans="6:12">
      <c r="F349" s="473">
        <v>42979</v>
      </c>
      <c r="G349" s="462">
        <v>56.077985983480119</v>
      </c>
      <c r="H349" s="64">
        <v>100</v>
      </c>
      <c r="J349" s="473">
        <v>43398</v>
      </c>
      <c r="K349" s="462">
        <v>24.400338624608107</v>
      </c>
      <c r="L349" s="64">
        <v>128</v>
      </c>
    </row>
    <row r="350" spans="6:12">
      <c r="F350" s="473">
        <v>43004</v>
      </c>
      <c r="G350" s="462">
        <v>24.22684209079797</v>
      </c>
      <c r="H350" s="64">
        <v>30</v>
      </c>
      <c r="J350" s="473">
        <v>43405</v>
      </c>
      <c r="K350" s="462">
        <v>37.779982312845888</v>
      </c>
      <c r="L350" s="64">
        <v>70</v>
      </c>
    </row>
    <row r="351" spans="6:12">
      <c r="F351" s="473">
        <v>43009</v>
      </c>
      <c r="G351" s="462">
        <v>23.186756117758716</v>
      </c>
      <c r="H351" s="64">
        <v>98</v>
      </c>
      <c r="J351" s="473">
        <v>43445</v>
      </c>
      <c r="K351" s="462">
        <v>25.890834120411565</v>
      </c>
      <c r="L351" s="64">
        <v>250</v>
      </c>
    </row>
    <row r="352" spans="6:12">
      <c r="F352" s="473">
        <v>43010</v>
      </c>
      <c r="G352" s="462">
        <v>19.275908586607429</v>
      </c>
      <c r="H352" s="64">
        <v>29.875</v>
      </c>
      <c r="J352" s="473">
        <v>43497</v>
      </c>
      <c r="K352" s="462">
        <v>43.722837385335453</v>
      </c>
      <c r="L352" s="64">
        <v>4.5999999999999996</v>
      </c>
    </row>
    <row r="353" spans="6:12">
      <c r="F353" s="473">
        <v>43020</v>
      </c>
      <c r="G353" s="462">
        <v>12.021940608048777</v>
      </c>
      <c r="H353" s="64">
        <v>243.8</v>
      </c>
      <c r="J353" s="473">
        <v>43507</v>
      </c>
      <c r="K353" s="462">
        <v>30.700646167058373</v>
      </c>
      <c r="L353" s="64">
        <v>50</v>
      </c>
    </row>
    <row r="354" spans="6:12">
      <c r="F354" s="473">
        <v>43024</v>
      </c>
      <c r="G354" s="462">
        <v>22.656540126895194</v>
      </c>
      <c r="H354" s="64">
        <v>103.5</v>
      </c>
      <c r="J354" s="473">
        <v>43510</v>
      </c>
      <c r="K354" s="462">
        <v>25.214954487449958</v>
      </c>
      <c r="L354" s="64">
        <v>22</v>
      </c>
    </row>
    <row r="355" spans="6:12">
      <c r="F355" s="473">
        <v>43054</v>
      </c>
      <c r="G355" s="462">
        <v>20.440344826199603</v>
      </c>
      <c r="H355" s="64">
        <v>211.66</v>
      </c>
      <c r="J355" s="473">
        <v>43524</v>
      </c>
      <c r="K355" s="462">
        <v>44.556513856759985</v>
      </c>
      <c r="L355" s="64">
        <v>50</v>
      </c>
    </row>
    <row r="356" spans="6:12">
      <c r="F356" s="473">
        <v>43056</v>
      </c>
      <c r="G356" s="462">
        <v>9.7639896359887413</v>
      </c>
      <c r="H356" s="64">
        <v>100</v>
      </c>
      <c r="J356" s="473">
        <v>43545</v>
      </c>
      <c r="K356" s="462">
        <v>27.136640128952003</v>
      </c>
      <c r="L356" s="64">
        <v>160</v>
      </c>
    </row>
    <row r="357" spans="6:12">
      <c r="F357" s="473">
        <v>43056</v>
      </c>
      <c r="G357" s="462">
        <v>12.09226073300507</v>
      </c>
      <c r="H357" s="64">
        <v>83</v>
      </c>
      <c r="J357" s="473">
        <v>43546</v>
      </c>
      <c r="K357" s="462">
        <v>19.683002647812874</v>
      </c>
      <c r="L357" s="64">
        <v>120</v>
      </c>
    </row>
    <row r="358" spans="6:12">
      <c r="F358" s="473">
        <v>43056</v>
      </c>
      <c r="G358" s="462">
        <v>13.261029428388456</v>
      </c>
      <c r="H358" s="64">
        <v>200</v>
      </c>
      <c r="J358" s="473">
        <v>43577</v>
      </c>
      <c r="K358" s="462">
        <v>20.56058436489926</v>
      </c>
      <c r="L358" s="64">
        <v>100</v>
      </c>
    </row>
    <row r="359" spans="6:12">
      <c r="F359" s="473">
        <v>43089</v>
      </c>
      <c r="G359" s="462">
        <v>23.703755194936118</v>
      </c>
      <c r="H359" s="64">
        <v>165</v>
      </c>
      <c r="J359" s="473">
        <v>43613</v>
      </c>
      <c r="K359" s="462">
        <v>26.465111296518614</v>
      </c>
      <c r="L359" s="64">
        <v>26</v>
      </c>
    </row>
    <row r="360" spans="6:12">
      <c r="F360" s="473">
        <v>43090</v>
      </c>
      <c r="G360" s="462">
        <v>24.348879311628639</v>
      </c>
      <c r="H360" s="64">
        <v>50</v>
      </c>
      <c r="J360" s="473">
        <v>43615</v>
      </c>
      <c r="K360" s="462">
        <v>19.225616056593132</v>
      </c>
      <c r="L360" s="64">
        <v>50</v>
      </c>
    </row>
    <row r="361" spans="6:12">
      <c r="F361" s="473">
        <v>43110</v>
      </c>
      <c r="G361" s="462">
        <v>12.092260733005061</v>
      </c>
      <c r="H361" s="64">
        <v>97</v>
      </c>
      <c r="J361" s="473">
        <v>43627</v>
      </c>
      <c r="K361" s="462">
        <v>21.117211955687999</v>
      </c>
      <c r="L361" s="64">
        <v>55.83</v>
      </c>
    </row>
    <row r="362" spans="6:12">
      <c r="F362" s="473">
        <v>43122</v>
      </c>
      <c r="G362" s="462">
        <v>14.773356805134517</v>
      </c>
      <c r="H362" s="64">
        <v>226.56</v>
      </c>
      <c r="J362" s="473">
        <v>43634</v>
      </c>
      <c r="K362" s="462">
        <v>35.440962692051897</v>
      </c>
      <c r="L362" s="64">
        <v>88</v>
      </c>
    </row>
    <row r="363" spans="6:12">
      <c r="F363" s="473">
        <v>43122</v>
      </c>
      <c r="G363" s="462">
        <v>22.282420293150491</v>
      </c>
      <c r="H363" s="64">
        <v>216.6</v>
      </c>
      <c r="J363" s="473">
        <v>43634</v>
      </c>
      <c r="K363" s="462">
        <v>35.440962692051897</v>
      </c>
      <c r="L363" s="64">
        <v>22</v>
      </c>
    </row>
    <row r="364" spans="6:12">
      <c r="F364" s="473">
        <v>43172</v>
      </c>
      <c r="G364" s="462">
        <v>21.01190708601743</v>
      </c>
      <c r="H364" s="64">
        <v>79.900000000000006</v>
      </c>
      <c r="J364" s="473">
        <v>43643</v>
      </c>
      <c r="K364" s="462">
        <v>16.292219523565826</v>
      </c>
      <c r="L364" s="64">
        <v>50</v>
      </c>
    </row>
    <row r="365" spans="6:12">
      <c r="F365" s="473">
        <v>43210</v>
      </c>
      <c r="G365" s="462">
        <v>12.064124689113267</v>
      </c>
      <c r="H365" s="64">
        <v>301.02</v>
      </c>
      <c r="J365" s="473">
        <v>43643</v>
      </c>
      <c r="K365" s="462">
        <v>15.037446996289066</v>
      </c>
      <c r="L365" s="64">
        <v>300</v>
      </c>
    </row>
    <row r="366" spans="6:12">
      <c r="F366" s="473">
        <v>43303</v>
      </c>
      <c r="G366" s="462">
        <v>27.73028980666631</v>
      </c>
      <c r="H366" s="64">
        <v>45.36</v>
      </c>
      <c r="J366" s="473">
        <v>43647</v>
      </c>
      <c r="K366" s="462">
        <v>21.853323359312032</v>
      </c>
      <c r="L366" s="64">
        <v>40</v>
      </c>
    </row>
    <row r="367" spans="6:12">
      <c r="F367" s="473">
        <v>43303</v>
      </c>
      <c r="G367" s="462">
        <v>27.855225483900796</v>
      </c>
      <c r="H367" s="64">
        <v>80.64</v>
      </c>
      <c r="J367" s="473">
        <v>43647</v>
      </c>
      <c r="K367" s="462">
        <v>15.19134593139972</v>
      </c>
      <c r="L367" s="64">
        <v>400</v>
      </c>
    </row>
    <row r="368" spans="6:12">
      <c r="F368" s="473">
        <v>43332</v>
      </c>
      <c r="G368" s="462">
        <v>16.563763031991531</v>
      </c>
      <c r="H368" s="64">
        <v>250.4</v>
      </c>
      <c r="J368" s="473">
        <v>43647</v>
      </c>
      <c r="K368" s="462">
        <v>23.223800921208749</v>
      </c>
      <c r="L368" s="64">
        <v>80</v>
      </c>
    </row>
    <row r="369" spans="6:12">
      <c r="F369" s="473">
        <v>43343</v>
      </c>
      <c r="G369" s="462">
        <v>38.822827085287926</v>
      </c>
      <c r="H369" s="64">
        <v>97.2</v>
      </c>
      <c r="J369" s="473">
        <v>43655</v>
      </c>
      <c r="K369" s="462">
        <v>25.435691462760964</v>
      </c>
      <c r="L369" s="64">
        <v>62.5</v>
      </c>
    </row>
    <row r="370" spans="6:12">
      <c r="F370" s="473">
        <v>43344</v>
      </c>
      <c r="G370" s="462">
        <v>57.085857766073254</v>
      </c>
      <c r="H370" s="64">
        <v>101.2</v>
      </c>
      <c r="J370" s="473">
        <v>43671</v>
      </c>
      <c r="K370" s="462">
        <v>24.3235167025401</v>
      </c>
      <c r="L370" s="64">
        <v>17.5</v>
      </c>
    </row>
    <row r="371" spans="6:12">
      <c r="F371" s="473">
        <v>43378</v>
      </c>
      <c r="G371" s="462">
        <v>42.629764726036036</v>
      </c>
      <c r="H371" s="64">
        <v>21.6</v>
      </c>
      <c r="J371" s="473">
        <v>43672</v>
      </c>
      <c r="K371" s="462">
        <v>25.689089671835202</v>
      </c>
      <c r="L371" s="64">
        <v>112</v>
      </c>
    </row>
    <row r="372" spans="6:12">
      <c r="F372" s="473">
        <v>43391</v>
      </c>
      <c r="G372" s="462">
        <v>16.103110048146238</v>
      </c>
      <c r="H372" s="64">
        <v>106</v>
      </c>
      <c r="J372" s="473">
        <v>43672</v>
      </c>
      <c r="K372" s="462">
        <v>19.746223964564042</v>
      </c>
      <c r="L372" s="64">
        <v>100</v>
      </c>
    </row>
    <row r="373" spans="6:12">
      <c r="F373" s="473">
        <v>43392</v>
      </c>
      <c r="G373" s="462">
        <v>13.159319682002504</v>
      </c>
      <c r="H373" s="64">
        <v>199.4</v>
      </c>
      <c r="J373" s="473">
        <v>43696</v>
      </c>
      <c r="K373" s="462">
        <v>37.914952382619035</v>
      </c>
      <c r="L373" s="64">
        <v>100</v>
      </c>
    </row>
    <row r="374" spans="6:12">
      <c r="F374" s="473">
        <v>43392</v>
      </c>
      <c r="G374" s="462">
        <v>60.440055058543066</v>
      </c>
      <c r="H374" s="64">
        <v>105.8</v>
      </c>
      <c r="J374" s="473">
        <v>43727</v>
      </c>
      <c r="K374" s="462">
        <v>39.044974979051304</v>
      </c>
      <c r="L374" s="64">
        <v>9.3076923076923066</v>
      </c>
    </row>
    <row r="375" spans="6:12">
      <c r="F375" s="473">
        <v>43395</v>
      </c>
      <c r="G375" s="462">
        <v>8.791666923232258</v>
      </c>
      <c r="H375" s="64">
        <v>299.36</v>
      </c>
      <c r="J375" s="473">
        <v>43730</v>
      </c>
      <c r="K375" s="462">
        <v>32.503898357732155</v>
      </c>
      <c r="L375" s="64">
        <v>88</v>
      </c>
    </row>
    <row r="376" spans="6:12">
      <c r="F376" s="473">
        <v>43402</v>
      </c>
      <c r="G376" s="462">
        <v>14.064758965659724</v>
      </c>
      <c r="H376" s="64">
        <v>153.6</v>
      </c>
      <c r="J376" s="473">
        <v>43730</v>
      </c>
      <c r="K376" s="462">
        <v>31.633686473375043</v>
      </c>
      <c r="L376" s="64">
        <v>90</v>
      </c>
    </row>
    <row r="377" spans="6:12">
      <c r="F377" s="473">
        <v>43423</v>
      </c>
      <c r="G377" s="462">
        <v>12.474974063412944</v>
      </c>
      <c r="H377" s="64">
        <v>161</v>
      </c>
      <c r="J377" s="473">
        <v>43730</v>
      </c>
      <c r="K377" s="462">
        <v>31.633686473375047</v>
      </c>
      <c r="L377" s="64">
        <v>70</v>
      </c>
    </row>
    <row r="378" spans="6:12">
      <c r="F378" s="473">
        <v>43425</v>
      </c>
      <c r="G378" s="462">
        <v>10.085172608850986</v>
      </c>
      <c r="H378" s="64">
        <v>250</v>
      </c>
      <c r="J378" s="473">
        <v>43739</v>
      </c>
      <c r="K378" s="462">
        <v>20.729713922811744</v>
      </c>
      <c r="L378" s="64">
        <v>150</v>
      </c>
    </row>
    <row r="379" spans="6:12">
      <c r="F379" s="473">
        <v>43439</v>
      </c>
      <c r="G379" s="462">
        <v>14.73579609277218</v>
      </c>
      <c r="H379" s="64">
        <v>171</v>
      </c>
      <c r="J379" s="473">
        <v>43755</v>
      </c>
      <c r="K379" s="462">
        <v>12.086398416856468</v>
      </c>
      <c r="L379" s="64">
        <v>100</v>
      </c>
    </row>
    <row r="380" spans="6:12">
      <c r="F380" s="473">
        <v>43465</v>
      </c>
      <c r="G380" s="462">
        <v>38.651649082796624</v>
      </c>
      <c r="H380" s="64">
        <v>21.6</v>
      </c>
      <c r="J380" s="473">
        <v>43755</v>
      </c>
      <c r="K380" s="462">
        <v>16.924182973303356</v>
      </c>
      <c r="L380" s="64">
        <v>100</v>
      </c>
    </row>
    <row r="381" spans="6:12">
      <c r="F381" s="473">
        <v>43466</v>
      </c>
      <c r="G381" s="462">
        <v>31.378434076995902</v>
      </c>
      <c r="H381" s="64">
        <v>46.5</v>
      </c>
      <c r="J381" s="473">
        <v>43756</v>
      </c>
      <c r="K381" s="462">
        <v>30.421601885790164</v>
      </c>
      <c r="L381" s="64">
        <v>35</v>
      </c>
    </row>
    <row r="382" spans="6:12">
      <c r="F382" s="473">
        <v>43468</v>
      </c>
      <c r="G382" s="462">
        <v>27.057259242930314</v>
      </c>
      <c r="H382" s="64">
        <v>398.6</v>
      </c>
      <c r="J382" s="473">
        <v>43761</v>
      </c>
      <c r="K382" s="462">
        <v>20.632395009531557</v>
      </c>
      <c r="L382" s="64">
        <v>107</v>
      </c>
    </row>
    <row r="383" spans="6:12">
      <c r="F383" s="473">
        <v>43473</v>
      </c>
      <c r="G383" s="462">
        <v>18.847541738093902</v>
      </c>
      <c r="H383" s="64">
        <v>236.5</v>
      </c>
      <c r="J383" s="473">
        <v>43774</v>
      </c>
      <c r="K383" s="462">
        <v>22.695634510484702</v>
      </c>
      <c r="L383" s="64">
        <v>132</v>
      </c>
    </row>
    <row r="384" spans="6:12">
      <c r="F384" s="473">
        <v>43476</v>
      </c>
      <c r="G384" s="462">
        <v>41.235561718292992</v>
      </c>
      <c r="H384" s="64">
        <v>136.80000000000001</v>
      </c>
      <c r="J384" s="473">
        <v>43788</v>
      </c>
      <c r="K384" s="462">
        <v>21.676373372596949</v>
      </c>
      <c r="L384" s="64">
        <v>25</v>
      </c>
    </row>
    <row r="385" spans="6:12">
      <c r="F385" s="473">
        <v>43487</v>
      </c>
      <c r="G385" s="462">
        <v>23.003498272960027</v>
      </c>
      <c r="H385" s="64">
        <v>102</v>
      </c>
      <c r="J385" s="473">
        <v>43790</v>
      </c>
      <c r="K385" s="462">
        <v>22.972607559331042</v>
      </c>
      <c r="L385" s="64">
        <v>100</v>
      </c>
    </row>
    <row r="386" spans="6:12">
      <c r="F386" s="473">
        <v>43501</v>
      </c>
      <c r="G386" s="462">
        <v>9.7633662156792731</v>
      </c>
      <c r="H386" s="64">
        <v>104</v>
      </c>
      <c r="J386" s="473">
        <v>43795</v>
      </c>
      <c r="K386" s="462">
        <v>23.591380447638034</v>
      </c>
      <c r="L386" s="64">
        <v>44</v>
      </c>
    </row>
    <row r="387" spans="6:12">
      <c r="F387" s="473">
        <v>43502</v>
      </c>
      <c r="G387" s="462">
        <v>15.027094088480279</v>
      </c>
      <c r="H387" s="64">
        <v>134.08000000000001</v>
      </c>
      <c r="J387" s="473">
        <v>43804</v>
      </c>
      <c r="K387" s="462">
        <v>22.83222857712089</v>
      </c>
      <c r="L387" s="64">
        <v>100</v>
      </c>
    </row>
    <row r="388" spans="6:12">
      <c r="F388" s="473">
        <v>43507</v>
      </c>
      <c r="G388" s="462">
        <v>27.968809291784932</v>
      </c>
      <c r="H388" s="64">
        <v>199.54</v>
      </c>
      <c r="J388" s="473">
        <v>43816</v>
      </c>
      <c r="K388" s="462">
        <v>20.632395009531557</v>
      </c>
      <c r="L388" s="64">
        <v>100</v>
      </c>
    </row>
    <row r="389" spans="6:12">
      <c r="F389" s="473">
        <v>43531</v>
      </c>
      <c r="G389" s="462">
        <v>25.554549834082273</v>
      </c>
      <c r="H389" s="64">
        <v>144</v>
      </c>
      <c r="J389" s="473">
        <v>43819</v>
      </c>
      <c r="K389" s="462">
        <v>42.693448710643771</v>
      </c>
      <c r="L389" s="64">
        <v>50</v>
      </c>
    </row>
    <row r="390" spans="6:12">
      <c r="F390" s="473">
        <v>43601</v>
      </c>
      <c r="G390" s="462">
        <v>12.271481578690603</v>
      </c>
      <c r="H390" s="64">
        <v>160</v>
      </c>
      <c r="J390" s="473">
        <v>43836</v>
      </c>
      <c r="K390" s="462">
        <v>25.532459587868995</v>
      </c>
      <c r="L390" s="64">
        <v>50.5</v>
      </c>
    </row>
    <row r="391" spans="6:12">
      <c r="F391" s="473">
        <v>43606</v>
      </c>
      <c r="G391" s="462">
        <v>22.523795951735092</v>
      </c>
      <c r="H391" s="64">
        <v>96.7</v>
      </c>
      <c r="J391" s="473">
        <v>43875</v>
      </c>
      <c r="K391" s="462">
        <v>30.080312557646209</v>
      </c>
      <c r="L391" s="64">
        <v>50</v>
      </c>
    </row>
    <row r="392" spans="6:12">
      <c r="F392" s="473">
        <v>43616</v>
      </c>
      <c r="G392" s="462">
        <v>14.840316647832495</v>
      </c>
      <c r="H392" s="64">
        <v>141.19999999999999</v>
      </c>
      <c r="J392" s="473">
        <v>43875</v>
      </c>
      <c r="K392" s="462">
        <v>23.258261727881965</v>
      </c>
      <c r="L392" s="64">
        <v>160.5</v>
      </c>
    </row>
    <row r="393" spans="6:12">
      <c r="F393" s="473">
        <v>43621</v>
      </c>
      <c r="G393" s="462">
        <v>27.966624174581824</v>
      </c>
      <c r="H393" s="64">
        <v>104</v>
      </c>
      <c r="J393" s="473">
        <v>43887</v>
      </c>
      <c r="K393" s="462">
        <v>19.157626843529666</v>
      </c>
      <c r="L393" s="64">
        <v>80</v>
      </c>
    </row>
    <row r="394" spans="6:12">
      <c r="F394" s="473">
        <v>43654</v>
      </c>
      <c r="G394" s="462">
        <v>14.44612336203264</v>
      </c>
      <c r="H394" s="64">
        <v>200</v>
      </c>
      <c r="J394" s="473">
        <v>43903</v>
      </c>
      <c r="K394" s="462">
        <v>118.07494842846639</v>
      </c>
      <c r="L394" s="64">
        <v>22.9</v>
      </c>
    </row>
    <row r="395" spans="6:12">
      <c r="F395" s="473">
        <v>43678</v>
      </c>
      <c r="G395" s="462">
        <v>56.134426803305352</v>
      </c>
      <c r="H395" s="64">
        <v>121.8</v>
      </c>
      <c r="J395" s="473">
        <v>43915</v>
      </c>
      <c r="K395" s="462">
        <v>18.141334022256949</v>
      </c>
      <c r="L395" s="64">
        <v>200</v>
      </c>
    </row>
    <row r="396" spans="6:12">
      <c r="F396" s="473">
        <v>43698</v>
      </c>
      <c r="G396" s="462">
        <v>36.06380763851476</v>
      </c>
      <c r="H396" s="64">
        <v>72.599999999999994</v>
      </c>
      <c r="J396" s="473">
        <v>43929</v>
      </c>
      <c r="K396" s="462">
        <v>18.91382219758048</v>
      </c>
      <c r="L396" s="64">
        <v>127.86</v>
      </c>
    </row>
    <row r="397" spans="6:12">
      <c r="F397" s="473">
        <v>43709</v>
      </c>
      <c r="G397" s="462">
        <v>54.602461693763857</v>
      </c>
      <c r="H397" s="64">
        <v>121.8</v>
      </c>
      <c r="J397" s="473">
        <v>43929</v>
      </c>
      <c r="K397" s="462">
        <v>22.136880113965734</v>
      </c>
      <c r="L397" s="64">
        <v>100</v>
      </c>
    </row>
    <row r="398" spans="6:12">
      <c r="F398" s="473">
        <v>43726</v>
      </c>
      <c r="G398" s="462">
        <v>19.112256339208663</v>
      </c>
      <c r="H398" s="64">
        <v>110</v>
      </c>
      <c r="J398" s="473">
        <v>43953</v>
      </c>
      <c r="K398" s="462">
        <v>21.062236572230127</v>
      </c>
      <c r="L398" s="64">
        <v>100</v>
      </c>
    </row>
    <row r="399" spans="6:12">
      <c r="F399" s="473">
        <v>43730</v>
      </c>
      <c r="G399" s="462">
        <v>42.978888130435934</v>
      </c>
      <c r="H399" s="64">
        <v>76.8</v>
      </c>
      <c r="J399" s="473">
        <v>43957</v>
      </c>
      <c r="K399" s="462">
        <v>38.318442748240152</v>
      </c>
      <c r="L399" s="64">
        <v>79</v>
      </c>
    </row>
    <row r="400" spans="6:12">
      <c r="F400" s="473">
        <v>43739</v>
      </c>
      <c r="G400" s="462">
        <v>50.609869383244494</v>
      </c>
      <c r="H400" s="64">
        <v>339.78</v>
      </c>
      <c r="J400" s="473">
        <v>43983</v>
      </c>
      <c r="K400" s="462">
        <v>24.208814286635786</v>
      </c>
      <c r="L400" s="64">
        <v>150</v>
      </c>
    </row>
    <row r="401" spans="6:12">
      <c r="F401" s="473">
        <v>43740</v>
      </c>
      <c r="G401" s="462">
        <v>12.472243530640704</v>
      </c>
      <c r="H401" s="64">
        <v>128</v>
      </c>
      <c r="J401" s="473">
        <v>44067</v>
      </c>
      <c r="K401" s="462">
        <v>42.304292458997395</v>
      </c>
      <c r="L401" s="64">
        <v>50</v>
      </c>
    </row>
    <row r="402" spans="6:12">
      <c r="F402" s="473">
        <v>43741</v>
      </c>
      <c r="G402" s="462">
        <v>35.55563279240419</v>
      </c>
      <c r="H402" s="64">
        <v>300</v>
      </c>
      <c r="J402" s="473">
        <v>44097</v>
      </c>
      <c r="K402" s="462">
        <v>22.052234603137059</v>
      </c>
      <c r="L402" s="64">
        <v>100</v>
      </c>
    </row>
    <row r="403" spans="6:12">
      <c r="F403" s="473">
        <v>43755</v>
      </c>
      <c r="G403" s="462">
        <v>11.478322716172501</v>
      </c>
      <c r="H403" s="64">
        <v>90</v>
      </c>
      <c r="J403" s="473">
        <v>44099</v>
      </c>
      <c r="K403" s="462">
        <v>21.213685280019586</v>
      </c>
      <c r="L403" s="64">
        <v>200</v>
      </c>
    </row>
    <row r="404" spans="6:12">
      <c r="F404" s="473">
        <v>43755</v>
      </c>
      <c r="G404" s="462">
        <v>14.203575372896896</v>
      </c>
      <c r="H404" s="64">
        <v>110.00000000000001</v>
      </c>
      <c r="J404" s="473">
        <v>44106</v>
      </c>
      <c r="K404" s="462">
        <v>21.247376970644897</v>
      </c>
      <c r="L404" s="64">
        <v>233</v>
      </c>
    </row>
    <row r="405" spans="6:12">
      <c r="F405" s="473">
        <v>43759</v>
      </c>
      <c r="G405" s="462">
        <v>24.97920124621724</v>
      </c>
      <c r="H405" s="64">
        <v>302.39999999999998</v>
      </c>
      <c r="J405" s="473">
        <v>44137</v>
      </c>
      <c r="K405" s="462">
        <v>17.510170275896805</v>
      </c>
      <c r="L405" s="64">
        <v>63</v>
      </c>
    </row>
    <row r="406" spans="6:12">
      <c r="F406" s="473">
        <v>43770</v>
      </c>
      <c r="G406" s="462">
        <v>53.694896471525162</v>
      </c>
      <c r="H406" s="64">
        <v>112.5</v>
      </c>
      <c r="J406" s="473">
        <v>44140</v>
      </c>
      <c r="K406" s="462">
        <v>22.138591253258987</v>
      </c>
      <c r="L406" s="64">
        <v>26</v>
      </c>
    </row>
    <row r="407" spans="6:12">
      <c r="F407" s="473">
        <v>43794</v>
      </c>
      <c r="G407" s="462">
        <v>19.861717997450867</v>
      </c>
      <c r="H407" s="64">
        <v>100</v>
      </c>
      <c r="J407" s="473">
        <v>44166</v>
      </c>
      <c r="K407" s="462">
        <v>25.379831362039464</v>
      </c>
      <c r="L407" s="64">
        <v>50</v>
      </c>
    </row>
    <row r="408" spans="6:12">
      <c r="F408" s="473">
        <v>43812</v>
      </c>
      <c r="G408" s="462">
        <v>28.154622356756601</v>
      </c>
      <c r="H408" s="64">
        <v>76.5</v>
      </c>
      <c r="J408" s="473">
        <v>44187</v>
      </c>
      <c r="K408" s="462">
        <v>16.950491826590923</v>
      </c>
      <c r="L408" s="64">
        <v>200</v>
      </c>
    </row>
    <row r="409" spans="6:12">
      <c r="F409" s="473">
        <v>43817</v>
      </c>
      <c r="G409" s="462">
        <v>12.097365231639097</v>
      </c>
      <c r="H409" s="64">
        <v>200</v>
      </c>
      <c r="J409" s="473">
        <v>44195</v>
      </c>
      <c r="K409" s="462">
        <v>36.645488293505593</v>
      </c>
      <c r="L409" s="64">
        <v>7.5</v>
      </c>
    </row>
    <row r="410" spans="6:12">
      <c r="F410" s="473">
        <v>43819</v>
      </c>
      <c r="G410" s="462">
        <v>41.654325402138305</v>
      </c>
      <c r="H410" s="64">
        <v>14.4</v>
      </c>
      <c r="J410" s="473">
        <v>44211</v>
      </c>
      <c r="K410" s="462">
        <v>47.279876530130167</v>
      </c>
      <c r="L410" s="64">
        <v>90</v>
      </c>
    </row>
    <row r="411" spans="6:12">
      <c r="F411" s="473">
        <v>43936</v>
      </c>
      <c r="G411" s="462">
        <v>31.731774342678342</v>
      </c>
      <c r="H411" s="64">
        <v>56.2</v>
      </c>
      <c r="J411" s="473">
        <v>44211</v>
      </c>
      <c r="K411" s="462">
        <v>39.525739631083233</v>
      </c>
      <c r="L411" s="64">
        <v>500</v>
      </c>
    </row>
    <row r="412" spans="6:12">
      <c r="F412" s="473">
        <v>43937</v>
      </c>
      <c r="G412" s="462">
        <v>39.681034520856052</v>
      </c>
      <c r="H412" s="64">
        <v>50.1</v>
      </c>
      <c r="J412" s="473">
        <v>44228</v>
      </c>
      <c r="K412" s="462">
        <v>16.275127611439068</v>
      </c>
      <c r="L412" s="64">
        <v>190</v>
      </c>
    </row>
    <row r="413" spans="6:12">
      <c r="F413" s="473">
        <v>43978</v>
      </c>
      <c r="G413" s="462">
        <v>15.3301892367378</v>
      </c>
      <c r="H413" s="64">
        <v>172.54842630833929</v>
      </c>
      <c r="J413" s="473">
        <v>44231</v>
      </c>
      <c r="K413" s="462">
        <v>16.366076619308455</v>
      </c>
      <c r="L413" s="64">
        <v>50</v>
      </c>
    </row>
    <row r="414" spans="6:12">
      <c r="F414" s="473">
        <v>43978</v>
      </c>
      <c r="G414" s="462">
        <v>12.163174095016522</v>
      </c>
      <c r="H414" s="64">
        <v>26.321573691660728</v>
      </c>
      <c r="J414" s="473">
        <v>44250</v>
      </c>
      <c r="K414" s="462">
        <v>20.501614239215883</v>
      </c>
      <c r="L414" s="64">
        <v>50</v>
      </c>
    </row>
    <row r="415" spans="6:12">
      <c r="F415" s="473">
        <v>43979</v>
      </c>
      <c r="G415" s="462">
        <v>40.3478297932065</v>
      </c>
      <c r="H415" s="64">
        <v>201.3</v>
      </c>
      <c r="J415" s="473">
        <v>44280</v>
      </c>
      <c r="K415" s="462">
        <v>18.77918244262079</v>
      </c>
      <c r="L415" s="64">
        <v>130</v>
      </c>
    </row>
    <row r="416" spans="6:12">
      <c r="F416" s="473">
        <v>43986</v>
      </c>
      <c r="G416" s="462">
        <v>33.856107474211797</v>
      </c>
      <c r="H416" s="64">
        <v>331</v>
      </c>
      <c r="J416" s="473">
        <v>44287</v>
      </c>
      <c r="K416" s="462">
        <v>11.74111677007402</v>
      </c>
      <c r="L416" s="64">
        <v>150</v>
      </c>
    </row>
    <row r="417" spans="6:12">
      <c r="F417" s="473">
        <v>44033</v>
      </c>
      <c r="G417" s="462">
        <v>19.115078338018808</v>
      </c>
      <c r="H417" s="64">
        <v>199.39999999999972</v>
      </c>
      <c r="J417" s="473">
        <v>44287</v>
      </c>
      <c r="K417" s="462">
        <v>15.084456938315375</v>
      </c>
      <c r="L417" s="64">
        <v>300</v>
      </c>
    </row>
    <row r="418" spans="6:12">
      <c r="F418" s="473">
        <v>44044</v>
      </c>
      <c r="G418" s="462">
        <v>54.805606172278985</v>
      </c>
      <c r="H418" s="64">
        <v>77.7</v>
      </c>
      <c r="J418" s="473">
        <v>44294</v>
      </c>
      <c r="K418" s="462">
        <v>27.939701575407302</v>
      </c>
      <c r="L418" s="64">
        <v>50</v>
      </c>
    </row>
    <row r="419" spans="6:12">
      <c r="F419" s="473">
        <v>44050</v>
      </c>
      <c r="G419" s="462">
        <v>18.992450534313949</v>
      </c>
      <c r="H419" s="64">
        <v>53.6</v>
      </c>
      <c r="J419" s="473">
        <v>44323</v>
      </c>
      <c r="K419" s="462">
        <v>31.680996509957922</v>
      </c>
      <c r="L419" s="64">
        <v>30</v>
      </c>
    </row>
    <row r="420" spans="6:12">
      <c r="F420" s="473">
        <v>44068</v>
      </c>
      <c r="G420" s="462">
        <v>39.662056974583585</v>
      </c>
      <c r="H420" s="64">
        <v>100</v>
      </c>
      <c r="J420" s="473">
        <v>44348</v>
      </c>
      <c r="K420" s="462">
        <v>18.591478541105474</v>
      </c>
      <c r="L420" s="64">
        <v>350</v>
      </c>
    </row>
    <row r="421" spans="6:12">
      <c r="F421" s="473">
        <v>44074</v>
      </c>
      <c r="G421" s="462">
        <v>34.387325015885914</v>
      </c>
      <c r="H421" s="64">
        <v>225</v>
      </c>
      <c r="J421" s="473">
        <v>44348</v>
      </c>
      <c r="K421" s="462">
        <v>19.671918166549663</v>
      </c>
      <c r="L421" s="64">
        <v>250</v>
      </c>
    </row>
    <row r="422" spans="6:12">
      <c r="F422" s="473">
        <v>44075</v>
      </c>
      <c r="G422" s="462">
        <v>51.681916296422024</v>
      </c>
      <c r="H422" s="64">
        <v>147</v>
      </c>
      <c r="J422" s="473">
        <v>44348</v>
      </c>
      <c r="K422" s="462">
        <v>17.347519740874972</v>
      </c>
      <c r="L422" s="64">
        <v>90</v>
      </c>
    </row>
    <row r="423" spans="6:12">
      <c r="F423" s="473">
        <v>44085</v>
      </c>
      <c r="G423" s="462">
        <v>26.155747372801329</v>
      </c>
      <c r="H423" s="64">
        <v>234.56</v>
      </c>
      <c r="J423" s="473">
        <v>44364</v>
      </c>
      <c r="K423" s="462">
        <v>24.451839849672382</v>
      </c>
      <c r="L423" s="64">
        <v>200</v>
      </c>
    </row>
    <row r="424" spans="6:12">
      <c r="F424" s="473">
        <v>44090</v>
      </c>
      <c r="G424" s="462">
        <v>31.378831317562149</v>
      </c>
      <c r="H424" s="64">
        <v>29.5</v>
      </c>
      <c r="J424" s="473">
        <v>44477</v>
      </c>
      <c r="K424" s="462">
        <v>36.778644070903454</v>
      </c>
      <c r="L424" s="64">
        <v>100</v>
      </c>
    </row>
    <row r="425" spans="6:12">
      <c r="F425" s="473">
        <v>44091</v>
      </c>
      <c r="G425" s="462">
        <v>13.961253956449676</v>
      </c>
      <c r="H425" s="64">
        <v>250.7</v>
      </c>
      <c r="J425" s="473">
        <v>44483</v>
      </c>
      <c r="K425" s="462">
        <v>24.481249275439602</v>
      </c>
      <c r="L425" s="64">
        <v>30</v>
      </c>
    </row>
    <row r="426" spans="6:12">
      <c r="F426" s="473">
        <v>44091</v>
      </c>
      <c r="G426" s="462">
        <v>15.010067369434203</v>
      </c>
      <c r="H426" s="64">
        <v>300.60000000000002</v>
      </c>
      <c r="J426" s="473">
        <v>44484</v>
      </c>
      <c r="K426" s="462">
        <v>37.955697066920138</v>
      </c>
      <c r="L426" s="64">
        <v>125</v>
      </c>
    </row>
    <row r="427" spans="6:12">
      <c r="F427" s="473">
        <v>44105</v>
      </c>
      <c r="G427" s="462">
        <v>53.043984225848163</v>
      </c>
      <c r="H427" s="64">
        <v>99</v>
      </c>
      <c r="J427" s="473">
        <v>44547</v>
      </c>
      <c r="K427" s="462">
        <v>34.024754273192265</v>
      </c>
      <c r="L427" s="64">
        <v>150</v>
      </c>
    </row>
    <row r="428" spans="6:12">
      <c r="F428" s="473">
        <v>44165</v>
      </c>
      <c r="G428" s="462">
        <v>36.53982331058225</v>
      </c>
      <c r="H428" s="64">
        <v>33.799999999999997</v>
      </c>
      <c r="J428" s="474">
        <v>44769</v>
      </c>
      <c r="K428" s="471">
        <v>28.783336801034348</v>
      </c>
      <c r="L428" s="475">
        <v>66</v>
      </c>
    </row>
    <row r="429" spans="6:12">
      <c r="F429" s="473">
        <v>44218</v>
      </c>
      <c r="G429" s="462">
        <v>21.388916159881042</v>
      </c>
      <c r="H429" s="64">
        <v>80</v>
      </c>
    </row>
    <row r="430" spans="6:12">
      <c r="F430" s="473">
        <v>44230</v>
      </c>
      <c r="G430" s="462">
        <v>20.786236738476699</v>
      </c>
      <c r="H430" s="64">
        <v>350</v>
      </c>
    </row>
    <row r="431" spans="6:12">
      <c r="F431" s="473">
        <v>44307</v>
      </c>
      <c r="G431" s="462">
        <v>37.078133198378993</v>
      </c>
      <c r="H431" s="64">
        <v>29.9</v>
      </c>
    </row>
    <row r="432" spans="6:12">
      <c r="F432" s="473">
        <v>44307</v>
      </c>
      <c r="G432" s="462">
        <v>39.863506524665745</v>
      </c>
      <c r="H432" s="64">
        <v>50</v>
      </c>
    </row>
    <row r="433" spans="6:8">
      <c r="F433" s="473">
        <v>44337</v>
      </c>
      <c r="G433" s="462">
        <v>15.480910580630036</v>
      </c>
      <c r="H433" s="64">
        <v>145</v>
      </c>
    </row>
    <row r="434" spans="6:8">
      <c r="F434" s="473">
        <v>44377</v>
      </c>
      <c r="G434" s="462">
        <v>22.648763998329613</v>
      </c>
      <c r="H434" s="64">
        <v>180</v>
      </c>
    </row>
    <row r="435" spans="6:8">
      <c r="F435" s="473">
        <v>44440</v>
      </c>
      <c r="G435" s="462">
        <v>15.420636524917439</v>
      </c>
      <c r="H435" s="64">
        <v>197.4</v>
      </c>
    </row>
    <row r="436" spans="6:8">
      <c r="F436" s="473">
        <v>44440</v>
      </c>
      <c r="G436" s="462">
        <v>54.000910308955163</v>
      </c>
      <c r="H436" s="64">
        <v>145</v>
      </c>
    </row>
    <row r="437" spans="6:8">
      <c r="F437" s="474">
        <v>44621</v>
      </c>
      <c r="G437" s="471">
        <v>25.132659568357614</v>
      </c>
      <c r="H437" s="475">
        <v>70</v>
      </c>
    </row>
  </sheetData>
  <pageMargins left="0.75" right="0.75" top="1" bottom="1" header="0.5" footer="0.5"/>
  <pageSetup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2">
    <tabColor theme="0" tint="-0.249977111117893"/>
  </sheetPr>
  <dimension ref="A1:V35"/>
  <sheetViews>
    <sheetView zoomScale="75" zoomScaleNormal="75" workbookViewId="0"/>
  </sheetViews>
  <sheetFormatPr defaultColWidth="8.5546875" defaultRowHeight="13.2"/>
  <cols>
    <col min="1" max="1" width="8.5546875" style="3"/>
    <col min="2" max="2" width="24" style="3" bestFit="1" customWidth="1"/>
    <col min="3" max="21" width="5.44140625" style="3" bestFit="1" customWidth="1"/>
    <col min="22" max="16384" width="8.5546875" style="3"/>
  </cols>
  <sheetData>
    <row r="1" spans="1:1" ht="14.4">
      <c r="A1" s="100" t="s">
        <v>499</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22">
      <c r="A17" s="80"/>
    </row>
    <row r="18" spans="1:22">
      <c r="A18" s="80"/>
    </row>
    <row r="19" spans="1:22">
      <c r="A19" s="80"/>
    </row>
    <row r="20" spans="1:22">
      <c r="A20" s="80"/>
    </row>
    <row r="21" spans="1:22">
      <c r="A21" s="80"/>
    </row>
    <row r="22" spans="1:22">
      <c r="A22" s="174" t="s">
        <v>591</v>
      </c>
    </row>
    <row r="23" spans="1:22">
      <c r="A23" s="174"/>
    </row>
    <row r="24" spans="1:22">
      <c r="A24" s="174"/>
    </row>
    <row r="25" spans="1:22">
      <c r="A25" s="43"/>
      <c r="B25" s="262"/>
      <c r="C25" s="262">
        <v>2023</v>
      </c>
      <c r="D25" s="262"/>
      <c r="E25" s="262">
        <v>2025</v>
      </c>
      <c r="F25" s="262"/>
      <c r="G25" s="262"/>
      <c r="H25" s="262"/>
      <c r="I25" s="262"/>
      <c r="J25" s="262">
        <v>2030</v>
      </c>
      <c r="K25" s="262"/>
      <c r="L25" s="262"/>
      <c r="M25" s="262"/>
      <c r="N25" s="262"/>
      <c r="O25" s="262">
        <v>2035</v>
      </c>
      <c r="P25" s="262"/>
      <c r="Q25" s="262"/>
      <c r="R25" s="262"/>
      <c r="S25" s="262"/>
      <c r="T25" s="263">
        <v>2040</v>
      </c>
      <c r="U25" s="59"/>
    </row>
    <row r="26" spans="1:22">
      <c r="A26" s="481" t="s">
        <v>804</v>
      </c>
      <c r="B26" s="311"/>
      <c r="C26" s="311"/>
      <c r="D26" s="311"/>
      <c r="E26" s="311"/>
      <c r="F26" s="311"/>
      <c r="G26" s="311"/>
      <c r="H26" s="311"/>
      <c r="I26" s="311"/>
      <c r="J26" s="311"/>
      <c r="K26" s="311"/>
      <c r="L26" s="311"/>
      <c r="M26" s="311"/>
      <c r="N26" s="311"/>
      <c r="O26" s="311"/>
      <c r="P26" s="311"/>
      <c r="Q26" s="311"/>
      <c r="R26" s="311"/>
      <c r="S26" s="311"/>
      <c r="T26" s="338"/>
    </row>
    <row r="27" spans="1:22">
      <c r="A27" s="28"/>
      <c r="B27" s="478" t="s">
        <v>500</v>
      </c>
      <c r="C27" s="222">
        <v>16.1667032366725</v>
      </c>
      <c r="D27" s="222">
        <v>15.823683125961091</v>
      </c>
      <c r="E27" s="222">
        <v>15.52819640182511</v>
      </c>
      <c r="F27" s="222">
        <v>15.24445328386404</v>
      </c>
      <c r="G27" s="222">
        <v>14.922102503561071</v>
      </c>
      <c r="H27" s="222">
        <v>14.606531540084958</v>
      </c>
      <c r="I27" s="222">
        <v>14.293067853556988</v>
      </c>
      <c r="J27" s="222">
        <v>13.980985937435086</v>
      </c>
      <c r="K27" s="222">
        <v>13.668253170469194</v>
      </c>
      <c r="L27" s="222">
        <v>15.716272176317428</v>
      </c>
      <c r="M27" s="222">
        <v>15.060406621723498</v>
      </c>
      <c r="N27" s="222">
        <v>14.708046507636359</v>
      </c>
      <c r="O27" s="222">
        <v>14.371523133232591</v>
      </c>
      <c r="P27" s="222">
        <v>13.775329196170052</v>
      </c>
      <c r="Q27" s="222">
        <v>17.18464691770048</v>
      </c>
      <c r="R27" s="222">
        <v>16.302092297372599</v>
      </c>
      <c r="S27" s="222">
        <v>15.951765943886999</v>
      </c>
      <c r="T27" s="479">
        <v>15.603784149588961</v>
      </c>
      <c r="U27" s="115"/>
      <c r="V27" s="115"/>
    </row>
    <row r="28" spans="1:22">
      <c r="A28" s="28"/>
      <c r="B28" s="478" t="s">
        <v>501</v>
      </c>
      <c r="C28" s="222">
        <v>27.672479189144603</v>
      </c>
      <c r="D28" s="222">
        <v>28.075788484747324</v>
      </c>
      <c r="E28" s="222">
        <v>29.404945032702791</v>
      </c>
      <c r="F28" s="222">
        <v>30.677553308424105</v>
      </c>
      <c r="G28" s="222">
        <v>30.028862728144411</v>
      </c>
      <c r="H28" s="222">
        <v>29.393815680253454</v>
      </c>
      <c r="I28" s="222">
        <v>28.763009263345381</v>
      </c>
      <c r="J28" s="222">
        <v>28.134983486352869</v>
      </c>
      <c r="K28" s="222">
        <v>27.505647953537007</v>
      </c>
      <c r="L28" s="222">
        <v>29.920758652307732</v>
      </c>
      <c r="M28" s="222">
        <v>29.997745569316475</v>
      </c>
      <c r="N28" s="222">
        <v>29.295904688346155</v>
      </c>
      <c r="O28" s="222">
        <v>28.625607875182389</v>
      </c>
      <c r="P28" s="222">
        <v>27.263672367419886</v>
      </c>
      <c r="Q28" s="222">
        <v>26.666799365918731</v>
      </c>
      <c r="R28" s="222">
        <v>28.149670830200321</v>
      </c>
      <c r="S28" s="222">
        <v>27.544744091112157</v>
      </c>
      <c r="T28" s="479">
        <v>26.943865824340783</v>
      </c>
      <c r="U28" s="115"/>
      <c r="V28" s="115"/>
    </row>
    <row r="29" spans="1:22">
      <c r="A29" s="28"/>
      <c r="B29" s="478" t="s">
        <v>502</v>
      </c>
      <c r="C29" s="222">
        <v>44.091358028427763</v>
      </c>
      <c r="D29" s="222">
        <v>44.867556658122048</v>
      </c>
      <c r="E29" s="222">
        <v>52.859104444072102</v>
      </c>
      <c r="F29" s="222">
        <v>59.851322598157097</v>
      </c>
      <c r="G29" s="222">
        <v>58.585739622997067</v>
      </c>
      <c r="H29" s="222">
        <v>57.346774919840946</v>
      </c>
      <c r="I29" s="222">
        <v>56.116083607017565</v>
      </c>
      <c r="J29" s="222">
        <v>54.890817269743685</v>
      </c>
      <c r="K29" s="222">
        <v>53.662995623787914</v>
      </c>
      <c r="L29" s="222">
        <v>52.66211000483279</v>
      </c>
      <c r="M29" s="222">
        <v>51.493053202140032</v>
      </c>
      <c r="N29" s="222">
        <v>50.288298340154412</v>
      </c>
      <c r="O29" s="222">
        <v>49.137690892614359</v>
      </c>
      <c r="P29" s="222">
        <v>48.077333824758078</v>
      </c>
      <c r="Q29" s="222">
        <v>47.134269637139418</v>
      </c>
      <c r="R29" s="222">
        <v>46.150355460107448</v>
      </c>
      <c r="S29" s="222">
        <v>45.158600202838457</v>
      </c>
      <c r="T29" s="479">
        <v>44.173482267818024</v>
      </c>
      <c r="U29" s="115"/>
      <c r="V29" s="115"/>
    </row>
    <row r="30" spans="1:22">
      <c r="A30" s="30"/>
      <c r="B30" s="477" t="s">
        <v>503</v>
      </c>
      <c r="C30" s="480">
        <f t="shared" ref="C30:T30" si="0">C29-C27</f>
        <v>27.924654791755263</v>
      </c>
      <c r="D30" s="480">
        <f t="shared" si="0"/>
        <v>29.043873532160958</v>
      </c>
      <c r="E30" s="480">
        <f t="shared" si="0"/>
        <v>37.330908042246989</v>
      </c>
      <c r="F30" s="480">
        <f t="shared" si="0"/>
        <v>44.606869314293057</v>
      </c>
      <c r="G30" s="480">
        <f t="shared" si="0"/>
        <v>43.663637119435997</v>
      </c>
      <c r="H30" s="480">
        <f t="shared" si="0"/>
        <v>42.740243379755988</v>
      </c>
      <c r="I30" s="480">
        <f t="shared" si="0"/>
        <v>41.823015753460581</v>
      </c>
      <c r="J30" s="480">
        <f t="shared" si="0"/>
        <v>40.909831332308599</v>
      </c>
      <c r="K30" s="480">
        <f t="shared" si="0"/>
        <v>39.994742453318722</v>
      </c>
      <c r="L30" s="480">
        <f t="shared" si="0"/>
        <v>36.945837828515366</v>
      </c>
      <c r="M30" s="480">
        <f t="shared" si="0"/>
        <v>36.432646580416531</v>
      </c>
      <c r="N30" s="480">
        <f t="shared" si="0"/>
        <v>35.580251832518051</v>
      </c>
      <c r="O30" s="480">
        <f t="shared" si="0"/>
        <v>34.766167759381766</v>
      </c>
      <c r="P30" s="480">
        <f t="shared" si="0"/>
        <v>34.302004628588023</v>
      </c>
      <c r="Q30" s="480">
        <f t="shared" si="0"/>
        <v>29.949622719438938</v>
      </c>
      <c r="R30" s="480">
        <f t="shared" si="0"/>
        <v>29.848263162734849</v>
      </c>
      <c r="S30" s="480">
        <f t="shared" si="0"/>
        <v>29.20683425895146</v>
      </c>
      <c r="T30" s="598">
        <f t="shared" si="0"/>
        <v>28.569698118229063</v>
      </c>
    </row>
    <row r="31" spans="1:22">
      <c r="A31" s="842" t="s">
        <v>805</v>
      </c>
      <c r="C31" s="222"/>
      <c r="D31" s="222"/>
      <c r="E31" s="222"/>
      <c r="F31" s="222"/>
      <c r="G31" s="222"/>
      <c r="H31" s="222"/>
      <c r="I31" s="222"/>
      <c r="J31" s="222"/>
      <c r="K31" s="222"/>
      <c r="L31" s="222"/>
      <c r="M31" s="222"/>
      <c r="N31" s="222"/>
      <c r="O31" s="222"/>
      <c r="P31" s="222"/>
      <c r="Q31" s="222"/>
      <c r="R31" s="222"/>
      <c r="S31" s="222"/>
      <c r="T31" s="479"/>
    </row>
    <row r="32" spans="1:22">
      <c r="A32" s="28"/>
      <c r="B32" s="3" t="s">
        <v>504</v>
      </c>
      <c r="C32" s="222">
        <v>38.736304007734454</v>
      </c>
      <c r="D32" s="222">
        <v>29.87776629783864</v>
      </c>
      <c r="E32" s="222">
        <v>25.56870457942469</v>
      </c>
      <c r="F32" s="222">
        <v>22.799518516642351</v>
      </c>
      <c r="G32" s="222">
        <v>21.257434853734679</v>
      </c>
      <c r="H32" s="222">
        <v>20.378961697142881</v>
      </c>
      <c r="I32" s="222">
        <v>20.653606779362899</v>
      </c>
      <c r="J32" s="222">
        <v>21.091504707562958</v>
      </c>
      <c r="K32" s="222">
        <v>21.799265417752306</v>
      </c>
      <c r="L32" s="222">
        <v>22.442331551226015</v>
      </c>
      <c r="M32" s="222">
        <v>22.90862801689266</v>
      </c>
      <c r="N32" s="222">
        <v>22.726771172888313</v>
      </c>
      <c r="O32" s="222">
        <v>22.723730170347764</v>
      </c>
      <c r="P32" s="222">
        <v>22.654224245836602</v>
      </c>
      <c r="Q32" s="222">
        <v>22.77055777375643</v>
      </c>
      <c r="R32" s="222">
        <v>23.117805672412203</v>
      </c>
      <c r="S32" s="222">
        <v>23.02541520017671</v>
      </c>
      <c r="T32" s="479">
        <v>23.365221693378128</v>
      </c>
    </row>
    <row r="33" spans="1:20">
      <c r="A33" s="28"/>
      <c r="B33" s="3" t="s">
        <v>505</v>
      </c>
      <c r="C33" s="222">
        <v>42.876821249842223</v>
      </c>
      <c r="D33" s="222">
        <v>34.140756405421378</v>
      </c>
      <c r="E33" s="222">
        <v>29.442409131378344</v>
      </c>
      <c r="F33" s="222">
        <v>25.792690001729021</v>
      </c>
      <c r="G33" s="222">
        <v>23.454928603870567</v>
      </c>
      <c r="H33" s="222">
        <v>22.528098877641888</v>
      </c>
      <c r="I33" s="222">
        <v>22.560105201111359</v>
      </c>
      <c r="J33" s="222">
        <v>22.837358698024335</v>
      </c>
      <c r="K33" s="222">
        <v>23.373363793130377</v>
      </c>
      <c r="L33" s="222">
        <v>24.001090365703995</v>
      </c>
      <c r="M33" s="222">
        <v>25.027882831377244</v>
      </c>
      <c r="N33" s="222">
        <v>25.909472951907926</v>
      </c>
      <c r="O33" s="222">
        <v>26.840789426712863</v>
      </c>
      <c r="P33" s="222">
        <v>27.084320489972772</v>
      </c>
      <c r="Q33" s="222">
        <v>27.418112449056881</v>
      </c>
      <c r="R33" s="222">
        <v>28.467172872838091</v>
      </c>
      <c r="S33" s="222">
        <v>28.271807768810824</v>
      </c>
      <c r="T33" s="479">
        <v>29.337306425259047</v>
      </c>
    </row>
    <row r="34" spans="1:20">
      <c r="A34" s="28"/>
      <c r="B34" s="3" t="s">
        <v>506</v>
      </c>
      <c r="C34" s="222">
        <v>49.396708876086407</v>
      </c>
      <c r="D34" s="222">
        <v>45.587916585793337</v>
      </c>
      <c r="E34" s="222">
        <v>42.821377665496122</v>
      </c>
      <c r="F34" s="222">
        <v>39.930231071533626</v>
      </c>
      <c r="G34" s="222">
        <v>37.169550449761758</v>
      </c>
      <c r="H34" s="222">
        <v>36.617972075815196</v>
      </c>
      <c r="I34" s="222">
        <v>36.930376308064304</v>
      </c>
      <c r="J34" s="222">
        <v>37.216724919506881</v>
      </c>
      <c r="K34" s="222">
        <v>38.586073693394439</v>
      </c>
      <c r="L34" s="222">
        <v>40.457482873125898</v>
      </c>
      <c r="M34" s="222">
        <v>42.185763824629383</v>
      </c>
      <c r="N34" s="222">
        <v>43.668162962654783</v>
      </c>
      <c r="O34" s="222">
        <v>44.757694809548518</v>
      </c>
      <c r="P34" s="222">
        <v>45.384062590501074</v>
      </c>
      <c r="Q34" s="222">
        <v>45.709846075786672</v>
      </c>
      <c r="R34" s="222">
        <v>46.010485797795205</v>
      </c>
      <c r="S34" s="222">
        <v>46.232168218148388</v>
      </c>
      <c r="T34" s="479">
        <v>46.605969887434163</v>
      </c>
    </row>
    <row r="35" spans="1:20">
      <c r="A35" s="30"/>
      <c r="B35" s="477" t="s">
        <v>503</v>
      </c>
      <c r="C35" s="480">
        <f t="shared" ref="C35:T35" si="1">C34-C32</f>
        <v>10.660404868351954</v>
      </c>
      <c r="D35" s="480">
        <f t="shared" si="1"/>
        <v>15.710150287954697</v>
      </c>
      <c r="E35" s="480">
        <f t="shared" si="1"/>
        <v>17.252673086071432</v>
      </c>
      <c r="F35" s="480">
        <f t="shared" si="1"/>
        <v>17.130712554891275</v>
      </c>
      <c r="G35" s="480">
        <f t="shared" si="1"/>
        <v>15.912115596027078</v>
      </c>
      <c r="H35" s="480">
        <f t="shared" si="1"/>
        <v>16.239010378672315</v>
      </c>
      <c r="I35" s="480">
        <f t="shared" si="1"/>
        <v>16.276769528701404</v>
      </c>
      <c r="J35" s="480">
        <f t="shared" si="1"/>
        <v>16.125220211943923</v>
      </c>
      <c r="K35" s="480">
        <f t="shared" si="1"/>
        <v>16.786808275642134</v>
      </c>
      <c r="L35" s="480">
        <f t="shared" si="1"/>
        <v>18.015151321899882</v>
      </c>
      <c r="M35" s="480">
        <f t="shared" si="1"/>
        <v>19.277135807736723</v>
      </c>
      <c r="N35" s="480">
        <f t="shared" si="1"/>
        <v>20.94139178976647</v>
      </c>
      <c r="O35" s="480">
        <f t="shared" si="1"/>
        <v>22.033964639200754</v>
      </c>
      <c r="P35" s="480">
        <f t="shared" si="1"/>
        <v>22.729838344664472</v>
      </c>
      <c r="Q35" s="480">
        <f t="shared" si="1"/>
        <v>22.939288302030242</v>
      </c>
      <c r="R35" s="480">
        <f t="shared" si="1"/>
        <v>22.892680125383002</v>
      </c>
      <c r="S35" s="480">
        <f t="shared" si="1"/>
        <v>23.206753017971678</v>
      </c>
      <c r="T35" s="598">
        <f t="shared" si="1"/>
        <v>23.240748194056035</v>
      </c>
    </row>
  </sheetData>
  <pageMargins left="0.7" right="0.7" top="0.75" bottom="0.75" header="0.3" footer="0.3"/>
  <pageSetup orientation="portrait" horizontalDpi="1200"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0">
    <tabColor theme="0" tint="-0.249977111117893"/>
  </sheetPr>
  <dimension ref="A1:Q80"/>
  <sheetViews>
    <sheetView zoomScale="80" zoomScaleNormal="80" zoomScalePageLayoutView="75" workbookViewId="0"/>
  </sheetViews>
  <sheetFormatPr defaultColWidth="8.6640625" defaultRowHeight="13.2"/>
  <cols>
    <col min="1" max="1" width="13.33203125" customWidth="1"/>
    <col min="2" max="10" width="8.6640625" style="7"/>
    <col min="11" max="11" width="10" style="7" customWidth="1"/>
    <col min="12" max="12" width="8.6640625" style="1"/>
    <col min="13" max="13" width="8.6640625" style="1" customWidth="1"/>
    <col min="14" max="16" width="8.6640625" customWidth="1"/>
  </cols>
  <sheetData>
    <row r="1" spans="1:1" ht="14.4">
      <c r="A1" s="2" t="s">
        <v>75</v>
      </c>
    </row>
    <row r="2" spans="1:1" ht="14.4">
      <c r="A2" s="2"/>
    </row>
    <row r="3" spans="1:1" ht="14.4">
      <c r="A3" s="2"/>
    </row>
    <row r="4" spans="1:1" ht="14.4">
      <c r="A4" s="2"/>
    </row>
    <row r="5" spans="1:1" ht="14.4">
      <c r="A5" s="2"/>
    </row>
    <row r="6" spans="1:1" ht="14.4">
      <c r="A6" s="2"/>
    </row>
    <row r="7" spans="1:1" ht="14.4">
      <c r="A7" s="2"/>
    </row>
    <row r="8" spans="1:1" ht="14.4">
      <c r="A8" s="2"/>
    </row>
    <row r="9" spans="1:1" ht="14.4">
      <c r="A9" s="2"/>
    </row>
    <row r="10" spans="1:1" ht="14.4">
      <c r="A10" s="2"/>
    </row>
    <row r="11" spans="1:1" ht="14.4">
      <c r="A11" s="2"/>
    </row>
    <row r="12" spans="1:1" ht="14.4">
      <c r="A12" s="2"/>
    </row>
    <row r="13" spans="1:1" ht="14.4">
      <c r="A13" s="2"/>
    </row>
    <row r="14" spans="1:1" ht="14.4">
      <c r="A14" s="2"/>
    </row>
    <row r="15" spans="1:1" ht="14.4">
      <c r="A15" s="2"/>
    </row>
    <row r="16" spans="1:1" ht="14.4">
      <c r="A16" s="2"/>
    </row>
    <row r="17" spans="1:17" ht="14.4">
      <c r="A17" s="2"/>
    </row>
    <row r="18" spans="1:17" ht="14.4">
      <c r="A18" s="2"/>
    </row>
    <row r="19" spans="1:17" ht="14.4">
      <c r="A19" s="2"/>
    </row>
    <row r="20" spans="1:17" ht="14.4">
      <c r="A20" s="2"/>
    </row>
    <row r="21" spans="1:17" ht="14.4">
      <c r="A21" s="2"/>
    </row>
    <row r="22" spans="1:17" ht="14.4">
      <c r="A22" s="2"/>
    </row>
    <row r="23" spans="1:17" ht="14.4">
      <c r="A23" s="2"/>
    </row>
    <row r="25" spans="1:17">
      <c r="A25" s="55" t="s">
        <v>719</v>
      </c>
    </row>
    <row r="26" spans="1:17">
      <c r="K26" s="649" t="s">
        <v>811</v>
      </c>
    </row>
    <row r="27" spans="1:17">
      <c r="A27" s="51" t="s">
        <v>529</v>
      </c>
      <c r="K27" s="17" t="s">
        <v>4</v>
      </c>
      <c r="L27" s="891" t="s">
        <v>9</v>
      </c>
      <c r="M27" s="18" t="s">
        <v>10</v>
      </c>
      <c r="N27" s="152" t="s">
        <v>49</v>
      </c>
      <c r="O27" s="503" t="s">
        <v>51</v>
      </c>
    </row>
    <row r="28" spans="1:17">
      <c r="A28" s="71" t="s">
        <v>802</v>
      </c>
      <c r="B28" s="646" t="s">
        <v>5</v>
      </c>
      <c r="C28" s="646" t="s">
        <v>11</v>
      </c>
      <c r="D28" s="646" t="s">
        <v>3</v>
      </c>
      <c r="E28" s="646" t="s">
        <v>6</v>
      </c>
      <c r="F28" s="646" t="s">
        <v>1</v>
      </c>
      <c r="G28" s="646" t="s">
        <v>7</v>
      </c>
      <c r="H28" s="16" t="s">
        <v>2</v>
      </c>
      <c r="K28" s="20" t="s">
        <v>41</v>
      </c>
      <c r="L28" s="567" t="s">
        <v>8</v>
      </c>
      <c r="M28" s="19" t="s">
        <v>8</v>
      </c>
      <c r="N28" s="806" t="s">
        <v>50</v>
      </c>
      <c r="O28" s="26" t="s">
        <v>50</v>
      </c>
    </row>
    <row r="29" spans="1:17">
      <c r="A29" s="15">
        <v>2008</v>
      </c>
      <c r="B29" s="647">
        <v>51.485287906518202</v>
      </c>
      <c r="C29" s="647"/>
      <c r="D29" s="647">
        <v>69.393214134872494</v>
      </c>
      <c r="E29" s="647"/>
      <c r="F29" s="647">
        <v>67.154723356328304</v>
      </c>
      <c r="G29" s="647"/>
      <c r="H29" s="648">
        <v>41.412079403069001</v>
      </c>
      <c r="I29" s="892"/>
      <c r="J29" s="1">
        <v>2008</v>
      </c>
      <c r="K29" s="893">
        <v>75.423555026623063</v>
      </c>
      <c r="L29" s="893">
        <v>51.501636181079746</v>
      </c>
      <c r="M29" s="894">
        <v>108.13926504598327</v>
      </c>
      <c r="N29" s="895">
        <v>23.921918845543317</v>
      </c>
      <c r="O29" s="894">
        <v>32.715710019360202</v>
      </c>
      <c r="P29" s="1053"/>
      <c r="Q29" s="1053"/>
    </row>
    <row r="30" spans="1:17">
      <c r="A30" s="15">
        <v>2009</v>
      </c>
      <c r="B30" s="647">
        <v>26.8618893425312</v>
      </c>
      <c r="C30" s="647"/>
      <c r="D30" s="647">
        <v>36.935097845980501</v>
      </c>
      <c r="E30" s="647"/>
      <c r="F30" s="647">
        <v>44.769815570885399</v>
      </c>
      <c r="G30" s="647"/>
      <c r="H30" s="648">
        <v>22.384907785442699</v>
      </c>
      <c r="I30" s="892"/>
      <c r="J30" s="1">
        <v>2009</v>
      </c>
      <c r="K30" s="896">
        <v>79.569798948117722</v>
      </c>
      <c r="L30" s="896">
        <v>59.102985285146282</v>
      </c>
      <c r="M30" s="897">
        <v>123.71215088807358</v>
      </c>
      <c r="N30" s="898">
        <v>20.46681366297144</v>
      </c>
      <c r="O30" s="897">
        <v>44.142351939955859</v>
      </c>
    </row>
    <row r="31" spans="1:17">
      <c r="A31" s="15">
        <v>2010</v>
      </c>
      <c r="B31" s="647">
        <v>26.8618893425312</v>
      </c>
      <c r="C31" s="647"/>
      <c r="D31" s="647">
        <v>39.173588624524697</v>
      </c>
      <c r="E31" s="647"/>
      <c r="F31" s="647">
        <v>45.8890609601576</v>
      </c>
      <c r="G31" s="647"/>
      <c r="H31" s="648">
        <v>29.100380121075499</v>
      </c>
      <c r="I31" s="892"/>
      <c r="J31" s="1">
        <v>2010</v>
      </c>
      <c r="K31" s="896">
        <v>69.493290919386226</v>
      </c>
      <c r="L31" s="896">
        <v>45.643694033253318</v>
      </c>
      <c r="M31" s="897">
        <v>125.20418585154565</v>
      </c>
      <c r="N31" s="898">
        <v>23.849596886132908</v>
      </c>
      <c r="O31" s="897">
        <v>55.71089493215942</v>
      </c>
    </row>
    <row r="32" spans="1:17">
      <c r="A32" s="15">
        <v>2011</v>
      </c>
      <c r="B32" s="647">
        <v>22.384907785442699</v>
      </c>
      <c r="C32" s="647">
        <v>35.815852456708299</v>
      </c>
      <c r="D32" s="647">
        <v>39.173588624524697</v>
      </c>
      <c r="E32" s="647">
        <v>45.8890609601576</v>
      </c>
      <c r="F32" s="647">
        <v>43.650570181613297</v>
      </c>
      <c r="G32" s="647">
        <v>57.081514852879003</v>
      </c>
      <c r="H32" s="648">
        <v>27.981134731803401</v>
      </c>
      <c r="I32" s="892"/>
      <c r="J32" s="1">
        <v>2011</v>
      </c>
      <c r="K32" s="896">
        <v>50.539161320513841</v>
      </c>
      <c r="L32" s="896">
        <v>31.448393579816326</v>
      </c>
      <c r="M32" s="897">
        <v>84.90135244949542</v>
      </c>
      <c r="N32" s="898">
        <v>19.090767740697515</v>
      </c>
      <c r="O32" s="897">
        <v>34.362191128981578</v>
      </c>
    </row>
    <row r="33" spans="1:17">
      <c r="A33" s="15">
        <v>2012</v>
      </c>
      <c r="B33" s="647">
        <v>17.9079262283541</v>
      </c>
      <c r="C33" s="647">
        <v>39.173588624524697</v>
      </c>
      <c r="D33" s="647">
        <v>36.935097845980501</v>
      </c>
      <c r="E33" s="647">
        <v>34.696607067436197</v>
      </c>
      <c r="F33" s="647">
        <v>35.815852456708299</v>
      </c>
      <c r="G33" s="647">
        <v>48.127551738701797</v>
      </c>
      <c r="H33" s="648">
        <v>20.1464170068984</v>
      </c>
      <c r="I33" s="892"/>
      <c r="J33" s="1">
        <v>2012</v>
      </c>
      <c r="K33" s="896">
        <v>43.021036581954277</v>
      </c>
      <c r="L33" s="896">
        <v>32.908783071060626</v>
      </c>
      <c r="M33" s="897">
        <v>80.509956236002395</v>
      </c>
      <c r="N33" s="898">
        <v>10.112253510893652</v>
      </c>
      <c r="O33" s="897">
        <v>37.488919654048118</v>
      </c>
    </row>
    <row r="34" spans="1:17">
      <c r="A34" s="15">
        <v>2013</v>
      </c>
      <c r="B34" s="647">
        <v>22.384907785442699</v>
      </c>
      <c r="C34" s="647">
        <v>45.8890609601576</v>
      </c>
      <c r="D34" s="647">
        <v>30.219625510347601</v>
      </c>
      <c r="E34" s="647">
        <v>47.008306349429702</v>
      </c>
      <c r="F34" s="647">
        <v>38.054343235252603</v>
      </c>
      <c r="G34" s="647">
        <v>70.512459524144703</v>
      </c>
      <c r="H34" s="648">
        <v>31.338870899619799</v>
      </c>
      <c r="I34" s="892"/>
      <c r="J34" s="1">
        <v>2013</v>
      </c>
      <c r="K34" s="896">
        <v>30.313683755132431</v>
      </c>
      <c r="L34" s="896">
        <v>22.194504220832382</v>
      </c>
      <c r="M34" s="897">
        <v>58.828542093486881</v>
      </c>
      <c r="N34" s="898">
        <v>8.1191795343000486</v>
      </c>
      <c r="O34" s="897">
        <v>28.51485833835445</v>
      </c>
    </row>
    <row r="35" spans="1:17">
      <c r="A35" s="15">
        <v>2014</v>
      </c>
      <c r="B35" s="647">
        <v>25.742643953259101</v>
      </c>
      <c r="C35" s="647">
        <v>52.604533295790397</v>
      </c>
      <c r="D35" s="647">
        <v>31.338870899619799</v>
      </c>
      <c r="E35" s="647">
        <v>52.604533295790397</v>
      </c>
      <c r="F35" s="647">
        <v>48.127551738701797</v>
      </c>
      <c r="G35" s="647">
        <v>78.347177249049594</v>
      </c>
      <c r="H35" s="648">
        <v>36.935097845980501</v>
      </c>
      <c r="I35" s="892"/>
      <c r="J35" s="1">
        <v>2014</v>
      </c>
      <c r="K35" s="896">
        <v>27.832519514303332</v>
      </c>
      <c r="L35" s="896">
        <v>22.474354977057502</v>
      </c>
      <c r="M35" s="897">
        <v>50.246695122235039</v>
      </c>
      <c r="N35" s="898">
        <v>5.3581645372458304</v>
      </c>
      <c r="O35" s="897">
        <v>22.414175607931707</v>
      </c>
    </row>
    <row r="36" spans="1:17">
      <c r="A36" s="15">
        <v>2015</v>
      </c>
      <c r="B36" s="647">
        <v>19.027171617626301</v>
      </c>
      <c r="C36" s="647">
        <v>33.577361678164102</v>
      </c>
      <c r="D36" s="647">
        <v>25.742643953259101</v>
      </c>
      <c r="E36" s="647">
        <v>32.458116288891901</v>
      </c>
      <c r="F36" s="647">
        <v>35.815852456708299</v>
      </c>
      <c r="G36" s="647">
        <v>50.3660425172461</v>
      </c>
      <c r="H36" s="648">
        <v>23.504153174714801</v>
      </c>
      <c r="I36" s="892"/>
      <c r="J36" s="1">
        <v>2015</v>
      </c>
      <c r="K36" s="896">
        <v>32.542531681481314</v>
      </c>
      <c r="L36" s="896">
        <v>21.080130432635219</v>
      </c>
      <c r="M36" s="897">
        <v>48.172758598173857</v>
      </c>
      <c r="N36" s="898">
        <v>11.462401248846096</v>
      </c>
      <c r="O36" s="897">
        <v>15.630226916692543</v>
      </c>
    </row>
    <row r="37" spans="1:17">
      <c r="A37" s="15">
        <v>2016</v>
      </c>
      <c r="B37" s="647">
        <v>20.1464170068984</v>
      </c>
      <c r="C37" s="647">
        <v>33.577361678164102</v>
      </c>
      <c r="D37" s="647">
        <v>22.384907785442699</v>
      </c>
      <c r="E37" s="647">
        <v>22.384907785442699</v>
      </c>
      <c r="F37" s="647">
        <v>30.219625510347601</v>
      </c>
      <c r="G37" s="647">
        <v>32.458116288891901</v>
      </c>
      <c r="H37" s="648">
        <v>19.027171617626301</v>
      </c>
      <c r="I37" s="892"/>
      <c r="J37" s="1">
        <v>2016</v>
      </c>
      <c r="K37" s="896">
        <v>26.555694677009441</v>
      </c>
      <c r="L37" s="896">
        <v>18.858272620315351</v>
      </c>
      <c r="M37" s="897">
        <v>43.587580830032024</v>
      </c>
      <c r="N37" s="898">
        <v>7.6974220566940907</v>
      </c>
      <c r="O37" s="897">
        <v>17.031886153022583</v>
      </c>
    </row>
    <row r="38" spans="1:17">
      <c r="A38" s="15">
        <v>2017</v>
      </c>
      <c r="B38" s="647">
        <v>22.384907785442699</v>
      </c>
      <c r="C38" s="647">
        <v>35.815852456708299</v>
      </c>
      <c r="D38" s="647">
        <v>19.027171617626301</v>
      </c>
      <c r="E38" s="647">
        <v>24.623398563986999</v>
      </c>
      <c r="F38" s="647">
        <v>30.219625510347601</v>
      </c>
      <c r="G38" s="647">
        <v>36.935097845980501</v>
      </c>
      <c r="H38" s="648">
        <v>19.027171617626301</v>
      </c>
      <c r="I38" s="892"/>
      <c r="J38" s="1">
        <v>2017</v>
      </c>
      <c r="K38" s="896">
        <v>20.437252785422331</v>
      </c>
      <c r="L38" s="896">
        <v>12.326014472081747</v>
      </c>
      <c r="M38" s="897">
        <v>39.373797430778943</v>
      </c>
      <c r="N38" s="898">
        <v>8.1112383133405839</v>
      </c>
      <c r="O38" s="897">
        <v>18.936544645356612</v>
      </c>
    </row>
    <row r="39" spans="1:17">
      <c r="A39" s="15">
        <v>2018</v>
      </c>
      <c r="B39" s="647">
        <v>24.623398563986999</v>
      </c>
      <c r="C39" s="647">
        <v>42.531324792341103</v>
      </c>
      <c r="D39" s="647">
        <v>24.623398563986999</v>
      </c>
      <c r="E39" s="647">
        <v>31.338870899619799</v>
      </c>
      <c r="F39" s="647">
        <v>38.054343235252603</v>
      </c>
      <c r="G39" s="647">
        <v>51.485287906518202</v>
      </c>
      <c r="H39" s="648">
        <v>21.265662396170502</v>
      </c>
      <c r="I39" s="512"/>
      <c r="J39" s="7">
        <v>2018</v>
      </c>
      <c r="K39" s="896">
        <v>18.507960005969259</v>
      </c>
      <c r="L39" s="896">
        <v>11.866229481087039</v>
      </c>
      <c r="M39" s="897">
        <v>44.075374030039782</v>
      </c>
      <c r="N39" s="898">
        <v>6.6417305248822203</v>
      </c>
      <c r="O39" s="897">
        <v>25.567414024070523</v>
      </c>
      <c r="Q39" s="1053"/>
    </row>
    <row r="40" spans="1:17">
      <c r="A40" s="15">
        <v>2019</v>
      </c>
      <c r="B40" s="647">
        <v>20.1464170068984</v>
      </c>
      <c r="C40" s="647">
        <v>41.412079403069001</v>
      </c>
      <c r="D40" s="647">
        <v>19.027171617626301</v>
      </c>
      <c r="E40" s="647">
        <v>22.384907785442699</v>
      </c>
      <c r="F40" s="647">
        <v>29.100380121075499</v>
      </c>
      <c r="G40" s="647">
        <v>39.173588624524697</v>
      </c>
      <c r="H40" s="648">
        <v>22.384907785442699</v>
      </c>
      <c r="I40" s="512"/>
      <c r="J40" s="7">
        <v>2019</v>
      </c>
      <c r="K40" s="896">
        <v>25.815875742407499</v>
      </c>
      <c r="L40" s="896">
        <v>12.254069943985453</v>
      </c>
      <c r="M40" s="897">
        <v>50.918372092072566</v>
      </c>
      <c r="N40" s="898">
        <v>13.561805798422046</v>
      </c>
      <c r="O40" s="897">
        <v>25.102496349665067</v>
      </c>
    </row>
    <row r="41" spans="1:17">
      <c r="A41" s="15">
        <v>2020</v>
      </c>
      <c r="B41" s="647">
        <v>12.3116992819935</v>
      </c>
      <c r="C41" s="647">
        <v>32.458116288891901</v>
      </c>
      <c r="D41" s="647">
        <v>15.6694354498099</v>
      </c>
      <c r="E41" s="647">
        <v>14.5501900605377</v>
      </c>
      <c r="F41" s="647">
        <v>22.384907785442699</v>
      </c>
      <c r="G41" s="647">
        <v>27.981134731803401</v>
      </c>
      <c r="H41" s="648">
        <v>12.3116992819935</v>
      </c>
      <c r="J41" s="7">
        <v>2020</v>
      </c>
      <c r="K41" s="896">
        <v>28.454170191052132</v>
      </c>
      <c r="L41" s="896">
        <v>14.695423345538845</v>
      </c>
      <c r="M41" s="897">
        <v>52.090536675249865</v>
      </c>
      <c r="N41" s="898">
        <v>13.758746845513286</v>
      </c>
      <c r="O41" s="897">
        <v>23.636366484197733</v>
      </c>
    </row>
    <row r="42" spans="1:17">
      <c r="A42" s="15">
        <v>2021</v>
      </c>
      <c r="B42" s="1054">
        <v>17.654958643987001</v>
      </c>
      <c r="C42" s="1054">
        <v>51.255005178206702</v>
      </c>
      <c r="D42" s="1054">
        <v>20.3251165207448</v>
      </c>
      <c r="E42" s="1054">
        <v>24.3839791062823</v>
      </c>
      <c r="F42" s="1054">
        <v>35.042865767897901</v>
      </c>
      <c r="G42" s="1054">
        <v>47.168275421819999</v>
      </c>
      <c r="H42" s="1055">
        <v>33.825137431318701</v>
      </c>
      <c r="J42" s="7">
        <v>2021</v>
      </c>
      <c r="K42" s="896">
        <v>24.025359768497459</v>
      </c>
      <c r="L42" s="896">
        <v>15.468855769487517</v>
      </c>
      <c r="M42" s="898">
        <v>42.690987281523618</v>
      </c>
      <c r="N42" s="896">
        <v>8.5565039990099425</v>
      </c>
      <c r="O42" s="897">
        <v>18.665627513026159</v>
      </c>
    </row>
    <row r="43" spans="1:17">
      <c r="A43" s="567">
        <v>2022</v>
      </c>
      <c r="B43" s="899">
        <v>29.138000345869301</v>
      </c>
      <c r="C43" s="899">
        <v>75.597617987256299</v>
      </c>
      <c r="D43" s="899">
        <v>18.086989012450701</v>
      </c>
      <c r="E43" s="899">
        <v>45.315860623076397</v>
      </c>
      <c r="F43" s="899">
        <v>57.737328555285103</v>
      </c>
      <c r="G43" s="899">
        <v>83.285150721901502</v>
      </c>
      <c r="H43" s="900">
        <v>29.299646511831199</v>
      </c>
      <c r="J43" s="7">
        <v>2022</v>
      </c>
      <c r="K43" s="901">
        <v>24.025359768497459</v>
      </c>
      <c r="L43" s="901">
        <v>15.468855769487517</v>
      </c>
      <c r="M43" s="902">
        <v>42.690987281523618</v>
      </c>
      <c r="N43" s="901">
        <v>8.5565039990099425</v>
      </c>
      <c r="O43" s="902">
        <v>18.665627513026159</v>
      </c>
    </row>
    <row r="44" spans="1:17">
      <c r="K44" s="510" t="s">
        <v>812</v>
      </c>
    </row>
    <row r="45" spans="1:17">
      <c r="K45" s="510" t="s">
        <v>813</v>
      </c>
    </row>
    <row r="46" spans="1:17">
      <c r="K46" s="510" t="s">
        <v>814</v>
      </c>
    </row>
    <row r="48" spans="1:17">
      <c r="B48"/>
      <c r="C48"/>
      <c r="D48"/>
      <c r="E48"/>
      <c r="F48"/>
      <c r="G48"/>
      <c r="H48"/>
      <c r="K48" s="649"/>
      <c r="L48"/>
    </row>
    <row r="49" spans="2:15">
      <c r="B49"/>
      <c r="C49"/>
      <c r="D49"/>
      <c r="E49"/>
      <c r="F49"/>
      <c r="G49"/>
      <c r="H49"/>
    </row>
    <row r="50" spans="2:15">
      <c r="B50"/>
      <c r="C50"/>
      <c r="D50"/>
      <c r="E50"/>
      <c r="F50"/>
      <c r="G50"/>
      <c r="H50"/>
      <c r="K50" s="650"/>
      <c r="L50" s="650"/>
      <c r="M50" s="650"/>
      <c r="N50" s="650"/>
      <c r="O50" s="650"/>
    </row>
    <row r="51" spans="2:15">
      <c r="B51"/>
      <c r="C51"/>
      <c r="D51"/>
      <c r="E51"/>
      <c r="F51"/>
      <c r="G51"/>
      <c r="H51"/>
      <c r="K51" s="650"/>
      <c r="L51" s="650"/>
      <c r="M51" s="650"/>
      <c r="N51" s="650"/>
      <c r="O51" s="650"/>
    </row>
    <row r="52" spans="2:15">
      <c r="B52"/>
      <c r="C52"/>
      <c r="D52"/>
      <c r="E52"/>
      <c r="F52"/>
      <c r="G52"/>
      <c r="H52"/>
      <c r="K52" s="650"/>
      <c r="L52" s="650"/>
      <c r="M52" s="650"/>
      <c r="N52" s="650"/>
      <c r="O52" s="650"/>
    </row>
    <row r="53" spans="2:15">
      <c r="B53"/>
      <c r="C53"/>
      <c r="D53"/>
      <c r="E53"/>
      <c r="F53"/>
      <c r="G53"/>
      <c r="H53"/>
      <c r="K53" s="650"/>
      <c r="L53" s="650"/>
      <c r="M53" s="650"/>
      <c r="N53" s="650"/>
      <c r="O53" s="650"/>
    </row>
    <row r="54" spans="2:15">
      <c r="B54"/>
      <c r="C54"/>
      <c r="D54"/>
      <c r="E54"/>
      <c r="F54"/>
      <c r="G54"/>
      <c r="H54"/>
      <c r="K54" s="650"/>
      <c r="L54" s="650"/>
      <c r="M54" s="650"/>
      <c r="N54" s="650"/>
      <c r="O54" s="650"/>
    </row>
    <row r="55" spans="2:15">
      <c r="B55"/>
      <c r="C55"/>
      <c r="D55"/>
      <c r="E55"/>
      <c r="F55"/>
      <c r="G55"/>
      <c r="H55"/>
      <c r="K55" s="650"/>
      <c r="L55" s="650"/>
      <c r="M55" s="650"/>
      <c r="N55" s="650"/>
      <c r="O55" s="650"/>
    </row>
    <row r="56" spans="2:15">
      <c r="B56"/>
      <c r="C56"/>
      <c r="D56"/>
      <c r="E56"/>
      <c r="F56"/>
      <c r="G56"/>
      <c r="H56"/>
      <c r="K56" s="650"/>
      <c r="L56" s="650"/>
      <c r="M56" s="650"/>
      <c r="N56" s="650"/>
      <c r="O56" s="650"/>
    </row>
    <row r="57" spans="2:15">
      <c r="B57"/>
      <c r="C57"/>
      <c r="D57"/>
      <c r="E57"/>
      <c r="F57"/>
      <c r="G57"/>
      <c r="H57"/>
      <c r="K57" s="650"/>
      <c r="L57" s="650"/>
      <c r="M57" s="650"/>
      <c r="N57" s="650"/>
      <c r="O57" s="650"/>
    </row>
    <row r="58" spans="2:15">
      <c r="B58"/>
      <c r="C58"/>
      <c r="D58"/>
      <c r="E58"/>
      <c r="F58"/>
      <c r="G58"/>
      <c r="H58"/>
      <c r="K58" s="650"/>
      <c r="L58" s="650"/>
      <c r="M58" s="650"/>
      <c r="N58" s="650"/>
      <c r="O58" s="650"/>
    </row>
    <row r="59" spans="2:15">
      <c r="B59"/>
      <c r="C59"/>
      <c r="D59"/>
      <c r="E59"/>
      <c r="F59"/>
      <c r="G59"/>
      <c r="H59"/>
      <c r="K59" s="650"/>
      <c r="L59" s="650"/>
      <c r="M59" s="650"/>
      <c r="N59" s="650"/>
      <c r="O59" s="650"/>
    </row>
    <row r="60" spans="2:15">
      <c r="B60"/>
      <c r="C60"/>
      <c r="D60"/>
      <c r="E60"/>
      <c r="F60"/>
      <c r="G60"/>
      <c r="H60"/>
      <c r="K60" s="650"/>
      <c r="L60" s="650"/>
      <c r="M60" s="650"/>
      <c r="N60" s="650"/>
      <c r="O60" s="650"/>
    </row>
    <row r="61" spans="2:15">
      <c r="B61"/>
      <c r="C61"/>
      <c r="D61"/>
      <c r="E61"/>
      <c r="F61"/>
      <c r="G61"/>
      <c r="H61"/>
      <c r="K61" s="650"/>
      <c r="L61" s="650"/>
      <c r="M61" s="650"/>
      <c r="N61" s="650"/>
      <c r="O61" s="650"/>
    </row>
    <row r="62" spans="2:15">
      <c r="B62"/>
      <c r="C62"/>
      <c r="D62"/>
      <c r="E62"/>
      <c r="F62"/>
      <c r="G62"/>
      <c r="H62"/>
      <c r="K62" s="650"/>
    </row>
    <row r="63" spans="2:15">
      <c r="B63"/>
      <c r="C63"/>
      <c r="D63"/>
      <c r="E63"/>
      <c r="F63"/>
      <c r="G63"/>
      <c r="H63"/>
      <c r="K63" s="650"/>
    </row>
    <row r="66" spans="2:8">
      <c r="B66" s="1056"/>
      <c r="C66" s="1056"/>
      <c r="D66" s="1056"/>
      <c r="E66" s="1056"/>
      <c r="F66" s="1056"/>
      <c r="G66" s="1056"/>
      <c r="H66" s="1056"/>
    </row>
    <row r="67" spans="2:8">
      <c r="B67" s="1056"/>
      <c r="C67" s="1056"/>
      <c r="D67" s="1056"/>
      <c r="E67" s="1056"/>
      <c r="F67" s="1056"/>
      <c r="G67" s="1056"/>
      <c r="H67" s="1056"/>
    </row>
    <row r="68" spans="2:8">
      <c r="B68" s="1056"/>
      <c r="C68" s="1056"/>
      <c r="D68" s="1056"/>
      <c r="E68" s="1056"/>
      <c r="F68" s="1056"/>
      <c r="G68" s="1056"/>
      <c r="H68" s="1056"/>
    </row>
    <row r="69" spans="2:8">
      <c r="B69" s="1056"/>
      <c r="C69" s="1056"/>
      <c r="D69" s="1056"/>
      <c r="E69" s="1056"/>
      <c r="F69" s="1056"/>
      <c r="G69" s="1056"/>
      <c r="H69" s="1056"/>
    </row>
    <row r="70" spans="2:8">
      <c r="B70" s="1056"/>
      <c r="C70" s="1056"/>
      <c r="D70" s="1056"/>
      <c r="E70" s="1056"/>
      <c r="F70" s="1056"/>
      <c r="G70" s="1056"/>
      <c r="H70" s="1056"/>
    </row>
    <row r="71" spans="2:8">
      <c r="B71" s="1056"/>
      <c r="C71" s="1056"/>
      <c r="D71" s="1056"/>
      <c r="E71" s="1056"/>
      <c r="F71" s="1056"/>
      <c r="G71" s="1056"/>
      <c r="H71" s="1056"/>
    </row>
    <row r="72" spans="2:8">
      <c r="B72" s="1056"/>
      <c r="C72" s="1056"/>
      <c r="D72" s="1056"/>
      <c r="E72" s="1056"/>
      <c r="F72" s="1056"/>
      <c r="G72" s="1056"/>
      <c r="H72" s="1056"/>
    </row>
    <row r="73" spans="2:8">
      <c r="B73" s="1056"/>
      <c r="C73" s="1056"/>
      <c r="D73" s="1056"/>
      <c r="E73" s="1056"/>
      <c r="F73" s="1056"/>
      <c r="G73" s="1056"/>
      <c r="H73" s="1056"/>
    </row>
    <row r="74" spans="2:8">
      <c r="B74" s="1056"/>
      <c r="C74" s="1056"/>
      <c r="D74" s="1056"/>
      <c r="E74" s="1056"/>
      <c r="F74" s="1056"/>
      <c r="G74" s="1056"/>
      <c r="H74" s="1056"/>
    </row>
    <row r="75" spans="2:8">
      <c r="B75" s="1056"/>
      <c r="C75" s="1056"/>
      <c r="D75" s="1056"/>
      <c r="E75" s="1056"/>
      <c r="F75" s="1056"/>
      <c r="G75" s="1056"/>
      <c r="H75" s="1056"/>
    </row>
    <row r="76" spans="2:8">
      <c r="B76" s="1056"/>
    </row>
    <row r="77" spans="2:8">
      <c r="B77" s="1056"/>
    </row>
    <row r="78" spans="2:8">
      <c r="B78" s="1056"/>
    </row>
    <row r="79" spans="2:8">
      <c r="B79" s="1056"/>
    </row>
    <row r="80" spans="2:8">
      <c r="B80" s="1056"/>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4">
    <tabColor theme="0" tint="-0.249977111117893"/>
  </sheetPr>
  <dimension ref="A1:S47"/>
  <sheetViews>
    <sheetView zoomScale="75" zoomScaleNormal="75" zoomScalePageLayoutView="75" workbookViewId="0"/>
  </sheetViews>
  <sheetFormatPr defaultColWidth="8.6640625" defaultRowHeight="13.2"/>
  <cols>
    <col min="2" max="2" width="12.6640625" style="7" bestFit="1" customWidth="1"/>
    <col min="3" max="3" width="15.6640625" style="7" customWidth="1"/>
    <col min="4" max="4" width="22.6640625" style="1" customWidth="1"/>
    <col min="5" max="6" width="12.6640625" customWidth="1"/>
    <col min="7" max="7" width="7" customWidth="1"/>
    <col min="8" max="9" width="12.6640625" bestFit="1" customWidth="1"/>
    <col min="15" max="15" width="7.44140625" customWidth="1"/>
    <col min="16" max="16" width="5.109375" customWidth="1"/>
  </cols>
  <sheetData>
    <row r="1" spans="1:1" ht="14.4">
      <c r="A1" s="2" t="s">
        <v>815</v>
      </c>
    </row>
    <row r="2" spans="1:1" ht="14.4">
      <c r="A2" s="2"/>
    </row>
    <row r="3" spans="1:1" ht="14.4">
      <c r="A3" s="2"/>
    </row>
    <row r="4" spans="1:1" ht="14.4">
      <c r="A4" s="2"/>
    </row>
    <row r="5" spans="1:1" ht="14.4">
      <c r="A5" s="2"/>
    </row>
    <row r="6" spans="1:1" ht="14.4">
      <c r="A6" s="2"/>
    </row>
    <row r="7" spans="1:1" ht="14.4">
      <c r="A7" s="2"/>
    </row>
    <row r="8" spans="1:1" ht="14.4">
      <c r="A8" s="2"/>
    </row>
    <row r="9" spans="1:1" ht="14.4">
      <c r="A9" s="2"/>
    </row>
    <row r="10" spans="1:1" ht="14.4">
      <c r="A10" s="2"/>
    </row>
    <row r="11" spans="1:1" ht="14.4">
      <c r="A11" s="2"/>
    </row>
    <row r="12" spans="1:1" ht="14.4">
      <c r="A12" s="2"/>
    </row>
    <row r="13" spans="1:1" ht="14.4">
      <c r="A13" s="2"/>
    </row>
    <row r="14" spans="1:1" ht="14.4">
      <c r="A14" s="2"/>
    </row>
    <row r="15" spans="1:1" ht="14.4">
      <c r="A15" s="2"/>
    </row>
    <row r="16" spans="1:1" ht="14.4">
      <c r="A16" s="2"/>
    </row>
    <row r="17" spans="1:19" ht="14.4">
      <c r="A17" s="2"/>
    </row>
    <row r="18" spans="1:19" ht="14.4">
      <c r="A18" s="2"/>
    </row>
    <row r="19" spans="1:19" ht="14.4">
      <c r="A19" s="2"/>
    </row>
    <row r="20" spans="1:19" ht="14.4">
      <c r="A20" s="2"/>
    </row>
    <row r="22" spans="1:19">
      <c r="Q22" s="55"/>
    </row>
    <row r="23" spans="1:19">
      <c r="A23" s="55" t="s">
        <v>685</v>
      </c>
      <c r="I23" s="55" t="s">
        <v>685</v>
      </c>
      <c r="S23" s="55" t="s">
        <v>816</v>
      </c>
    </row>
    <row r="24" spans="1:19" ht="14.4">
      <c r="A24" s="2"/>
    </row>
    <row r="25" spans="1:19" ht="14.4">
      <c r="A25" s="21"/>
      <c r="B25" s="1057" t="s">
        <v>817</v>
      </c>
      <c r="C25" s="809" t="s">
        <v>817</v>
      </c>
      <c r="D25" s="1058" t="s">
        <v>817</v>
      </c>
      <c r="F25" s="1059"/>
    </row>
    <row r="26" spans="1:19" ht="27">
      <c r="A26" s="22"/>
      <c r="B26" s="7" t="s">
        <v>42</v>
      </c>
      <c r="C26" s="933" t="s">
        <v>45</v>
      </c>
      <c r="D26" s="1060" t="s">
        <v>818</v>
      </c>
      <c r="F26" s="1059"/>
    </row>
    <row r="27" spans="1:19" ht="14.4">
      <c r="A27" s="25"/>
      <c r="B27" s="1061" t="s">
        <v>819</v>
      </c>
      <c r="C27" s="1062" t="s">
        <v>819</v>
      </c>
      <c r="D27" s="1063" t="s">
        <v>819</v>
      </c>
      <c r="F27" s="1059"/>
    </row>
    <row r="28" spans="1:19">
      <c r="A28" s="147" t="s">
        <v>7</v>
      </c>
      <c r="B28" s="807">
        <v>78.603524175489895</v>
      </c>
      <c r="C28" s="808">
        <v>4.6816265464115698</v>
      </c>
      <c r="D28" s="808" t="e">
        <f>NA()</f>
        <v>#N/A</v>
      </c>
      <c r="E28" s="1064"/>
      <c r="F28" s="7"/>
    </row>
    <row r="29" spans="1:19">
      <c r="A29" s="23" t="s">
        <v>11</v>
      </c>
      <c r="B29" s="513">
        <v>66.483022163466401</v>
      </c>
      <c r="C29" s="528">
        <v>9.1145958237898892</v>
      </c>
      <c r="D29" s="528">
        <v>54.881299812450401</v>
      </c>
      <c r="E29" s="1064"/>
      <c r="F29" s="1065"/>
    </row>
    <row r="30" spans="1:19">
      <c r="A30" s="23" t="s">
        <v>1</v>
      </c>
      <c r="B30" s="513">
        <v>55.475510614566403</v>
      </c>
      <c r="C30" s="528">
        <v>2.2618179407186698</v>
      </c>
      <c r="D30" s="528">
        <v>42.988863038745798</v>
      </c>
      <c r="E30" s="1064"/>
      <c r="F30" s="1065"/>
    </row>
    <row r="31" spans="1:19">
      <c r="A31" s="23" t="s">
        <v>6</v>
      </c>
      <c r="B31" s="513">
        <v>43.236300521213103</v>
      </c>
      <c r="C31" s="528">
        <v>2.0795601018632501</v>
      </c>
      <c r="D31" s="528" t="e">
        <f>NA()</f>
        <v>#N/A</v>
      </c>
      <c r="E31" s="1064"/>
      <c r="F31" s="7"/>
    </row>
    <row r="32" spans="1:19">
      <c r="A32" s="23" t="s">
        <v>2</v>
      </c>
      <c r="B32" s="513">
        <v>29.299646511831199</v>
      </c>
      <c r="C32" s="528">
        <v>0</v>
      </c>
      <c r="D32" s="528">
        <v>28.171058544428607</v>
      </c>
      <c r="E32" s="1064"/>
      <c r="F32" s="1065"/>
    </row>
    <row r="33" spans="1:6">
      <c r="A33" s="23" t="s">
        <v>5</v>
      </c>
      <c r="B33" s="513">
        <v>27.2510657397365</v>
      </c>
      <c r="C33" s="528">
        <v>1.8869346061328001</v>
      </c>
      <c r="D33" s="528">
        <v>36.05378593530083</v>
      </c>
      <c r="E33" s="1064"/>
      <c r="F33" s="1065"/>
    </row>
    <row r="34" spans="1:6">
      <c r="A34" s="24" t="s">
        <v>3</v>
      </c>
      <c r="B34" s="514">
        <v>15.5346039350631</v>
      </c>
      <c r="C34" s="903">
        <v>2.5523850773875201</v>
      </c>
      <c r="D34" s="903">
        <v>26.29729547610652</v>
      </c>
      <c r="E34" s="1064"/>
      <c r="F34" s="1065"/>
    </row>
    <row r="40" spans="1:6">
      <c r="C40"/>
      <c r="D40"/>
    </row>
    <row r="41" spans="1:6">
      <c r="C41"/>
      <c r="D41"/>
    </row>
    <row r="42" spans="1:6">
      <c r="C42"/>
      <c r="D42"/>
    </row>
    <row r="43" spans="1:6">
      <c r="C43"/>
      <c r="D43"/>
    </row>
    <row r="44" spans="1:6">
      <c r="C44"/>
      <c r="D44"/>
    </row>
    <row r="45" spans="1:6">
      <c r="C45"/>
      <c r="D45"/>
    </row>
    <row r="46" spans="1:6">
      <c r="C46"/>
      <c r="D46"/>
    </row>
    <row r="47" spans="1:6">
      <c r="C47"/>
      <c r="D47"/>
    </row>
  </sheetData>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0">
    <tabColor theme="0" tint="-0.249977111117893"/>
  </sheetPr>
  <dimension ref="A1:AH102"/>
  <sheetViews>
    <sheetView zoomScale="75" zoomScaleNormal="75" zoomScalePageLayoutView="75" workbookViewId="0">
      <selection activeCell="U34" sqref="U34"/>
    </sheetView>
  </sheetViews>
  <sheetFormatPr defaultColWidth="8.6640625" defaultRowHeight="13.2"/>
  <cols>
    <col min="1" max="1" width="14.33203125" customWidth="1"/>
    <col min="2" max="15" width="11.44140625" style="1" customWidth="1"/>
  </cols>
  <sheetData>
    <row r="1" spans="1:1" ht="14.4">
      <c r="A1" s="56" t="s">
        <v>102</v>
      </c>
    </row>
    <row r="2" spans="1:1" ht="14.4">
      <c r="A2" s="56"/>
    </row>
    <row r="3" spans="1:1" ht="14.4">
      <c r="A3" s="56"/>
    </row>
    <row r="4" spans="1:1" ht="14.4">
      <c r="A4" s="56"/>
    </row>
    <row r="5" spans="1:1" ht="14.4">
      <c r="A5" s="56"/>
    </row>
    <row r="6" spans="1:1" ht="14.4">
      <c r="A6" s="56"/>
    </row>
    <row r="7" spans="1:1" ht="14.4">
      <c r="A7" s="56"/>
    </row>
    <row r="8" spans="1:1" ht="14.4">
      <c r="A8" s="56"/>
    </row>
    <row r="9" spans="1:1" ht="14.4">
      <c r="A9" s="56"/>
    </row>
    <row r="10" spans="1:1" ht="14.4">
      <c r="A10" s="56"/>
    </row>
    <row r="11" spans="1:1" ht="14.4">
      <c r="A11" s="56"/>
    </row>
    <row r="12" spans="1:1" ht="14.4">
      <c r="A12" s="56"/>
    </row>
    <row r="13" spans="1:1" ht="14.4">
      <c r="A13" s="56"/>
    </row>
    <row r="14" spans="1:1" ht="14.4">
      <c r="A14" s="56"/>
    </row>
    <row r="15" spans="1:1" ht="14.4">
      <c r="A15" s="56"/>
    </row>
    <row r="16" spans="1:1" ht="14.4">
      <c r="A16" s="56"/>
    </row>
    <row r="17" spans="1:21" ht="14.4">
      <c r="A17" s="56"/>
    </row>
    <row r="18" spans="1:21" ht="14.4">
      <c r="A18" s="56"/>
    </row>
    <row r="19" spans="1:21" ht="14.4">
      <c r="A19" s="56"/>
    </row>
    <row r="20" spans="1:21" ht="14.4">
      <c r="A20" s="56"/>
    </row>
    <row r="21" spans="1:21" ht="14.4">
      <c r="A21" s="56"/>
    </row>
    <row r="22" spans="1:21" ht="14.4">
      <c r="A22" s="56"/>
    </row>
    <row r="23" spans="1:21">
      <c r="A23" s="110" t="s">
        <v>685</v>
      </c>
      <c r="J23" s="110" t="s">
        <v>685</v>
      </c>
      <c r="P23" s="1"/>
      <c r="U23" s="110" t="s">
        <v>685</v>
      </c>
    </row>
    <row r="24" spans="1:21" ht="14.4">
      <c r="A24" s="56"/>
    </row>
    <row r="25" spans="1:21" ht="14.4">
      <c r="A25" s="56"/>
    </row>
    <row r="26" spans="1:21" ht="14.4">
      <c r="A26" s="56"/>
    </row>
    <row r="28" spans="1:21" ht="14.4">
      <c r="A28" s="56"/>
    </row>
    <row r="29" spans="1:21">
      <c r="A29" s="51" t="s">
        <v>565</v>
      </c>
    </row>
    <row r="30" spans="1:21">
      <c r="A30" s="600"/>
      <c r="B30" s="1253" t="s">
        <v>5</v>
      </c>
      <c r="C30" s="1254"/>
      <c r="D30" s="1253" t="s">
        <v>11</v>
      </c>
      <c r="E30" s="1254"/>
      <c r="F30" s="1255" t="s">
        <v>3</v>
      </c>
      <c r="G30" s="1255"/>
      <c r="H30" s="1253" t="s">
        <v>6</v>
      </c>
      <c r="I30" s="1254"/>
      <c r="J30" s="1253" t="s">
        <v>1</v>
      </c>
      <c r="K30" s="1254"/>
      <c r="L30" s="1253" t="s">
        <v>7</v>
      </c>
      <c r="M30" s="1254"/>
      <c r="N30" s="1253" t="s">
        <v>2</v>
      </c>
      <c r="O30" s="1254"/>
    </row>
    <row r="31" spans="1:21">
      <c r="A31" s="217"/>
      <c r="B31" s="230" t="s">
        <v>85</v>
      </c>
      <c r="C31" s="539" t="s">
        <v>84</v>
      </c>
      <c r="D31" s="228" t="s">
        <v>85</v>
      </c>
      <c r="E31" s="754" t="s">
        <v>84</v>
      </c>
      <c r="F31" s="178" t="s">
        <v>85</v>
      </c>
      <c r="G31" s="178" t="s">
        <v>84</v>
      </c>
      <c r="H31" s="228" t="s">
        <v>85</v>
      </c>
      <c r="I31" s="754" t="s">
        <v>84</v>
      </c>
      <c r="J31" s="228" t="s">
        <v>85</v>
      </c>
      <c r="K31" s="754" t="s">
        <v>84</v>
      </c>
      <c r="L31" s="228" t="s">
        <v>85</v>
      </c>
      <c r="M31" s="754" t="s">
        <v>84</v>
      </c>
      <c r="N31" s="228" t="s">
        <v>85</v>
      </c>
      <c r="O31" s="754" t="s">
        <v>84</v>
      </c>
    </row>
    <row r="32" spans="1:21">
      <c r="A32" s="307">
        <v>2008</v>
      </c>
      <c r="B32" s="904">
        <v>0.80133773966134236</v>
      </c>
      <c r="C32" s="505">
        <v>1.4841610830650562E-2</v>
      </c>
      <c r="D32" s="904"/>
      <c r="E32" s="905"/>
      <c r="F32" s="906">
        <v>0.85755180458176006</v>
      </c>
      <c r="G32" s="505">
        <v>3.6635432591642064E-2</v>
      </c>
      <c r="H32" s="904"/>
      <c r="I32" s="905"/>
      <c r="J32" s="904"/>
      <c r="K32" s="905"/>
      <c r="L32" s="904"/>
      <c r="M32" s="905"/>
      <c r="N32" s="904">
        <v>0.46870353743096543</v>
      </c>
      <c r="O32" s="506">
        <v>4.8775053757538635E-2</v>
      </c>
    </row>
    <row r="33" spans="1:21">
      <c r="A33" s="308">
        <v>2009</v>
      </c>
      <c r="B33" s="617">
        <v>0.75059348332960307</v>
      </c>
      <c r="C33" s="507">
        <v>2.7144582757970694E-2</v>
      </c>
      <c r="D33" s="617"/>
      <c r="E33" s="719"/>
      <c r="F33" s="618">
        <v>0.76061209884634651</v>
      </c>
      <c r="G33" s="507">
        <v>5.103059383059759E-2</v>
      </c>
      <c r="H33" s="617"/>
      <c r="I33" s="719"/>
      <c r="J33" s="617"/>
      <c r="K33" s="719"/>
      <c r="L33" s="617"/>
      <c r="M33" s="719"/>
      <c r="N33" s="617">
        <v>0.56490650215794069</v>
      </c>
      <c r="O33" s="508">
        <v>6.1021251014030088E-2</v>
      </c>
    </row>
    <row r="34" spans="1:21">
      <c r="A34" s="308">
        <v>2010</v>
      </c>
      <c r="B34" s="617">
        <v>0.6466890689383985</v>
      </c>
      <c r="C34" s="507">
        <v>3.4189193876656317E-2</v>
      </c>
      <c r="D34" s="617"/>
      <c r="E34" s="719"/>
      <c r="F34" s="618">
        <v>0.76662087962273817</v>
      </c>
      <c r="G34" s="507">
        <v>4.5394178493914382E-2</v>
      </c>
      <c r="H34" s="617"/>
      <c r="I34" s="719"/>
      <c r="J34" s="617"/>
      <c r="K34" s="719"/>
      <c r="L34" s="617"/>
      <c r="M34" s="719"/>
      <c r="N34" s="617">
        <v>0.62424738261611834</v>
      </c>
      <c r="O34" s="508">
        <v>7.7448550468361813E-2</v>
      </c>
    </row>
    <row r="35" spans="1:21">
      <c r="A35" s="308">
        <v>2011</v>
      </c>
      <c r="B35" s="617">
        <v>0.57174387973321039</v>
      </c>
      <c r="C35" s="507">
        <v>4.5605060762829677E-2</v>
      </c>
      <c r="D35" s="617">
        <v>0.88954068088684646</v>
      </c>
      <c r="E35" s="508">
        <v>3.1618352102100497E-2</v>
      </c>
      <c r="F35" s="618">
        <v>0.8105117112479614</v>
      </c>
      <c r="G35" s="507">
        <v>5.4667323377177092E-2</v>
      </c>
      <c r="H35" s="617"/>
      <c r="I35" s="719"/>
      <c r="J35" s="617"/>
      <c r="K35" s="719"/>
      <c r="L35" s="617">
        <v>0.85772764803461166</v>
      </c>
      <c r="M35" s="508">
        <v>5.9935901460933128E-3</v>
      </c>
      <c r="N35" s="617">
        <v>0.51420146407769562</v>
      </c>
      <c r="O35" s="508">
        <v>8.4463839780662103E-2</v>
      </c>
      <c r="U35" s="939"/>
    </row>
    <row r="36" spans="1:21">
      <c r="A36" s="308">
        <v>2012</v>
      </c>
      <c r="B36" s="617">
        <v>0.56560604515089763</v>
      </c>
      <c r="C36" s="507">
        <v>6.2116224885143199E-2</v>
      </c>
      <c r="D36" s="617">
        <v>0.99079854580061166</v>
      </c>
      <c r="E36" s="508">
        <v>3.9329780810993697E-2</v>
      </c>
      <c r="F36" s="618">
        <v>0.94890771380002303</v>
      </c>
      <c r="G36" s="507">
        <v>7.7578270997730195E-2</v>
      </c>
      <c r="H36" s="617">
        <v>0.65983177804025939</v>
      </c>
      <c r="I36" s="515">
        <v>1.7159538717324601E-2</v>
      </c>
      <c r="J36" s="617">
        <v>0.7754053809562147</v>
      </c>
      <c r="K36" s="515">
        <v>1.6023700839636799E-2</v>
      </c>
      <c r="L36" s="617">
        <v>0.94062540970381237</v>
      </c>
      <c r="M36" s="508">
        <v>9.2763876792020302E-3</v>
      </c>
      <c r="N36" s="617">
        <v>0.6386960271007085</v>
      </c>
      <c r="O36" s="508">
        <v>9.1688649978118195E-2</v>
      </c>
      <c r="U36" s="939"/>
    </row>
    <row r="37" spans="1:21">
      <c r="A37" s="308">
        <v>2013</v>
      </c>
      <c r="B37" s="617">
        <v>0.60238910890202146</v>
      </c>
      <c r="C37" s="507">
        <v>6.8537546368382496E-2</v>
      </c>
      <c r="D37" s="617">
        <v>0.8904358985395866</v>
      </c>
      <c r="E37" s="508">
        <v>5.3285655538715997E-2</v>
      </c>
      <c r="F37" s="618">
        <v>0.71338388201685854</v>
      </c>
      <c r="G37" s="507">
        <v>0.110117489036136</v>
      </c>
      <c r="H37" s="617">
        <v>0.65794947492782685</v>
      </c>
      <c r="I37" s="515">
        <v>2.0858117837266599E-2</v>
      </c>
      <c r="J37" s="617">
        <v>0.74350689708045292</v>
      </c>
      <c r="K37" s="515">
        <v>1.8648554395691401E-2</v>
      </c>
      <c r="L37" s="617">
        <v>0.95761968830046174</v>
      </c>
      <c r="M37" s="508">
        <v>1.3834724482392501E-2</v>
      </c>
      <c r="N37" s="617">
        <v>0.79816024203458558</v>
      </c>
      <c r="O37" s="508">
        <v>9.8509959003376404E-2</v>
      </c>
      <c r="U37" s="939"/>
    </row>
    <row r="38" spans="1:21">
      <c r="A38" s="308">
        <v>2014</v>
      </c>
      <c r="B38" s="617">
        <v>0.57953899715360357</v>
      </c>
      <c r="C38" s="507">
        <v>5.6701415697210697E-2</v>
      </c>
      <c r="D38" s="617">
        <v>0.91049937116236623</v>
      </c>
      <c r="E38" s="508">
        <v>5.4557783665734903E-2</v>
      </c>
      <c r="F38" s="618">
        <v>0.65162189828589734</v>
      </c>
      <c r="G38" s="507">
        <v>0.119743164056483</v>
      </c>
      <c r="H38" s="617">
        <v>0.67385489117568398</v>
      </c>
      <c r="I38" s="515">
        <v>2.40984941765023E-2</v>
      </c>
      <c r="J38" s="617">
        <v>0.73178184138736624</v>
      </c>
      <c r="K38" s="515">
        <v>1.9388539687823499E-2</v>
      </c>
      <c r="L38" s="617">
        <v>0.97689048014765845</v>
      </c>
      <c r="M38" s="508">
        <v>1.4949516574548001E-2</v>
      </c>
      <c r="N38" s="617">
        <v>0.80365414066938057</v>
      </c>
      <c r="O38" s="508">
        <v>0.106367968040656</v>
      </c>
      <c r="U38" s="939"/>
    </row>
    <row r="39" spans="1:21">
      <c r="A39" s="308">
        <v>2015</v>
      </c>
      <c r="B39" s="617">
        <v>0.62210918994339648</v>
      </c>
      <c r="C39" s="507">
        <v>6.2218621610734097E-2</v>
      </c>
      <c r="D39" s="617">
        <v>0.87235465541714152</v>
      </c>
      <c r="E39" s="508">
        <v>5.1428661004083102E-2</v>
      </c>
      <c r="F39" s="618">
        <v>0.72513364623557697</v>
      </c>
      <c r="G39" s="507">
        <v>0.134723505042943</v>
      </c>
      <c r="H39" s="617">
        <v>0.60853683596212338</v>
      </c>
      <c r="I39" s="515">
        <v>2.3579965346939701E-2</v>
      </c>
      <c r="J39" s="617">
        <v>0.75969378113702479</v>
      </c>
      <c r="K39" s="515">
        <v>2.0849561355080901E-2</v>
      </c>
      <c r="L39" s="617">
        <v>0.8643820315676698</v>
      </c>
      <c r="M39" s="508">
        <v>1.64539795711721E-2</v>
      </c>
      <c r="N39" s="617">
        <v>0.76627505295929665</v>
      </c>
      <c r="O39" s="508">
        <v>0.117203448736747</v>
      </c>
      <c r="U39" s="939"/>
    </row>
    <row r="40" spans="1:21">
      <c r="A40" s="308">
        <v>2016</v>
      </c>
      <c r="B40" s="617">
        <v>0.67529116631705455</v>
      </c>
      <c r="C40" s="507">
        <v>6.9028383827585804E-2</v>
      </c>
      <c r="D40" s="617">
        <v>0.97407482283810232</v>
      </c>
      <c r="E40" s="508">
        <v>5.7925085141427197E-2</v>
      </c>
      <c r="F40" s="618">
        <v>0.6254421836146058</v>
      </c>
      <c r="G40" s="507">
        <v>0.175367013177958</v>
      </c>
      <c r="H40" s="617">
        <v>0.53423366322480215</v>
      </c>
      <c r="I40" s="508">
        <v>2.4292381327431702E-2</v>
      </c>
      <c r="J40" s="617">
        <v>0.78580718165816021</v>
      </c>
      <c r="K40" s="508">
        <v>2.1103417292620202E-2</v>
      </c>
      <c r="L40" s="617">
        <v>0.85562367240940473</v>
      </c>
      <c r="M40" s="508">
        <v>2.0305728165977699E-2</v>
      </c>
      <c r="N40" s="617">
        <v>0.74490204246830616</v>
      </c>
      <c r="O40" s="508">
        <v>0.15103921330226699</v>
      </c>
      <c r="U40" s="939"/>
    </row>
    <row r="41" spans="1:21">
      <c r="A41" s="308">
        <v>2017</v>
      </c>
      <c r="B41" s="617">
        <v>0.70868811294752609</v>
      </c>
      <c r="C41" s="507">
        <v>7.6946234947039505E-2</v>
      </c>
      <c r="D41" s="617">
        <v>0.97806592171168771</v>
      </c>
      <c r="E41" s="508">
        <v>5.7966444316304502E-2</v>
      </c>
      <c r="F41" s="618">
        <v>0.48982322537989825</v>
      </c>
      <c r="G41" s="507">
        <v>0.22988747209051499</v>
      </c>
      <c r="H41" s="617">
        <v>0.58402667822837151</v>
      </c>
      <c r="I41" s="508">
        <v>2.6525913654535799E-2</v>
      </c>
      <c r="J41" s="617">
        <v>0.76127773490262451</v>
      </c>
      <c r="K41" s="508">
        <v>2.6282434606657398E-2</v>
      </c>
      <c r="L41" s="617">
        <v>0.68705307089174816</v>
      </c>
      <c r="M41" s="508">
        <v>2.8075789649919001E-2</v>
      </c>
      <c r="N41" s="617">
        <v>0.61197981397695145</v>
      </c>
      <c r="O41" s="508">
        <v>0.173795413658651</v>
      </c>
      <c r="U41" s="939"/>
    </row>
    <row r="42" spans="1:21">
      <c r="A42" s="308">
        <v>2018</v>
      </c>
      <c r="B42" s="618">
        <v>0.74835613254348532</v>
      </c>
      <c r="C42" s="507">
        <v>7.3368539501806093E-2</v>
      </c>
      <c r="D42" s="617">
        <v>1.0092626052056988</v>
      </c>
      <c r="E42" s="508">
        <v>6.9259275931140604E-2</v>
      </c>
      <c r="F42" s="618">
        <v>0.61515726613143618</v>
      </c>
      <c r="G42" s="507">
        <v>0.23831135349588101</v>
      </c>
      <c r="H42" s="617">
        <v>0.64294832927913836</v>
      </c>
      <c r="I42" s="508">
        <v>2.44912360233288E-2</v>
      </c>
      <c r="J42" s="617">
        <v>0.79462223201192383</v>
      </c>
      <c r="K42" s="508">
        <v>2.64879587947697E-2</v>
      </c>
      <c r="L42" s="617">
        <v>0.74375829652287162</v>
      </c>
      <c r="M42" s="508">
        <v>2.8037899230418901E-2</v>
      </c>
      <c r="N42" s="617">
        <v>0.61766634421509559</v>
      </c>
      <c r="O42" s="508">
        <v>0.18503696687578799</v>
      </c>
    </row>
    <row r="43" spans="1:21">
      <c r="A43" s="308">
        <v>2019</v>
      </c>
      <c r="B43" s="618">
        <v>0.72085101958767761</v>
      </c>
      <c r="C43" s="507">
        <v>8.5035388804821893E-2</v>
      </c>
      <c r="D43" s="617">
        <v>1.020044614634311</v>
      </c>
      <c r="E43" s="508">
        <v>6.83905311864767E-2</v>
      </c>
      <c r="F43" s="618">
        <v>0.5105466817234654</v>
      </c>
      <c r="G43" s="507">
        <v>0.27516518256193301</v>
      </c>
      <c r="H43" s="617">
        <v>0.61575502221558009</v>
      </c>
      <c r="I43" s="508">
        <v>2.8354714497503299E-2</v>
      </c>
      <c r="J43" s="617">
        <v>0.8221079014204552</v>
      </c>
      <c r="K43" s="508">
        <v>3.0315224479240899E-2</v>
      </c>
      <c r="L43" s="617">
        <v>0.73260149820865317</v>
      </c>
      <c r="M43" s="508">
        <v>2.8924797697650599E-2</v>
      </c>
      <c r="N43" s="617">
        <v>0.56935014998476552</v>
      </c>
      <c r="O43" s="508">
        <v>0.19929926050844099</v>
      </c>
    </row>
    <row r="44" spans="1:21">
      <c r="A44" s="308">
        <v>2020</v>
      </c>
      <c r="B44" s="663">
        <v>0.54152310265918302</v>
      </c>
      <c r="C44" s="508">
        <v>0.109765117681867</v>
      </c>
      <c r="D44" s="663">
        <v>0.84603706497602804</v>
      </c>
      <c r="E44" s="508">
        <v>6.5661377229909196E-2</v>
      </c>
      <c r="F44" s="663">
        <v>0.54321382016667796</v>
      </c>
      <c r="G44" s="508">
        <v>0.31271935408533902</v>
      </c>
      <c r="H44" s="663">
        <v>0.59008298415544502</v>
      </c>
      <c r="I44" s="508">
        <v>2.9474938070627899E-2</v>
      </c>
      <c r="J44" s="663">
        <v>0.83446509410942404</v>
      </c>
      <c r="K44" s="508">
        <v>3.4004876744420098E-2</v>
      </c>
      <c r="L44" s="663">
        <v>0.81579124900943401</v>
      </c>
      <c r="M44" s="508">
        <v>2.9974691760529699E-2</v>
      </c>
      <c r="N44" s="663">
        <v>0.51872008684581405</v>
      </c>
      <c r="O44" s="508">
        <v>0.23225466741522499</v>
      </c>
      <c r="P44" s="23"/>
    </row>
    <row r="45" spans="1:21">
      <c r="A45" s="936">
        <v>2021</v>
      </c>
      <c r="B45" s="663">
        <v>0.46371637440105401</v>
      </c>
      <c r="C45" s="1066">
        <v>0.120337566356713</v>
      </c>
      <c r="D45" s="663">
        <v>0.85080999342589403</v>
      </c>
      <c r="E45" s="1066">
        <v>8.4200881032449604E-2</v>
      </c>
      <c r="F45" s="663">
        <v>0.40707038752021202</v>
      </c>
      <c r="G45" s="1066">
        <v>0.34815715175886702</v>
      </c>
      <c r="H45" s="663">
        <v>0.582176438757258</v>
      </c>
      <c r="I45" s="1066">
        <v>2.6657386245218101E-2</v>
      </c>
      <c r="J45" s="663">
        <v>0.78878594087599296</v>
      </c>
      <c r="K45" s="1066">
        <v>3.5272025095737299E-2</v>
      </c>
      <c r="L45" s="663">
        <v>0.87021452556245704</v>
      </c>
      <c r="M45" s="1066">
        <v>2.9524667925383101E-2</v>
      </c>
      <c r="N45" s="663">
        <v>0.213360341021296</v>
      </c>
      <c r="O45" s="1066">
        <v>0.241826025649647</v>
      </c>
    </row>
    <row r="46" spans="1:21">
      <c r="A46" s="907">
        <v>2022</v>
      </c>
      <c r="B46" s="529">
        <v>0.47623281000000001</v>
      </c>
      <c r="C46" s="908">
        <v>0.14460717395665301</v>
      </c>
      <c r="D46" s="529">
        <v>0.82197489999999995</v>
      </c>
      <c r="E46" s="908">
        <v>8.7405469620181406E-2</v>
      </c>
      <c r="F46" s="529">
        <v>0.39183321999999998</v>
      </c>
      <c r="G46" s="908">
        <v>0.37949803159699802</v>
      </c>
      <c r="H46" s="529">
        <v>0.61377126999999998</v>
      </c>
      <c r="I46" s="908">
        <v>3.1229252119889701E-2</v>
      </c>
      <c r="J46" s="529">
        <v>0.80393230000000004</v>
      </c>
      <c r="K46" s="908">
        <v>4.0024054070991903E-2</v>
      </c>
      <c r="L46" s="529">
        <v>0.93667356999999996</v>
      </c>
      <c r="M46" s="908">
        <v>3.1500612417488798E-2</v>
      </c>
      <c r="N46" s="529">
        <v>0.47615361</v>
      </c>
      <c r="O46" s="908">
        <v>0.247992904928275</v>
      </c>
    </row>
    <row r="47" spans="1:21">
      <c r="A47" s="746" t="s">
        <v>86</v>
      </c>
      <c r="B47" s="411" t="s">
        <v>927</v>
      </c>
      <c r="C47" s="178"/>
      <c r="D47" s="178"/>
      <c r="E47" s="178"/>
      <c r="F47" s="178"/>
      <c r="G47" s="178"/>
      <c r="H47" s="178"/>
      <c r="I47" s="178"/>
      <c r="J47" s="178"/>
      <c r="K47" s="178"/>
      <c r="L47" s="178"/>
      <c r="M47" s="178"/>
      <c r="N47" s="178"/>
      <c r="O47" s="178"/>
    </row>
    <row r="48" spans="1:21">
      <c r="A48" s="171"/>
      <c r="B48" s="411" t="s">
        <v>564</v>
      </c>
      <c r="C48" s="178"/>
      <c r="D48" s="178"/>
      <c r="E48" s="178"/>
      <c r="F48" s="178"/>
      <c r="G48" s="178"/>
      <c r="H48" s="178"/>
      <c r="I48" s="178"/>
      <c r="J48" s="178"/>
      <c r="K48" s="178"/>
      <c r="L48" s="178"/>
      <c r="M48" s="178"/>
      <c r="N48" s="178"/>
      <c r="O48" s="178"/>
    </row>
    <row r="49" spans="1:34">
      <c r="A49" s="171"/>
      <c r="B49" s="411"/>
      <c r="C49" s="178"/>
      <c r="D49" s="178"/>
      <c r="E49" s="178"/>
      <c r="F49" s="178"/>
      <c r="G49" s="178"/>
      <c r="H49" s="178"/>
      <c r="I49" s="178"/>
      <c r="J49" s="178"/>
      <c r="K49" s="178"/>
      <c r="L49" s="178"/>
      <c r="M49" s="178"/>
      <c r="N49" s="178"/>
      <c r="O49" s="178"/>
    </row>
    <row r="50" spans="1:34">
      <c r="A50" s="51" t="s">
        <v>928</v>
      </c>
    </row>
    <row r="51" spans="1:34" ht="66">
      <c r="A51" s="651" t="s">
        <v>820</v>
      </c>
      <c r="B51" s="652" t="s">
        <v>929</v>
      </c>
      <c r="C51" s="652" t="s">
        <v>625</v>
      </c>
      <c r="D51" s="652" t="s">
        <v>626</v>
      </c>
      <c r="E51" s="653" t="s">
        <v>627</v>
      </c>
    </row>
    <row r="52" spans="1:34">
      <c r="A52" s="53" t="s">
        <v>92</v>
      </c>
      <c r="B52" s="654">
        <v>62.328204403064703</v>
      </c>
      <c r="C52" s="655">
        <v>45.589814371990798</v>
      </c>
      <c r="D52" s="655">
        <v>30.718482470966599</v>
      </c>
      <c r="E52" s="656">
        <v>29.6105200346164</v>
      </c>
    </row>
    <row r="53" spans="1:34">
      <c r="A53" s="53" t="s">
        <v>93</v>
      </c>
      <c r="B53" s="657">
        <v>5.4059384384229698</v>
      </c>
      <c r="C53" s="658">
        <v>2.67717805397653</v>
      </c>
      <c r="D53" s="658">
        <v>2.8780691302513102</v>
      </c>
      <c r="E53" s="659">
        <v>2.7251434671391501</v>
      </c>
    </row>
    <row r="54" spans="1:34">
      <c r="A54" s="534" t="s">
        <v>87</v>
      </c>
      <c r="B54" s="660">
        <v>67.734142841487596</v>
      </c>
      <c r="C54" s="661">
        <v>48.266992425967302</v>
      </c>
      <c r="D54" s="661">
        <v>33.596551601217897</v>
      </c>
      <c r="E54" s="662">
        <v>32.335663501755597</v>
      </c>
      <c r="F54" s="663"/>
    </row>
    <row r="55" spans="1:34">
      <c r="A55" s="109"/>
      <c r="B55" s="110"/>
      <c r="C55" s="664"/>
      <c r="D55" s="664"/>
      <c r="E55" s="664"/>
      <c r="F55" s="58"/>
      <c r="AH55" s="110" t="s">
        <v>685</v>
      </c>
    </row>
    <row r="56" spans="1:34">
      <c r="E56" s="511"/>
    </row>
    <row r="57" spans="1:34">
      <c r="A57" s="51" t="s">
        <v>930</v>
      </c>
    </row>
    <row r="58" spans="1:34" ht="66">
      <c r="A58" s="148"/>
      <c r="B58" s="535"/>
      <c r="C58" s="533" t="s">
        <v>929</v>
      </c>
      <c r="D58" s="533" t="s">
        <v>625</v>
      </c>
      <c r="E58" s="533" t="s">
        <v>626</v>
      </c>
      <c r="F58" s="52" t="s">
        <v>627</v>
      </c>
      <c r="I58"/>
    </row>
    <row r="59" spans="1:34">
      <c r="A59" s="147" t="s">
        <v>11</v>
      </c>
      <c r="B59" s="88" t="s">
        <v>92</v>
      </c>
      <c r="C59" s="655">
        <v>78.871109618639906</v>
      </c>
      <c r="D59" s="655">
        <v>69.6391440662088</v>
      </c>
      <c r="E59" s="655">
        <v>66.778549751822993</v>
      </c>
      <c r="F59" s="656">
        <v>66.483022163466401</v>
      </c>
      <c r="I59"/>
    </row>
    <row r="60" spans="1:34">
      <c r="A60" s="23"/>
      <c r="B60" s="53" t="s">
        <v>93</v>
      </c>
      <c r="C60" s="657">
        <v>13.099603598662799</v>
      </c>
      <c r="D60" s="658">
        <v>9.1602871467848797</v>
      </c>
      <c r="E60" s="658">
        <v>9.1602871467848797</v>
      </c>
      <c r="F60" s="659">
        <v>9.1145958237898892</v>
      </c>
      <c r="I60"/>
    </row>
    <row r="61" spans="1:34">
      <c r="A61" s="24"/>
      <c r="B61" s="534" t="s">
        <v>87</v>
      </c>
      <c r="C61" s="658">
        <v>91.970713217302702</v>
      </c>
      <c r="D61" s="658">
        <v>78.799431212993696</v>
      </c>
      <c r="E61" s="658">
        <v>75.938836898607903</v>
      </c>
      <c r="F61" s="659">
        <v>75.597617987256299</v>
      </c>
      <c r="I61"/>
    </row>
    <row r="62" spans="1:34">
      <c r="A62" s="147" t="s">
        <v>2</v>
      </c>
      <c r="B62" s="88" t="s">
        <v>92</v>
      </c>
      <c r="C62" s="655">
        <v>61.534022035877797</v>
      </c>
      <c r="D62" s="655">
        <v>45.963670976527098</v>
      </c>
      <c r="E62" s="655">
        <v>31.2175253210386</v>
      </c>
      <c r="F62" s="656">
        <v>29.299646511831199</v>
      </c>
      <c r="I62"/>
    </row>
    <row r="63" spans="1:34" s="1" customFormat="1">
      <c r="A63" s="23"/>
      <c r="B63" s="53" t="s">
        <v>93</v>
      </c>
      <c r="C63" s="657">
        <v>0</v>
      </c>
      <c r="D63" s="658">
        <v>0</v>
      </c>
      <c r="E63" s="658">
        <v>0</v>
      </c>
      <c r="F63" s="659">
        <v>0</v>
      </c>
      <c r="I63"/>
      <c r="P63"/>
      <c r="Q63"/>
      <c r="R63"/>
      <c r="S63"/>
      <c r="T63"/>
      <c r="U63"/>
      <c r="V63"/>
      <c r="W63"/>
      <c r="X63"/>
      <c r="Y63"/>
      <c r="Z63"/>
      <c r="AA63"/>
      <c r="AB63"/>
      <c r="AC63"/>
      <c r="AD63"/>
      <c r="AE63"/>
      <c r="AF63"/>
      <c r="AG63"/>
      <c r="AH63"/>
    </row>
    <row r="64" spans="1:34" s="1" customFormat="1" ht="18.600000000000001">
      <c r="A64" s="24"/>
      <c r="B64" s="534" t="s">
        <v>87</v>
      </c>
      <c r="C64" s="658">
        <v>61.534022035877797</v>
      </c>
      <c r="D64" s="658">
        <v>45.963670976527098</v>
      </c>
      <c r="E64" s="658">
        <v>31.2175253210386</v>
      </c>
      <c r="F64" s="659">
        <v>29.299646511831199</v>
      </c>
      <c r="I64" s="665"/>
      <c r="P64"/>
      <c r="Q64"/>
      <c r="R64"/>
      <c r="S64"/>
      <c r="T64"/>
      <c r="U64"/>
      <c r="V64"/>
      <c r="W64"/>
      <c r="X64"/>
      <c r="Y64"/>
      <c r="Z64"/>
      <c r="AA64"/>
      <c r="AB64"/>
      <c r="AC64"/>
      <c r="AD64"/>
      <c r="AE64"/>
      <c r="AF64"/>
      <c r="AG64"/>
      <c r="AH64"/>
    </row>
    <row r="65" spans="1:34" s="1" customFormat="1">
      <c r="A65" s="147" t="s">
        <v>536</v>
      </c>
      <c r="B65" s="88" t="s">
        <v>92</v>
      </c>
      <c r="C65" s="655">
        <v>83.236080726315095</v>
      </c>
      <c r="D65" s="655">
        <v>86.256671797611006</v>
      </c>
      <c r="E65" s="655">
        <v>79.647285546366206</v>
      </c>
      <c r="F65" s="656">
        <v>78.603524175489895</v>
      </c>
      <c r="I65"/>
      <c r="P65"/>
      <c r="Q65"/>
      <c r="R65"/>
      <c r="S65"/>
      <c r="T65"/>
      <c r="U65"/>
      <c r="V65"/>
      <c r="W65"/>
      <c r="X65"/>
      <c r="Y65"/>
      <c r="Z65"/>
      <c r="AA65"/>
      <c r="AB65"/>
      <c r="AC65"/>
      <c r="AD65"/>
      <c r="AE65"/>
      <c r="AF65"/>
      <c r="AG65"/>
      <c r="AH65"/>
    </row>
    <row r="66" spans="1:34" s="1" customFormat="1">
      <c r="A66" s="23"/>
      <c r="B66" s="53" t="s">
        <v>93</v>
      </c>
      <c r="C66" s="657">
        <v>5.6797945205479401</v>
      </c>
      <c r="D66" s="658">
        <v>4.7582299336724603</v>
      </c>
      <c r="E66" s="658">
        <v>4.7582299336724603</v>
      </c>
      <c r="F66" s="659">
        <v>4.6816265464115698</v>
      </c>
      <c r="I66"/>
      <c r="P66"/>
      <c r="Q66"/>
      <c r="R66"/>
      <c r="S66"/>
      <c r="T66"/>
      <c r="U66"/>
      <c r="V66"/>
      <c r="W66"/>
      <c r="X66"/>
      <c r="Y66"/>
      <c r="Z66"/>
      <c r="AA66"/>
      <c r="AB66"/>
      <c r="AC66"/>
      <c r="AD66"/>
      <c r="AE66"/>
      <c r="AF66"/>
      <c r="AG66"/>
      <c r="AH66"/>
    </row>
    <row r="67" spans="1:34" s="1" customFormat="1">
      <c r="A67" s="24"/>
      <c r="B67" s="534" t="s">
        <v>87</v>
      </c>
      <c r="C67" s="658">
        <v>88.915875246862996</v>
      </c>
      <c r="D67" s="658">
        <v>91.014901731283501</v>
      </c>
      <c r="E67" s="658">
        <v>84.405515480038702</v>
      </c>
      <c r="F67" s="659">
        <v>83.285150721901502</v>
      </c>
      <c r="I67" s="666"/>
      <c r="P67"/>
      <c r="Q67"/>
      <c r="R67"/>
      <c r="S67"/>
      <c r="T67"/>
      <c r="U67"/>
      <c r="V67"/>
      <c r="W67"/>
      <c r="X67"/>
      <c r="Y67"/>
      <c r="Z67"/>
      <c r="AA67"/>
      <c r="AB67"/>
      <c r="AC67"/>
      <c r="AD67"/>
      <c r="AE67"/>
      <c r="AF67"/>
      <c r="AG67"/>
      <c r="AH67"/>
    </row>
    <row r="68" spans="1:34" s="1" customFormat="1">
      <c r="A68" s="147" t="s">
        <v>5</v>
      </c>
      <c r="B68" s="88" t="s">
        <v>92</v>
      </c>
      <c r="C68" s="655">
        <v>57.003856959030898</v>
      </c>
      <c r="D68" s="655">
        <v>51.414819471251498</v>
      </c>
      <c r="E68" s="655">
        <v>27.928454324208101</v>
      </c>
      <c r="F68" s="656">
        <v>27.2510657397365</v>
      </c>
      <c r="I68"/>
      <c r="P68"/>
      <c r="Q68"/>
      <c r="R68"/>
      <c r="S68"/>
      <c r="T68"/>
      <c r="U68"/>
      <c r="V68"/>
      <c r="W68"/>
      <c r="X68"/>
      <c r="Y68"/>
      <c r="Z68"/>
      <c r="AA68"/>
      <c r="AB68"/>
      <c r="AC68"/>
      <c r="AD68"/>
      <c r="AE68"/>
      <c r="AF68"/>
      <c r="AG68"/>
      <c r="AH68"/>
    </row>
    <row r="69" spans="1:34" s="1" customFormat="1">
      <c r="A69" s="23"/>
      <c r="B69" s="53" t="s">
        <v>93</v>
      </c>
      <c r="C69" s="657">
        <v>4.1805050500476897</v>
      </c>
      <c r="D69" s="658">
        <v>1.4158475871834899</v>
      </c>
      <c r="E69" s="658">
        <v>1.9775311857311499</v>
      </c>
      <c r="F69" s="659">
        <v>1.8869346061328001</v>
      </c>
      <c r="I69" s="666"/>
      <c r="P69"/>
      <c r="Q69"/>
      <c r="R69"/>
      <c r="S69"/>
      <c r="T69"/>
      <c r="U69"/>
      <c r="V69"/>
      <c r="W69"/>
      <c r="X69"/>
      <c r="Y69"/>
      <c r="Z69"/>
      <c r="AA69"/>
      <c r="AB69"/>
      <c r="AC69"/>
      <c r="AD69"/>
      <c r="AE69"/>
      <c r="AF69"/>
      <c r="AG69"/>
      <c r="AH69"/>
    </row>
    <row r="70" spans="1:34" s="1" customFormat="1">
      <c r="A70" s="24"/>
      <c r="B70" s="534" t="s">
        <v>87</v>
      </c>
      <c r="C70" s="658">
        <v>61.184362009078598</v>
      </c>
      <c r="D70" s="658">
        <v>52.830667058434997</v>
      </c>
      <c r="E70" s="658">
        <v>29.9059855099392</v>
      </c>
      <c r="F70" s="659">
        <v>29.138000345869301</v>
      </c>
      <c r="I70"/>
      <c r="P70"/>
      <c r="Q70"/>
      <c r="R70"/>
      <c r="S70"/>
      <c r="T70"/>
      <c r="U70"/>
      <c r="V70"/>
      <c r="W70"/>
      <c r="X70"/>
      <c r="Y70"/>
      <c r="Z70"/>
      <c r="AA70"/>
      <c r="AB70"/>
      <c r="AC70"/>
      <c r="AD70"/>
      <c r="AE70"/>
      <c r="AF70"/>
      <c r="AG70"/>
      <c r="AH70"/>
    </row>
    <row r="71" spans="1:34" s="1" customFormat="1">
      <c r="A71" s="147" t="s">
        <v>6</v>
      </c>
      <c r="B71" s="88" t="s">
        <v>92</v>
      </c>
      <c r="C71" s="655">
        <v>70.321175028530703</v>
      </c>
      <c r="D71" s="655">
        <v>68.090615978126095</v>
      </c>
      <c r="E71" s="655">
        <v>44.674412561703399</v>
      </c>
      <c r="F71" s="656">
        <v>43.236300521213103</v>
      </c>
      <c r="I71"/>
      <c r="P71"/>
      <c r="Q71"/>
      <c r="R71"/>
      <c r="S71"/>
      <c r="T71"/>
      <c r="U71"/>
      <c r="V71"/>
      <c r="W71"/>
      <c r="X71"/>
      <c r="Y71"/>
      <c r="Z71"/>
      <c r="AA71"/>
      <c r="AB71"/>
      <c r="AC71"/>
      <c r="AD71"/>
      <c r="AE71"/>
      <c r="AF71"/>
      <c r="AG71"/>
      <c r="AH71"/>
    </row>
    <row r="72" spans="1:34" s="1" customFormat="1">
      <c r="A72" s="23"/>
      <c r="B72" s="53" t="s">
        <v>93</v>
      </c>
      <c r="C72" s="657">
        <v>3.5106621077904099</v>
      </c>
      <c r="D72" s="658">
        <v>2.4363921548641501</v>
      </c>
      <c r="E72" s="658">
        <v>2.1543594311552399</v>
      </c>
      <c r="F72" s="659">
        <v>2.0795601018632501</v>
      </c>
      <c r="I72"/>
      <c r="P72"/>
      <c r="Q72"/>
      <c r="R72"/>
      <c r="S72"/>
      <c r="T72"/>
      <c r="U72"/>
      <c r="V72"/>
      <c r="W72"/>
      <c r="X72"/>
      <c r="Y72"/>
      <c r="Z72"/>
      <c r="AA72"/>
      <c r="AB72"/>
      <c r="AC72"/>
      <c r="AD72"/>
      <c r="AE72"/>
      <c r="AF72"/>
      <c r="AG72"/>
      <c r="AH72"/>
    </row>
    <row r="73" spans="1:34" s="1" customFormat="1">
      <c r="A73" s="24"/>
      <c r="B73" s="534" t="s">
        <v>87</v>
      </c>
      <c r="C73" s="658">
        <v>73.831837136321198</v>
      </c>
      <c r="D73" s="658">
        <v>70.527008132990304</v>
      </c>
      <c r="E73" s="658">
        <v>46.828771992858599</v>
      </c>
      <c r="F73" s="659">
        <v>45.315860623076397</v>
      </c>
      <c r="I73"/>
      <c r="P73"/>
      <c r="Q73"/>
      <c r="R73"/>
      <c r="S73"/>
      <c r="T73"/>
      <c r="U73"/>
      <c r="V73"/>
      <c r="W73"/>
      <c r="X73"/>
      <c r="Y73"/>
      <c r="Z73"/>
      <c r="AA73"/>
      <c r="AB73"/>
      <c r="AC73"/>
      <c r="AD73"/>
      <c r="AE73"/>
      <c r="AF73"/>
      <c r="AG73"/>
      <c r="AH73"/>
    </row>
    <row r="74" spans="1:34" s="1" customFormat="1">
      <c r="A74" s="147" t="s">
        <v>1</v>
      </c>
      <c r="B74" s="88" t="s">
        <v>92</v>
      </c>
      <c r="C74" s="655">
        <v>67.345696849602106</v>
      </c>
      <c r="D74" s="655">
        <v>64.137195592370006</v>
      </c>
      <c r="E74" s="655">
        <v>55.5111169763506</v>
      </c>
      <c r="F74" s="656">
        <v>55.475510614566403</v>
      </c>
      <c r="I74"/>
      <c r="P74"/>
      <c r="Q74"/>
      <c r="R74"/>
      <c r="S74"/>
      <c r="T74"/>
      <c r="U74"/>
      <c r="V74"/>
      <c r="W74"/>
      <c r="X74"/>
      <c r="Y74"/>
      <c r="Z74"/>
      <c r="AA74"/>
      <c r="AB74"/>
      <c r="AC74"/>
      <c r="AD74"/>
      <c r="AE74"/>
      <c r="AF74"/>
      <c r="AG74"/>
      <c r="AH74"/>
    </row>
    <row r="75" spans="1:34" s="1" customFormat="1">
      <c r="A75" s="23"/>
      <c r="B75" s="53" t="s">
        <v>93</v>
      </c>
      <c r="C75" s="657">
        <v>4.4729485413889103</v>
      </c>
      <c r="D75" s="658">
        <v>2.301801690814</v>
      </c>
      <c r="E75" s="658">
        <v>2.2636788163277601</v>
      </c>
      <c r="F75" s="659">
        <v>2.2618179407186698</v>
      </c>
      <c r="I75"/>
      <c r="P75"/>
      <c r="Q75"/>
      <c r="R75"/>
      <c r="S75"/>
      <c r="T75"/>
      <c r="U75"/>
      <c r="V75"/>
      <c r="W75"/>
      <c r="X75"/>
      <c r="Y75"/>
      <c r="Z75"/>
      <c r="AA75"/>
      <c r="AB75"/>
      <c r="AC75"/>
      <c r="AD75"/>
      <c r="AE75"/>
      <c r="AF75"/>
      <c r="AG75"/>
      <c r="AH75"/>
    </row>
    <row r="76" spans="1:34" s="1" customFormat="1">
      <c r="A76" s="24"/>
      <c r="B76" s="534" t="s">
        <v>87</v>
      </c>
      <c r="C76" s="658">
        <v>71.818645390990994</v>
      </c>
      <c r="D76" s="658">
        <v>66.438997283184094</v>
      </c>
      <c r="E76" s="658">
        <v>57.774795792678397</v>
      </c>
      <c r="F76" s="659">
        <v>57.737328555285103</v>
      </c>
      <c r="I76"/>
      <c r="P76"/>
      <c r="Q76"/>
      <c r="R76"/>
      <c r="S76"/>
      <c r="T76"/>
      <c r="U76"/>
      <c r="V76"/>
      <c r="W76"/>
      <c r="X76"/>
      <c r="Y76"/>
      <c r="Z76"/>
      <c r="AA76"/>
      <c r="AB76"/>
      <c r="AC76"/>
      <c r="AD76"/>
      <c r="AE76"/>
      <c r="AF76"/>
      <c r="AG76"/>
      <c r="AH76"/>
    </row>
    <row r="77" spans="1:34" s="1" customFormat="1">
      <c r="A77" s="536" t="s">
        <v>3</v>
      </c>
      <c r="B77" s="53" t="s">
        <v>92</v>
      </c>
      <c r="C77" s="666">
        <v>38.914732771754899</v>
      </c>
      <c r="D77" s="666">
        <v>27.6828587593408</v>
      </c>
      <c r="E77" s="666">
        <v>16.747152265169099</v>
      </c>
      <c r="F77" s="667">
        <v>15.5346039350631</v>
      </c>
      <c r="H77" s="668"/>
      <c r="I77" s="668"/>
      <c r="J77" s="668"/>
      <c r="P77"/>
      <c r="Q77"/>
      <c r="R77"/>
      <c r="S77"/>
      <c r="T77"/>
      <c r="U77"/>
      <c r="V77"/>
      <c r="W77"/>
      <c r="X77"/>
      <c r="Y77"/>
      <c r="Z77"/>
      <c r="AA77"/>
      <c r="AB77"/>
      <c r="AC77"/>
      <c r="AD77"/>
      <c r="AE77"/>
      <c r="AF77"/>
      <c r="AG77"/>
      <c r="AH77"/>
    </row>
    <row r="78" spans="1:34" s="1" customFormat="1">
      <c r="A78" s="537"/>
      <c r="B78" s="53" t="s">
        <v>93</v>
      </c>
      <c r="C78" s="657">
        <v>7.2451844397260201</v>
      </c>
      <c r="D78" s="658">
        <v>2.83392667323547</v>
      </c>
      <c r="E78" s="658">
        <v>2.83392667323547</v>
      </c>
      <c r="F78" s="659">
        <v>2.5523850773875201</v>
      </c>
      <c r="H78" s="668"/>
      <c r="I78" s="668"/>
      <c r="J78" s="668"/>
      <c r="P78"/>
      <c r="Q78"/>
      <c r="R78"/>
      <c r="S78"/>
      <c r="T78"/>
      <c r="U78"/>
      <c r="V78"/>
      <c r="W78"/>
      <c r="X78"/>
      <c r="Y78"/>
      <c r="Z78"/>
      <c r="AA78"/>
      <c r="AB78"/>
      <c r="AC78"/>
      <c r="AD78"/>
      <c r="AE78"/>
      <c r="AF78"/>
      <c r="AG78"/>
      <c r="AH78"/>
    </row>
    <row r="79" spans="1:34" s="1" customFormat="1">
      <c r="A79" s="538"/>
      <c r="B79" s="534" t="s">
        <v>87</v>
      </c>
      <c r="C79" s="658">
        <v>46.159917211480902</v>
      </c>
      <c r="D79" s="658">
        <v>30.516785432576199</v>
      </c>
      <c r="E79" s="658">
        <v>19.581078938404598</v>
      </c>
      <c r="F79" s="659">
        <v>18.086989012450701</v>
      </c>
      <c r="H79" s="668"/>
      <c r="I79" s="668"/>
      <c r="J79" s="668"/>
      <c r="K79" s="119"/>
      <c r="P79"/>
      <c r="Q79"/>
      <c r="R79"/>
      <c r="S79"/>
      <c r="T79"/>
      <c r="U79"/>
      <c r="V79"/>
      <c r="W79"/>
      <c r="X79"/>
      <c r="Y79"/>
      <c r="Z79"/>
      <c r="AA79"/>
      <c r="AB79"/>
      <c r="AC79"/>
      <c r="AD79"/>
      <c r="AE79"/>
      <c r="AF79"/>
      <c r="AG79"/>
      <c r="AH79"/>
    </row>
    <row r="82" spans="1:34" s="1" customFormat="1">
      <c r="A82" s="51" t="s">
        <v>931</v>
      </c>
      <c r="P82"/>
      <c r="Q82"/>
      <c r="R82"/>
      <c r="S82"/>
      <c r="T82"/>
      <c r="U82"/>
      <c r="V82"/>
      <c r="W82"/>
      <c r="X82"/>
      <c r="Y82"/>
      <c r="Z82"/>
      <c r="AA82"/>
      <c r="AB82"/>
      <c r="AC82"/>
      <c r="AD82"/>
      <c r="AE82"/>
      <c r="AF82"/>
      <c r="AG82"/>
      <c r="AH82"/>
    </row>
    <row r="84" spans="1:34" s="1" customFormat="1">
      <c r="A84" s="669"/>
      <c r="B84" s="670" t="s">
        <v>932</v>
      </c>
      <c r="C84" s="671" t="s">
        <v>932</v>
      </c>
      <c r="D84" s="652" t="s">
        <v>537</v>
      </c>
      <c r="E84" s="652" t="s">
        <v>628</v>
      </c>
      <c r="F84" s="652" t="s">
        <v>379</v>
      </c>
      <c r="G84" s="672" t="s">
        <v>538</v>
      </c>
      <c r="H84" s="670" t="s">
        <v>545</v>
      </c>
      <c r="P84"/>
      <c r="Q84"/>
      <c r="R84"/>
      <c r="S84"/>
      <c r="T84"/>
      <c r="U84"/>
      <c r="V84"/>
      <c r="W84"/>
      <c r="X84"/>
      <c r="Y84"/>
      <c r="Z84"/>
      <c r="AA84"/>
      <c r="AB84"/>
      <c r="AC84"/>
      <c r="AD84"/>
      <c r="AE84"/>
      <c r="AF84"/>
      <c r="AG84"/>
      <c r="AH84"/>
    </row>
    <row r="85" spans="1:34" s="1" customFormat="1">
      <c r="A85" s="673" t="s">
        <v>544</v>
      </c>
      <c r="B85" s="674" t="str">
        <f>CONCATENATE("$",ROUND(C64,0),"/MWh")</f>
        <v>$62/MWh</v>
      </c>
      <c r="C85" s="675">
        <v>1</v>
      </c>
      <c r="D85" s="676">
        <f>(D64/C64)-1</f>
        <v>-0.25303645924968643</v>
      </c>
      <c r="E85" s="676">
        <f>(E64-D64)/C64</f>
        <v>-0.23964215514615095</v>
      </c>
      <c r="F85" s="676">
        <f>(F64-E64)/C64</f>
        <v>-3.116777915295656E-2</v>
      </c>
      <c r="G85" s="676">
        <f>(F64/C64)-1</f>
        <v>-0.52384639354879392</v>
      </c>
      <c r="H85" s="674" t="str">
        <f>CONCATENATE("$",ROUND(F64,0),"/MWh")</f>
        <v>$29/MWh</v>
      </c>
      <c r="P85"/>
      <c r="Q85"/>
      <c r="R85"/>
      <c r="S85"/>
      <c r="T85"/>
      <c r="U85"/>
      <c r="V85"/>
      <c r="W85"/>
      <c r="X85"/>
      <c r="Y85"/>
      <c r="Z85"/>
      <c r="AA85"/>
      <c r="AB85"/>
      <c r="AC85"/>
      <c r="AD85"/>
      <c r="AE85"/>
      <c r="AF85"/>
      <c r="AG85"/>
      <c r="AH85"/>
    </row>
    <row r="86" spans="1:34" s="1" customFormat="1">
      <c r="A86" s="673" t="s">
        <v>539</v>
      </c>
      <c r="B86" s="674" t="str">
        <f>CONCATENATE("$",ROUND(C79,0),"/MWh")</f>
        <v>$46/MWh</v>
      </c>
      <c r="C86" s="675">
        <v>1</v>
      </c>
      <c r="D86" s="676">
        <f>(D79/C79)-1</f>
        <v>-0.33888994443460441</v>
      </c>
      <c r="E86" s="676">
        <f>(E79-D79)/C79</f>
        <v>-0.23690914444386549</v>
      </c>
      <c r="F86" s="676">
        <f>(F79-E79)/C79</f>
        <v>-3.2367690763151692E-2</v>
      </c>
      <c r="G86" s="676">
        <f>(F79/C79)-1</f>
        <v>-0.60816677964162158</v>
      </c>
      <c r="H86" s="674" t="str">
        <f>CONCATENATE("$",ROUND(F79,0),"/MWh")</f>
        <v>$18/MWh</v>
      </c>
      <c r="P86"/>
      <c r="Q86"/>
      <c r="R86"/>
      <c r="S86"/>
      <c r="T86"/>
      <c r="U86"/>
      <c r="V86"/>
      <c r="W86"/>
      <c r="X86"/>
      <c r="Y86"/>
      <c r="Z86"/>
      <c r="AA86"/>
      <c r="AB86"/>
      <c r="AC86"/>
      <c r="AD86"/>
      <c r="AE86"/>
      <c r="AF86"/>
      <c r="AG86"/>
      <c r="AH86"/>
    </row>
    <row r="87" spans="1:34" s="1" customFormat="1">
      <c r="A87" s="673" t="s">
        <v>542</v>
      </c>
      <c r="B87" s="674" t="str">
        <f>CONCATENATE("$",ROUND(C70,0),"/MWh")</f>
        <v>$61/MWh</v>
      </c>
      <c r="C87" s="675">
        <v>1</v>
      </c>
      <c r="D87" s="676">
        <f>(D70/C70)-1</f>
        <v>-0.13653317083545091</v>
      </c>
      <c r="E87" s="676">
        <f>(E70-D70)/C70</f>
        <v>-0.37468203958871404</v>
      </c>
      <c r="F87" s="676">
        <f>(F70-E70)/C70</f>
        <v>-1.255198450800131E-2</v>
      </c>
      <c r="G87" s="676">
        <f>(F70/C70)-1</f>
        <v>-0.52376719493216628</v>
      </c>
      <c r="H87" s="674" t="str">
        <f>CONCATENATE("$",ROUND(F70,0),"/MWh")</f>
        <v>$29/MWh</v>
      </c>
      <c r="P87"/>
      <c r="Q87"/>
      <c r="R87"/>
      <c r="S87"/>
      <c r="T87"/>
      <c r="U87"/>
      <c r="V87"/>
      <c r="W87"/>
      <c r="X87"/>
      <c r="Y87"/>
      <c r="Z87"/>
      <c r="AA87"/>
      <c r="AB87"/>
      <c r="AC87"/>
      <c r="AD87"/>
      <c r="AE87"/>
      <c r="AF87"/>
      <c r="AG87"/>
      <c r="AH87"/>
    </row>
    <row r="88" spans="1:34" s="1" customFormat="1">
      <c r="A88" s="673" t="s">
        <v>543</v>
      </c>
      <c r="B88" s="674" t="str">
        <f>CONCATENATE("$",ROUND(C73,0),"/MWh")</f>
        <v>$74/MWh</v>
      </c>
      <c r="C88" s="675">
        <v>1</v>
      </c>
      <c r="D88" s="676">
        <f>(D73/C73)-1</f>
        <v>-4.4761570773715675E-2</v>
      </c>
      <c r="E88" s="676">
        <f>(E73-D73)/C73</f>
        <v>-0.32097584266223655</v>
      </c>
      <c r="F88" s="676">
        <f>(F73-E73)/C73</f>
        <v>-2.0491314160161037E-2</v>
      </c>
      <c r="G88" s="676">
        <f>(F73/C73)-1</f>
        <v>-0.38622872759611326</v>
      </c>
      <c r="H88" s="674" t="str">
        <f>CONCATENATE("$",ROUND(F73,0),"/MWh")</f>
        <v>$45/MWh</v>
      </c>
      <c r="P88"/>
      <c r="Q88"/>
      <c r="R88"/>
      <c r="S88"/>
      <c r="T88"/>
      <c r="U88"/>
      <c r="V88"/>
      <c r="W88"/>
      <c r="X88"/>
      <c r="Y88"/>
      <c r="Z88"/>
      <c r="AA88"/>
      <c r="AB88"/>
      <c r="AC88"/>
      <c r="AD88"/>
      <c r="AE88"/>
      <c r="AF88"/>
      <c r="AG88"/>
      <c r="AH88"/>
    </row>
    <row r="89" spans="1:34" s="1" customFormat="1">
      <c r="A89" s="673" t="s">
        <v>1</v>
      </c>
      <c r="B89" s="674" t="str">
        <f>CONCATENATE("$",ROUND(C76,0),"/MWh")</f>
        <v>$72/MWh</v>
      </c>
      <c r="C89" s="675">
        <v>1</v>
      </c>
      <c r="D89" s="677">
        <f>(D76/C76)-1</f>
        <v>-7.4906009136197493E-2</v>
      </c>
      <c r="E89" s="676">
        <f>(E76-D76)/C76</f>
        <v>-0.12064000153910649</v>
      </c>
      <c r="F89" s="676">
        <f>(F76-E76)/C76</f>
        <v>-5.2169234311392012E-4</v>
      </c>
      <c r="G89" s="678">
        <f>(F76/C76)-1</f>
        <v>-0.19606770301841792</v>
      </c>
      <c r="H89" s="674" t="str">
        <f>CONCATENATE("$",ROUND(F76,0),"/MWh")</f>
        <v>$58/MWh</v>
      </c>
      <c r="P89"/>
      <c r="Q89"/>
      <c r="R89"/>
      <c r="S89"/>
      <c r="T89"/>
      <c r="U89"/>
      <c r="V89"/>
      <c r="W89"/>
      <c r="X89"/>
      <c r="Y89"/>
      <c r="Z89"/>
      <c r="AA89"/>
      <c r="AB89"/>
      <c r="AC89"/>
      <c r="AD89"/>
      <c r="AE89"/>
      <c r="AF89"/>
      <c r="AG89"/>
      <c r="AH89"/>
    </row>
    <row r="90" spans="1:34" s="1" customFormat="1">
      <c r="A90" s="673" t="s">
        <v>540</v>
      </c>
      <c r="B90" s="674" t="str">
        <f>CONCATENATE("$",ROUND(C61,0),"/MWh")</f>
        <v>$92/MWh</v>
      </c>
      <c r="C90" s="675">
        <v>1</v>
      </c>
      <c r="D90" s="677">
        <f>(D61/C61)-1</f>
        <v>-0.14321169798029854</v>
      </c>
      <c r="E90" s="676">
        <f>(E61-D61)/C61</f>
        <v>-3.1103317722751132E-2</v>
      </c>
      <c r="F90" s="676">
        <f>(F61-E61)/C61</f>
        <v>-3.7100822578747718E-3</v>
      </c>
      <c r="G90" s="678">
        <f>(F61/C61)-1</f>
        <v>-0.17802509796092447</v>
      </c>
      <c r="H90" s="674" t="str">
        <f>CONCATENATE("$",ROUND(F61,0),"/MWh")</f>
        <v>$76/MWh</v>
      </c>
      <c r="P90"/>
      <c r="Q90"/>
      <c r="R90"/>
      <c r="S90"/>
      <c r="T90"/>
      <c r="U90"/>
      <c r="V90"/>
      <c r="W90"/>
      <c r="X90"/>
      <c r="Y90"/>
      <c r="Z90"/>
      <c r="AA90"/>
      <c r="AB90"/>
      <c r="AC90"/>
      <c r="AD90"/>
      <c r="AE90"/>
      <c r="AF90"/>
      <c r="AG90"/>
      <c r="AH90"/>
    </row>
    <row r="91" spans="1:34" s="1" customFormat="1">
      <c r="A91" s="679" t="s">
        <v>541</v>
      </c>
      <c r="B91" s="680" t="str">
        <f>CONCATENATE("$",ROUND(C67,0),"/MWh")</f>
        <v>$89/MWh</v>
      </c>
      <c r="C91" s="682">
        <v>1</v>
      </c>
      <c r="D91" s="681">
        <f>(D67/C67)-1</f>
        <v>2.3606880982646183E-2</v>
      </c>
      <c r="E91" s="681">
        <f>(E67-D67)/C67</f>
        <v>-7.433302807732281E-2</v>
      </c>
      <c r="F91" s="681">
        <f>(F67-E67)/C67</f>
        <v>-1.2600278128361861E-2</v>
      </c>
      <c r="G91" s="682">
        <f>(F67/C67)-1</f>
        <v>-6.3326425223038552E-2</v>
      </c>
      <c r="H91" s="659" t="str">
        <f>CONCATENATE("$",ROUND(F67,0),"/MWh")</f>
        <v>$83/MWh</v>
      </c>
      <c r="P91"/>
      <c r="Q91"/>
      <c r="R91"/>
      <c r="S91"/>
      <c r="T91"/>
      <c r="U91"/>
      <c r="V91"/>
      <c r="W91"/>
      <c r="X91"/>
      <c r="Y91"/>
      <c r="Z91"/>
      <c r="AA91"/>
      <c r="AB91"/>
      <c r="AC91"/>
      <c r="AD91"/>
      <c r="AE91"/>
      <c r="AF91"/>
      <c r="AG91"/>
      <c r="AH91"/>
    </row>
    <row r="92" spans="1:34" s="1" customFormat="1">
      <c r="A92"/>
      <c r="E92" s="683"/>
      <c r="P92"/>
      <c r="Q92"/>
      <c r="R92"/>
      <c r="S92"/>
      <c r="T92"/>
      <c r="U92"/>
      <c r="V92"/>
      <c r="W92"/>
      <c r="X92"/>
      <c r="Y92"/>
      <c r="Z92"/>
      <c r="AA92"/>
      <c r="AB92"/>
      <c r="AC92"/>
      <c r="AD92"/>
      <c r="AE92"/>
      <c r="AF92"/>
      <c r="AG92"/>
      <c r="AH92"/>
    </row>
    <row r="96" spans="1:34" s="1" customFormat="1">
      <c r="A96"/>
      <c r="B96" s="684"/>
      <c r="H96" s="684"/>
      <c r="P96"/>
      <c r="Q96"/>
      <c r="R96"/>
      <c r="S96"/>
      <c r="T96"/>
      <c r="U96"/>
      <c r="V96"/>
      <c r="W96"/>
      <c r="X96"/>
      <c r="Y96"/>
      <c r="Z96"/>
      <c r="AA96"/>
      <c r="AB96"/>
      <c r="AC96"/>
      <c r="AD96"/>
      <c r="AE96"/>
      <c r="AF96"/>
      <c r="AG96"/>
      <c r="AH96"/>
    </row>
    <row r="97" spans="1:34" s="1" customFormat="1">
      <c r="A97"/>
      <c r="B97" s="684"/>
      <c r="H97" s="684"/>
      <c r="P97"/>
      <c r="Q97"/>
      <c r="R97"/>
      <c r="S97"/>
      <c r="T97"/>
      <c r="U97"/>
      <c r="V97"/>
      <c r="W97"/>
      <c r="X97"/>
      <c r="Y97"/>
      <c r="Z97"/>
      <c r="AA97"/>
      <c r="AB97"/>
      <c r="AC97"/>
      <c r="AD97"/>
      <c r="AE97"/>
      <c r="AF97"/>
      <c r="AG97"/>
      <c r="AH97"/>
    </row>
    <row r="98" spans="1:34" s="1" customFormat="1">
      <c r="A98"/>
      <c r="B98" s="684"/>
      <c r="H98" s="684"/>
      <c r="P98"/>
      <c r="Q98"/>
      <c r="R98"/>
      <c r="S98"/>
      <c r="T98"/>
      <c r="U98"/>
      <c r="V98"/>
      <c r="W98"/>
      <c r="X98"/>
      <c r="Y98"/>
      <c r="Z98"/>
      <c r="AA98"/>
      <c r="AB98"/>
      <c r="AC98"/>
      <c r="AD98"/>
      <c r="AE98"/>
      <c r="AF98"/>
      <c r="AG98"/>
      <c r="AH98"/>
    </row>
    <row r="99" spans="1:34" s="1" customFormat="1">
      <c r="A99"/>
      <c r="B99" s="684"/>
      <c r="H99" s="684"/>
      <c r="P99"/>
      <c r="Q99"/>
      <c r="R99"/>
      <c r="S99"/>
      <c r="T99"/>
      <c r="U99"/>
      <c r="V99"/>
      <c r="W99"/>
      <c r="X99"/>
      <c r="Y99"/>
      <c r="Z99"/>
      <c r="AA99"/>
      <c r="AB99"/>
      <c r="AC99"/>
      <c r="AD99"/>
      <c r="AE99"/>
      <c r="AF99"/>
      <c r="AG99"/>
      <c r="AH99"/>
    </row>
    <row r="100" spans="1:34" s="1" customFormat="1">
      <c r="A100"/>
      <c r="B100" s="684"/>
      <c r="H100" s="684"/>
      <c r="P100"/>
      <c r="Q100"/>
      <c r="R100"/>
      <c r="S100"/>
      <c r="T100"/>
      <c r="U100"/>
      <c r="V100"/>
      <c r="W100"/>
      <c r="X100"/>
      <c r="Y100"/>
      <c r="Z100"/>
      <c r="AA100"/>
      <c r="AB100"/>
      <c r="AC100"/>
      <c r="AD100"/>
      <c r="AE100"/>
      <c r="AF100"/>
      <c r="AG100"/>
      <c r="AH100"/>
    </row>
    <row r="101" spans="1:34" s="1" customFormat="1">
      <c r="A101"/>
      <c r="B101" s="684"/>
      <c r="H101" s="684"/>
      <c r="P101"/>
      <c r="Q101"/>
      <c r="R101"/>
      <c r="S101"/>
      <c r="T101"/>
      <c r="U101"/>
      <c r="V101"/>
      <c r="W101"/>
      <c r="X101"/>
      <c r="Y101"/>
      <c r="Z101"/>
      <c r="AA101"/>
      <c r="AB101"/>
      <c r="AC101"/>
      <c r="AD101"/>
      <c r="AE101"/>
      <c r="AF101"/>
      <c r="AG101"/>
      <c r="AH101"/>
    </row>
    <row r="102" spans="1:34" s="1" customFormat="1">
      <c r="A102"/>
      <c r="B102" s="684"/>
      <c r="H102" s="684"/>
      <c r="P102"/>
      <c r="Q102"/>
      <c r="R102"/>
      <c r="S102"/>
      <c r="T102"/>
      <c r="U102"/>
      <c r="V102"/>
      <c r="W102"/>
      <c r="X102"/>
      <c r="Y102"/>
      <c r="Z102"/>
      <c r="AA102"/>
      <c r="AB102"/>
      <c r="AC102"/>
      <c r="AD102"/>
      <c r="AE102"/>
      <c r="AF102"/>
      <c r="AG102"/>
      <c r="AH102"/>
    </row>
  </sheetData>
  <mergeCells count="7">
    <mergeCell ref="N30:O30"/>
    <mergeCell ref="B30:C30"/>
    <mergeCell ref="D30:E30"/>
    <mergeCell ref="F30:G30"/>
    <mergeCell ref="H30:I30"/>
    <mergeCell ref="J30:K30"/>
    <mergeCell ref="L30:M30"/>
  </mergeCells>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98"/>
  <sheetViews>
    <sheetView topLeftCell="A15" zoomScale="75" zoomScaleNormal="75" workbookViewId="0">
      <selection activeCell="M5" sqref="M5"/>
    </sheetView>
  </sheetViews>
  <sheetFormatPr defaultColWidth="12.44140625" defaultRowHeight="15.6"/>
  <cols>
    <col min="1" max="1" width="12.44140625" style="767"/>
    <col min="2" max="2" width="15.44140625" style="767" customWidth="1"/>
    <col min="3" max="3" width="14.109375" style="768" customWidth="1"/>
    <col min="4" max="4" width="16.33203125" style="767" bestFit="1" customWidth="1"/>
    <col min="5" max="5" width="14.5546875" style="767" customWidth="1"/>
    <col min="6" max="6" width="18.33203125" style="767" customWidth="1"/>
    <col min="7" max="7" width="13.44140625" style="767" customWidth="1"/>
    <col min="8" max="16384" width="12.44140625" style="768"/>
  </cols>
  <sheetData>
    <row r="1" spans="1:12">
      <c r="A1" s="909" t="s">
        <v>882</v>
      </c>
      <c r="F1" s="768"/>
    </row>
    <row r="2" spans="1:12" ht="19.05" customHeight="1">
      <c r="A2" s="909"/>
      <c r="G2" s="1140"/>
      <c r="H2" s="1140"/>
      <c r="I2" s="1140"/>
      <c r="J2" s="1140"/>
      <c r="K2" s="1140"/>
      <c r="L2" s="1140"/>
    </row>
    <row r="3" spans="1:12" ht="19.05" customHeight="1">
      <c r="A3" s="1256" t="s">
        <v>919</v>
      </c>
      <c r="B3" s="1257"/>
      <c r="C3" s="1257"/>
      <c r="D3" s="1257"/>
      <c r="E3" s="1257"/>
      <c r="F3" s="1257"/>
      <c r="G3" s="1258"/>
      <c r="H3" s="1140"/>
      <c r="I3" s="1140"/>
      <c r="J3" s="1140"/>
      <c r="K3" s="1140"/>
      <c r="L3" s="1140"/>
    </row>
    <row r="4" spans="1:12" ht="19.05" customHeight="1">
      <c r="A4" s="1259"/>
      <c r="B4" s="1260"/>
      <c r="C4" s="1260"/>
      <c r="D4" s="1260"/>
      <c r="E4" s="1260"/>
      <c r="F4" s="1260"/>
      <c r="G4" s="1261"/>
      <c r="H4" s="1140"/>
      <c r="I4" s="1140"/>
      <c r="J4" s="1140"/>
      <c r="K4" s="1140"/>
      <c r="L4" s="1140"/>
    </row>
    <row r="5" spans="1:12" ht="19.05" customHeight="1">
      <c r="A5" s="1259"/>
      <c r="B5" s="1260"/>
      <c r="C5" s="1260"/>
      <c r="D5" s="1260"/>
      <c r="E5" s="1260"/>
      <c r="F5" s="1260"/>
      <c r="G5" s="1261"/>
      <c r="H5" s="1140"/>
      <c r="I5" s="1140"/>
      <c r="J5" s="1140"/>
      <c r="K5" s="1140"/>
      <c r="L5" s="1140"/>
    </row>
    <row r="6" spans="1:12" ht="19.05" customHeight="1">
      <c r="A6" s="1262"/>
      <c r="B6" s="1263"/>
      <c r="C6" s="1263"/>
      <c r="D6" s="1263"/>
      <c r="E6" s="1263"/>
      <c r="F6" s="1263"/>
      <c r="G6" s="1264"/>
      <c r="H6" s="1140"/>
      <c r="I6" s="1140"/>
      <c r="J6" s="1140"/>
      <c r="K6" s="1140"/>
      <c r="L6" s="1140"/>
    </row>
    <row r="7" spans="1:12" ht="18">
      <c r="A7" s="909"/>
      <c r="F7" s="1141"/>
    </row>
    <row r="8" spans="1:12">
      <c r="A8" s="769"/>
    </row>
    <row r="9" spans="1:12" s="772" customFormat="1" ht="13.2">
      <c r="A9" s="770" t="s">
        <v>883</v>
      </c>
      <c r="B9" s="771"/>
      <c r="D9" s="771"/>
      <c r="E9" s="771"/>
      <c r="F9" s="771"/>
      <c r="G9" s="771"/>
      <c r="J9" s="772" t="s">
        <v>884</v>
      </c>
    </row>
    <row r="10" spans="1:12">
      <c r="A10" s="769"/>
    </row>
    <row r="11" spans="1:12">
      <c r="A11" s="769"/>
    </row>
    <row r="12" spans="1:12">
      <c r="A12" s="769"/>
    </row>
    <row r="13" spans="1:12">
      <c r="A13" s="769"/>
    </row>
    <row r="14" spans="1:12">
      <c r="A14" s="769"/>
    </row>
    <row r="15" spans="1:12">
      <c r="A15" s="769"/>
    </row>
    <row r="16" spans="1:12">
      <c r="A16" s="769"/>
    </row>
    <row r="27" spans="1:10">
      <c r="J27" s="773" t="s">
        <v>885</v>
      </c>
    </row>
    <row r="30" spans="1:10">
      <c r="A30" s="804" t="s">
        <v>679</v>
      </c>
    </row>
    <row r="31" spans="1:10">
      <c r="A31" s="774" t="s">
        <v>885</v>
      </c>
    </row>
    <row r="33" spans="1:14" s="772" customFormat="1" ht="13.2">
      <c r="A33" s="771"/>
      <c r="B33" s="771"/>
      <c r="D33" s="771"/>
      <c r="E33" s="771"/>
      <c r="F33" s="771"/>
      <c r="G33" s="771"/>
    </row>
    <row r="34" spans="1:14" s="772" customFormat="1" ht="13.2">
      <c r="A34" s="775" t="s">
        <v>886</v>
      </c>
      <c r="B34" s="771"/>
      <c r="D34" s="771"/>
      <c r="E34" s="771"/>
      <c r="F34" s="771"/>
      <c r="G34" s="771"/>
      <c r="J34" s="776" t="s">
        <v>887</v>
      </c>
    </row>
    <row r="35" spans="1:14" s="772" customFormat="1" ht="13.2">
      <c r="A35" s="777" t="s">
        <v>381</v>
      </c>
      <c r="B35" s="778" t="s">
        <v>637</v>
      </c>
      <c r="C35" s="779" t="s">
        <v>638</v>
      </c>
      <c r="D35" s="778" t="s">
        <v>639</v>
      </c>
      <c r="E35" s="778" t="s">
        <v>650</v>
      </c>
      <c r="F35" s="778" t="s">
        <v>651</v>
      </c>
      <c r="G35" s="780" t="s">
        <v>652</v>
      </c>
    </row>
    <row r="36" spans="1:14" s="772" customFormat="1" ht="13.2">
      <c r="A36" s="781">
        <v>2022</v>
      </c>
      <c r="B36" s="771" t="s">
        <v>640</v>
      </c>
      <c r="C36" s="772" t="s">
        <v>100</v>
      </c>
      <c r="D36" s="1142">
        <v>77239636</v>
      </c>
      <c r="E36" s="782">
        <v>22.4</v>
      </c>
      <c r="F36" s="782">
        <v>91.5</v>
      </c>
      <c r="G36" s="788">
        <v>199.2</v>
      </c>
      <c r="H36" s="792"/>
      <c r="I36" s="792"/>
      <c r="J36" s="786"/>
      <c r="K36" s="778" t="s">
        <v>642</v>
      </c>
      <c r="L36" s="780" t="s">
        <v>643</v>
      </c>
    </row>
    <row r="37" spans="1:14" s="772" customFormat="1" ht="13.2">
      <c r="A37" s="781">
        <v>2022</v>
      </c>
      <c r="B37" s="771" t="s">
        <v>640</v>
      </c>
      <c r="C37" s="772" t="s">
        <v>569</v>
      </c>
      <c r="D37" s="1142">
        <v>107923003</v>
      </c>
      <c r="E37" s="782">
        <v>33.200000000000003</v>
      </c>
      <c r="F37" s="782">
        <v>135.1</v>
      </c>
      <c r="G37" s="788">
        <v>301.7</v>
      </c>
      <c r="H37" s="792"/>
      <c r="I37" s="792"/>
      <c r="J37" s="787" t="s">
        <v>566</v>
      </c>
      <c r="K37" s="1151">
        <v>32.037738834205079</v>
      </c>
      <c r="L37" s="783"/>
    </row>
    <row r="38" spans="1:14" s="772" customFormat="1" ht="13.2">
      <c r="A38" s="781">
        <v>2022</v>
      </c>
      <c r="B38" s="771" t="s">
        <v>640</v>
      </c>
      <c r="C38" s="772" t="s">
        <v>641</v>
      </c>
      <c r="D38" s="1142">
        <v>32060153</v>
      </c>
      <c r="E38" s="782">
        <v>11.5</v>
      </c>
      <c r="F38" s="782">
        <v>65</v>
      </c>
      <c r="G38" s="788">
        <v>159.5</v>
      </c>
      <c r="H38" s="792"/>
      <c r="I38" s="792"/>
      <c r="J38" s="787" t="s">
        <v>646</v>
      </c>
      <c r="K38" s="771"/>
      <c r="L38" s="1143">
        <f>D74</f>
        <v>36.742531747924147</v>
      </c>
    </row>
    <row r="39" spans="1:14" s="772" customFormat="1" ht="13.2">
      <c r="A39" s="781">
        <v>2022</v>
      </c>
      <c r="B39" s="771" t="s">
        <v>640</v>
      </c>
      <c r="C39" s="772" t="s">
        <v>644</v>
      </c>
      <c r="D39" s="1142">
        <v>102634703</v>
      </c>
      <c r="E39" s="782">
        <v>22.6</v>
      </c>
      <c r="F39" s="782">
        <v>94.1</v>
      </c>
      <c r="G39" s="788">
        <v>205.2</v>
      </c>
      <c r="H39" s="792"/>
      <c r="I39" s="792"/>
      <c r="J39" s="787" t="s">
        <v>648</v>
      </c>
      <c r="K39" s="771"/>
      <c r="L39" s="1143">
        <f>E74</f>
        <v>98.724747545944112</v>
      </c>
    </row>
    <row r="40" spans="1:14" s="772" customFormat="1" ht="13.2">
      <c r="A40" s="781">
        <v>2022</v>
      </c>
      <c r="B40" s="771" t="s">
        <v>640</v>
      </c>
      <c r="C40" s="772" t="s">
        <v>645</v>
      </c>
      <c r="D40" s="1142">
        <v>3652784</v>
      </c>
      <c r="E40" s="782">
        <v>17.7</v>
      </c>
      <c r="F40" s="782">
        <v>73.5</v>
      </c>
      <c r="G40" s="788">
        <v>166.4</v>
      </c>
      <c r="H40" s="792"/>
      <c r="I40" s="792"/>
      <c r="J40" s="789" t="s">
        <v>649</v>
      </c>
      <c r="K40" s="790"/>
      <c r="L40" s="1144">
        <v>32.299999999999997</v>
      </c>
      <c r="N40" s="784"/>
    </row>
    <row r="41" spans="1:14" s="772" customFormat="1" ht="13.2">
      <c r="A41" s="781">
        <v>2022</v>
      </c>
      <c r="B41" s="771" t="s">
        <v>640</v>
      </c>
      <c r="C41" s="772" t="s">
        <v>647</v>
      </c>
      <c r="D41" s="1142">
        <v>4767058</v>
      </c>
      <c r="E41" s="782">
        <v>10.5</v>
      </c>
      <c r="F41" s="782">
        <v>44.8</v>
      </c>
      <c r="G41" s="788">
        <v>106.7</v>
      </c>
      <c r="H41" s="792"/>
      <c r="I41" s="792"/>
    </row>
    <row r="42" spans="1:14" s="772" customFormat="1" ht="13.2">
      <c r="A42" s="781">
        <v>2022</v>
      </c>
      <c r="B42" s="771" t="s">
        <v>640</v>
      </c>
      <c r="C42" s="772" t="s">
        <v>268</v>
      </c>
      <c r="D42" s="1142">
        <v>107349255</v>
      </c>
      <c r="E42" s="782">
        <v>21</v>
      </c>
      <c r="F42" s="782">
        <v>85.1</v>
      </c>
      <c r="G42" s="788">
        <v>186.3</v>
      </c>
      <c r="H42" s="792"/>
      <c r="I42" s="792"/>
      <c r="J42" s="772" t="s">
        <v>888</v>
      </c>
      <c r="K42" s="784"/>
    </row>
    <row r="43" spans="1:14" s="772" customFormat="1" ht="13.2">
      <c r="A43" s="781"/>
      <c r="B43" s="771"/>
      <c r="D43" s="1142"/>
      <c r="E43" s="782"/>
      <c r="G43" s="1145"/>
      <c r="H43" s="784"/>
      <c r="J43" s="772" t="s">
        <v>889</v>
      </c>
      <c r="K43" s="784"/>
    </row>
    <row r="44" spans="1:14" s="772" customFormat="1" ht="13.2">
      <c r="G44" s="1145"/>
      <c r="H44" s="784"/>
      <c r="J44" s="772" t="s">
        <v>890</v>
      </c>
      <c r="K44" s="784"/>
    </row>
    <row r="45" spans="1:14" s="772" customFormat="1" ht="13.2">
      <c r="A45" s="777" t="s">
        <v>381</v>
      </c>
      <c r="B45" s="778" t="s">
        <v>637</v>
      </c>
      <c r="C45" s="779" t="s">
        <v>638</v>
      </c>
      <c r="D45" s="1146" t="s">
        <v>639</v>
      </c>
      <c r="E45" s="778" t="s">
        <v>650</v>
      </c>
      <c r="F45" s="778" t="s">
        <v>651</v>
      </c>
      <c r="G45" s="780" t="s">
        <v>652</v>
      </c>
      <c r="J45" s="785" t="s">
        <v>891</v>
      </c>
      <c r="K45" s="784"/>
    </row>
    <row r="46" spans="1:14" s="772" customFormat="1" ht="13.2">
      <c r="A46" s="781">
        <v>2022</v>
      </c>
      <c r="B46" s="771" t="s">
        <v>653</v>
      </c>
      <c r="C46" s="772" t="s">
        <v>100</v>
      </c>
      <c r="D46" s="1142">
        <v>77239636</v>
      </c>
      <c r="E46" s="782">
        <v>1.4</v>
      </c>
      <c r="F46" s="782">
        <v>3.2</v>
      </c>
      <c r="G46" s="788">
        <v>5.4</v>
      </c>
      <c r="H46" s="792"/>
      <c r="I46" s="792"/>
      <c r="J46" s="772" t="s">
        <v>892</v>
      </c>
      <c r="K46" s="784"/>
    </row>
    <row r="47" spans="1:14" s="772" customFormat="1" ht="13.2">
      <c r="A47" s="781">
        <v>2022</v>
      </c>
      <c r="B47" s="771" t="s">
        <v>653</v>
      </c>
      <c r="C47" s="772" t="s">
        <v>569</v>
      </c>
      <c r="D47" s="1142">
        <v>107923003</v>
      </c>
      <c r="E47" s="782">
        <v>23.3</v>
      </c>
      <c r="F47" s="782">
        <v>39.6</v>
      </c>
      <c r="G47" s="788">
        <v>56.2</v>
      </c>
      <c r="H47" s="792"/>
      <c r="I47" s="792"/>
    </row>
    <row r="48" spans="1:14" s="772" customFormat="1" ht="13.2">
      <c r="A48" s="781">
        <v>2022</v>
      </c>
      <c r="B48" s="771" t="s">
        <v>653</v>
      </c>
      <c r="C48" s="772" t="s">
        <v>641</v>
      </c>
      <c r="D48" s="1142">
        <v>32060153</v>
      </c>
      <c r="E48" s="782">
        <v>1.8</v>
      </c>
      <c r="F48" s="782">
        <v>13.3</v>
      </c>
      <c r="G48" s="788">
        <v>27.2</v>
      </c>
      <c r="H48" s="792"/>
      <c r="I48" s="792"/>
      <c r="J48" s="772" t="s">
        <v>920</v>
      </c>
    </row>
    <row r="49" spans="1:14" s="772" customFormat="1" ht="13.2">
      <c r="A49" s="781">
        <v>2022</v>
      </c>
      <c r="B49" s="771" t="s">
        <v>653</v>
      </c>
      <c r="C49" s="772" t="s">
        <v>644</v>
      </c>
      <c r="D49" s="1142">
        <v>102634703</v>
      </c>
      <c r="E49" s="782">
        <v>12.9</v>
      </c>
      <c r="F49" s="782">
        <v>22.6</v>
      </c>
      <c r="G49" s="788">
        <v>33.9</v>
      </c>
      <c r="H49" s="792"/>
      <c r="I49" s="792"/>
    </row>
    <row r="50" spans="1:14" s="772" customFormat="1" ht="13.2">
      <c r="A50" s="781">
        <v>2022</v>
      </c>
      <c r="B50" s="771" t="s">
        <v>653</v>
      </c>
      <c r="C50" s="772" t="s">
        <v>645</v>
      </c>
      <c r="D50" s="1142">
        <v>3652784</v>
      </c>
      <c r="E50" s="782">
        <v>0.3</v>
      </c>
      <c r="F50" s="782">
        <v>0.8</v>
      </c>
      <c r="G50" s="788">
        <v>1.5</v>
      </c>
      <c r="H50" s="792"/>
      <c r="I50" s="792"/>
    </row>
    <row r="51" spans="1:14" s="772" customFormat="1" ht="13.2">
      <c r="A51" s="781">
        <v>2022</v>
      </c>
      <c r="B51" s="771" t="s">
        <v>653</v>
      </c>
      <c r="C51" s="772" t="s">
        <v>647</v>
      </c>
      <c r="D51" s="1142">
        <v>4767058</v>
      </c>
      <c r="E51" s="782">
        <v>2</v>
      </c>
      <c r="F51" s="782">
        <v>6.5</v>
      </c>
      <c r="G51" s="788">
        <v>12.9</v>
      </c>
      <c r="H51" s="792"/>
      <c r="I51" s="792"/>
    </row>
    <row r="52" spans="1:14" s="772" customFormat="1" ht="13.2">
      <c r="A52" s="781">
        <v>2022</v>
      </c>
      <c r="B52" s="771" t="s">
        <v>653</v>
      </c>
      <c r="C52" s="772" t="s">
        <v>268</v>
      </c>
      <c r="D52" s="1142">
        <v>107349255</v>
      </c>
      <c r="E52" s="782">
        <v>4.2</v>
      </c>
      <c r="F52" s="782">
        <v>9.1</v>
      </c>
      <c r="G52" s="788">
        <v>15.2</v>
      </c>
      <c r="H52" s="792"/>
      <c r="I52" s="792"/>
    </row>
    <row r="53" spans="1:14" s="772" customFormat="1" ht="13.2">
      <c r="A53" s="781"/>
      <c r="B53" s="771"/>
      <c r="D53" s="1142"/>
      <c r="E53" s="771"/>
      <c r="F53" s="771"/>
      <c r="G53" s="783"/>
      <c r="H53" s="792"/>
      <c r="I53" s="784"/>
      <c r="J53" s="784"/>
      <c r="K53" s="784"/>
    </row>
    <row r="54" spans="1:14" s="772" customFormat="1" ht="13.2">
      <c r="A54" s="781"/>
      <c r="B54" s="771"/>
      <c r="D54" s="1142"/>
      <c r="E54" s="771"/>
      <c r="F54" s="771"/>
      <c r="G54" s="783"/>
      <c r="H54" s="792"/>
      <c r="I54" s="784"/>
      <c r="J54" s="784"/>
      <c r="K54" s="784"/>
    </row>
    <row r="55" spans="1:14" s="772" customFormat="1" ht="13.2">
      <c r="A55" s="777" t="s">
        <v>381</v>
      </c>
      <c r="B55" s="778" t="s">
        <v>637</v>
      </c>
      <c r="C55" s="779" t="s">
        <v>638</v>
      </c>
      <c r="D55" s="1146" t="s">
        <v>639</v>
      </c>
      <c r="E55" s="778" t="s">
        <v>650</v>
      </c>
      <c r="F55" s="778" t="s">
        <v>651</v>
      </c>
      <c r="G55" s="780" t="s">
        <v>652</v>
      </c>
    </row>
    <row r="56" spans="1:14" s="772" customFormat="1" ht="13.2">
      <c r="A56" s="781">
        <v>2022</v>
      </c>
      <c r="B56" s="771" t="s">
        <v>654</v>
      </c>
      <c r="C56" s="772" t="s">
        <v>100</v>
      </c>
      <c r="D56" s="1142">
        <v>77239636</v>
      </c>
      <c r="E56" s="782">
        <v>10.8</v>
      </c>
      <c r="F56" s="782">
        <v>14.2</v>
      </c>
      <c r="G56" s="788">
        <v>17.899999999999999</v>
      </c>
      <c r="H56" s="792"/>
      <c r="I56" s="792"/>
    </row>
    <row r="57" spans="1:14" s="772" customFormat="1" ht="13.2">
      <c r="A57" s="781">
        <v>2022</v>
      </c>
      <c r="B57" s="771" t="s">
        <v>654</v>
      </c>
      <c r="C57" s="772" t="s">
        <v>569</v>
      </c>
      <c r="D57" s="1142">
        <v>107923003</v>
      </c>
      <c r="E57" s="782">
        <v>21</v>
      </c>
      <c r="F57" s="782">
        <v>25.4</v>
      </c>
      <c r="G57" s="788">
        <v>30.1</v>
      </c>
      <c r="H57" s="792"/>
      <c r="I57" s="792"/>
    </row>
    <row r="58" spans="1:14" s="772" customFormat="1" ht="13.2">
      <c r="A58" s="781">
        <v>2022</v>
      </c>
      <c r="B58" s="771" t="s">
        <v>654</v>
      </c>
      <c r="C58" s="772" t="s">
        <v>641</v>
      </c>
      <c r="D58" s="1142">
        <v>32060153</v>
      </c>
      <c r="E58" s="782">
        <v>3.6</v>
      </c>
      <c r="F58" s="782">
        <v>10.9</v>
      </c>
      <c r="G58" s="788">
        <v>18.3</v>
      </c>
      <c r="H58" s="792"/>
      <c r="I58" s="792"/>
      <c r="L58" s="1147"/>
      <c r="M58" s="1147"/>
      <c r="N58" s="1147"/>
    </row>
    <row r="59" spans="1:14" s="772" customFormat="1" ht="13.2">
      <c r="A59" s="781">
        <v>2022</v>
      </c>
      <c r="B59" s="771" t="s">
        <v>654</v>
      </c>
      <c r="C59" s="772" t="s">
        <v>644</v>
      </c>
      <c r="D59" s="1142">
        <v>102634703</v>
      </c>
      <c r="E59" s="782">
        <v>12.4</v>
      </c>
      <c r="F59" s="782">
        <v>16.5</v>
      </c>
      <c r="G59" s="788">
        <v>20.8</v>
      </c>
      <c r="H59" s="792"/>
      <c r="I59" s="792"/>
      <c r="L59" s="1147"/>
      <c r="M59" s="1147"/>
      <c r="N59" s="1147"/>
    </row>
    <row r="60" spans="1:14" s="772" customFormat="1" ht="13.2">
      <c r="A60" s="781">
        <v>2022</v>
      </c>
      <c r="B60" s="771" t="s">
        <v>654</v>
      </c>
      <c r="C60" s="772" t="s">
        <v>645</v>
      </c>
      <c r="D60" s="1142">
        <v>3652784</v>
      </c>
      <c r="E60" s="782">
        <v>6</v>
      </c>
      <c r="F60" s="782">
        <v>8.9</v>
      </c>
      <c r="G60" s="788">
        <v>12.2</v>
      </c>
      <c r="H60" s="792"/>
      <c r="I60" s="792"/>
      <c r="L60" s="1147"/>
      <c r="M60" s="1147"/>
      <c r="N60" s="1147"/>
    </row>
    <row r="61" spans="1:14" s="772" customFormat="1" ht="13.2">
      <c r="A61" s="781">
        <v>2022</v>
      </c>
      <c r="B61" s="771" t="s">
        <v>654</v>
      </c>
      <c r="C61" s="772" t="s">
        <v>647</v>
      </c>
      <c r="D61" s="1142">
        <v>4767058</v>
      </c>
      <c r="E61" s="782">
        <v>3.9</v>
      </c>
      <c r="F61" s="782">
        <v>6.9</v>
      </c>
      <c r="G61" s="788">
        <v>10.3</v>
      </c>
      <c r="H61" s="792"/>
      <c r="I61" s="792"/>
      <c r="L61" s="1147"/>
      <c r="M61" s="1147"/>
      <c r="N61" s="1147"/>
    </row>
    <row r="62" spans="1:14" s="772" customFormat="1" ht="13.2">
      <c r="A62" s="793">
        <v>2022</v>
      </c>
      <c r="B62" s="790" t="s">
        <v>654</v>
      </c>
      <c r="C62" s="794" t="s">
        <v>268</v>
      </c>
      <c r="D62" s="1148">
        <v>107349255</v>
      </c>
      <c r="E62" s="795">
        <v>11.1</v>
      </c>
      <c r="F62" s="795">
        <v>16.600000000000001</v>
      </c>
      <c r="G62" s="791">
        <v>23.5</v>
      </c>
      <c r="H62" s="792"/>
      <c r="I62" s="792"/>
      <c r="L62" s="1147"/>
      <c r="M62" s="1147"/>
      <c r="N62" s="1147"/>
    </row>
    <row r="63" spans="1:14" s="772" customFormat="1" ht="13.2">
      <c r="A63" s="771"/>
      <c r="B63" s="771"/>
      <c r="D63" s="771"/>
      <c r="E63" s="771"/>
      <c r="F63" s="771"/>
      <c r="G63" s="771"/>
      <c r="H63" s="792"/>
      <c r="L63" s="1147"/>
      <c r="M63" s="1147"/>
      <c r="N63" s="1147"/>
    </row>
    <row r="64" spans="1:14" s="772" customFormat="1" ht="13.2">
      <c r="A64" s="771"/>
      <c r="B64" s="771"/>
      <c r="D64" s="771"/>
      <c r="E64" s="771"/>
      <c r="F64" s="771"/>
      <c r="G64" s="771"/>
      <c r="H64" s="792"/>
      <c r="L64" s="1147"/>
      <c r="M64" s="1147"/>
      <c r="N64" s="1147"/>
    </row>
    <row r="65" spans="1:8" s="772" customFormat="1" ht="13.2">
      <c r="A65" s="775" t="s">
        <v>921</v>
      </c>
      <c r="B65" s="771"/>
      <c r="D65" s="771"/>
      <c r="E65" s="771"/>
      <c r="F65" s="771"/>
      <c r="G65" s="771"/>
    </row>
    <row r="66" spans="1:8" s="772" customFormat="1" ht="13.2">
      <c r="A66" s="777" t="s">
        <v>381</v>
      </c>
      <c r="B66" s="778" t="s">
        <v>638</v>
      </c>
      <c r="C66" s="778" t="s">
        <v>639</v>
      </c>
      <c r="D66" s="778" t="s">
        <v>655</v>
      </c>
      <c r="E66" s="778" t="s">
        <v>656</v>
      </c>
      <c r="F66" s="780" t="s">
        <v>657</v>
      </c>
      <c r="G66" s="771"/>
    </row>
    <row r="67" spans="1:8" s="772" customFormat="1" ht="13.2">
      <c r="A67" s="781">
        <f t="shared" ref="A67:A73" si="0">A56</f>
        <v>2022</v>
      </c>
      <c r="B67" s="771" t="s">
        <v>100</v>
      </c>
      <c r="C67" s="1142">
        <f>D36</f>
        <v>77239636</v>
      </c>
      <c r="D67" s="782">
        <f>F56+F46</f>
        <v>17.399999999999999</v>
      </c>
      <c r="E67" s="782">
        <f>F36</f>
        <v>91.5</v>
      </c>
      <c r="F67" s="788">
        <f>D67+E67</f>
        <v>108.9</v>
      </c>
      <c r="G67" s="771"/>
    </row>
    <row r="68" spans="1:8" s="772" customFormat="1" ht="13.2">
      <c r="A68" s="781">
        <f t="shared" si="0"/>
        <v>2022</v>
      </c>
      <c r="B68" s="771" t="s">
        <v>569</v>
      </c>
      <c r="C68" s="1142">
        <f t="shared" ref="C68:C73" si="1">D37</f>
        <v>107923003</v>
      </c>
      <c r="D68" s="782">
        <f>F57+F47</f>
        <v>65</v>
      </c>
      <c r="E68" s="782">
        <f t="shared" ref="E68:E73" si="2">F37</f>
        <v>135.1</v>
      </c>
      <c r="F68" s="788">
        <f t="shared" ref="F68:F73" si="3">D68+E68</f>
        <v>200.1</v>
      </c>
      <c r="G68" s="771"/>
    </row>
    <row r="69" spans="1:8" s="772" customFormat="1" ht="13.2">
      <c r="A69" s="781">
        <f t="shared" si="0"/>
        <v>2022</v>
      </c>
      <c r="B69" s="771" t="s">
        <v>641</v>
      </c>
      <c r="C69" s="1142">
        <f t="shared" si="1"/>
        <v>32060153</v>
      </c>
      <c r="D69" s="782">
        <f t="shared" ref="D69:D73" si="4">F58+F48</f>
        <v>24.200000000000003</v>
      </c>
      <c r="E69" s="782">
        <f t="shared" si="2"/>
        <v>65</v>
      </c>
      <c r="F69" s="788">
        <f t="shared" si="3"/>
        <v>89.2</v>
      </c>
      <c r="G69" s="771"/>
      <c r="H69" s="792"/>
    </row>
    <row r="70" spans="1:8" s="772" customFormat="1" ht="13.2">
      <c r="A70" s="781">
        <f t="shared" si="0"/>
        <v>2022</v>
      </c>
      <c r="B70" s="771" t="s">
        <v>644</v>
      </c>
      <c r="C70" s="1142">
        <f t="shared" si="1"/>
        <v>102634703</v>
      </c>
      <c r="D70" s="782">
        <f t="shared" si="4"/>
        <v>39.1</v>
      </c>
      <c r="E70" s="782">
        <f t="shared" si="2"/>
        <v>94.1</v>
      </c>
      <c r="F70" s="788">
        <f>D70+E70</f>
        <v>133.19999999999999</v>
      </c>
      <c r="G70" s="771"/>
      <c r="H70" s="792"/>
    </row>
    <row r="71" spans="1:8" s="772" customFormat="1" ht="13.2">
      <c r="A71" s="781">
        <f t="shared" si="0"/>
        <v>2022</v>
      </c>
      <c r="B71" s="771" t="s">
        <v>645</v>
      </c>
      <c r="C71" s="1142">
        <f t="shared" si="1"/>
        <v>3652784</v>
      </c>
      <c r="D71" s="782">
        <f t="shared" si="4"/>
        <v>9.7000000000000011</v>
      </c>
      <c r="E71" s="782">
        <f t="shared" si="2"/>
        <v>73.5</v>
      </c>
      <c r="F71" s="788">
        <f>D71+E71</f>
        <v>83.2</v>
      </c>
      <c r="G71" s="771"/>
      <c r="H71" s="792"/>
    </row>
    <row r="72" spans="1:8" s="772" customFormat="1" ht="13.2">
      <c r="A72" s="781">
        <f t="shared" si="0"/>
        <v>2022</v>
      </c>
      <c r="B72" s="771" t="s">
        <v>647</v>
      </c>
      <c r="C72" s="1142">
        <f t="shared" si="1"/>
        <v>4767058</v>
      </c>
      <c r="D72" s="782">
        <f t="shared" si="4"/>
        <v>13.4</v>
      </c>
      <c r="E72" s="782">
        <f t="shared" si="2"/>
        <v>44.8</v>
      </c>
      <c r="F72" s="788">
        <f>D72+E72</f>
        <v>58.199999999999996</v>
      </c>
      <c r="G72" s="771"/>
      <c r="H72" s="792"/>
    </row>
    <row r="73" spans="1:8" s="772" customFormat="1" ht="13.2">
      <c r="A73" s="781">
        <f t="shared" si="0"/>
        <v>2022</v>
      </c>
      <c r="B73" s="771" t="s">
        <v>268</v>
      </c>
      <c r="C73" s="1142">
        <f t="shared" si="1"/>
        <v>107349255</v>
      </c>
      <c r="D73" s="782">
        <f t="shared" si="4"/>
        <v>25.700000000000003</v>
      </c>
      <c r="E73" s="782">
        <f t="shared" si="2"/>
        <v>85.1</v>
      </c>
      <c r="F73" s="788">
        <f t="shared" si="3"/>
        <v>110.8</v>
      </c>
      <c r="G73" s="771"/>
      <c r="H73" s="792"/>
    </row>
    <row r="74" spans="1:8" s="772" customFormat="1" ht="13.2">
      <c r="A74" s="777">
        <f>A73</f>
        <v>2022</v>
      </c>
      <c r="B74" s="778" t="s">
        <v>112</v>
      </c>
      <c r="C74" s="1146">
        <f>SUM(C67:C73)</f>
        <v>435626592</v>
      </c>
      <c r="D74" s="796">
        <f>SUMPRODUCT(D67:D73,$C$67:$C$73)/SUM($C$67:$C$73)</f>
        <v>36.742531747924147</v>
      </c>
      <c r="E74" s="796">
        <f>SUMPRODUCT(E67:E73,$C$67:$C$73)/SUM($C$67:$C$73)</f>
        <v>98.724747545944112</v>
      </c>
      <c r="F74" s="797">
        <f>SUMPRODUCT(F67:F73,$C$67:$C$73)/SUM($C$67:$C$73)</f>
        <v>135.46727929386824</v>
      </c>
      <c r="G74" s="782"/>
      <c r="H74" s="792"/>
    </row>
    <row r="75" spans="1:8" s="772" customFormat="1" ht="13.2">
      <c r="H75" s="792"/>
    </row>
    <row r="76" spans="1:8" s="772" customFormat="1" ht="13.2">
      <c r="A76" s="771"/>
      <c r="B76" s="771"/>
      <c r="D76" s="771"/>
      <c r="E76" s="771"/>
      <c r="F76" s="771"/>
      <c r="G76" s="771"/>
    </row>
    <row r="77" spans="1:8" s="772" customFormat="1" ht="13.2">
      <c r="A77" s="775" t="s">
        <v>922</v>
      </c>
      <c r="B77" s="771"/>
      <c r="D77" s="771"/>
      <c r="E77" s="771"/>
      <c r="F77" s="771"/>
      <c r="G77" s="771"/>
    </row>
    <row r="78" spans="1:8" s="772" customFormat="1" ht="13.2">
      <c r="A78" s="777" t="s">
        <v>381</v>
      </c>
      <c r="B78" s="778" t="s">
        <v>638</v>
      </c>
      <c r="C78" s="778" t="s">
        <v>639</v>
      </c>
      <c r="D78" s="778" t="s">
        <v>655</v>
      </c>
      <c r="E78" s="778" t="s">
        <v>656</v>
      </c>
      <c r="F78" s="780" t="s">
        <v>657</v>
      </c>
      <c r="G78" s="771"/>
    </row>
    <row r="79" spans="1:8" s="772" customFormat="1" ht="13.2">
      <c r="A79" s="1158">
        <f>A67</f>
        <v>2022</v>
      </c>
      <c r="B79" s="771" t="s">
        <v>100</v>
      </c>
      <c r="C79" s="1142">
        <f>C67</f>
        <v>77239636</v>
      </c>
      <c r="D79" s="782">
        <f>E56+E46</f>
        <v>12.200000000000001</v>
      </c>
      <c r="E79" s="782">
        <f>E36</f>
        <v>22.4</v>
      </c>
      <c r="F79" s="788">
        <f>D79+E79</f>
        <v>34.6</v>
      </c>
      <c r="G79" s="771"/>
    </row>
    <row r="80" spans="1:8">
      <c r="A80" s="1158">
        <f t="shared" ref="A80:A85" si="5">A68</f>
        <v>2022</v>
      </c>
      <c r="B80" s="771" t="s">
        <v>569</v>
      </c>
      <c r="C80" s="1142">
        <f t="shared" ref="C80:C85" si="6">C68</f>
        <v>107923003</v>
      </c>
      <c r="D80" s="782">
        <f t="shared" ref="D80:D85" si="7">E57+E47</f>
        <v>44.3</v>
      </c>
      <c r="E80" s="782">
        <f t="shared" ref="E80:E85" si="8">E37</f>
        <v>33.200000000000003</v>
      </c>
      <c r="F80" s="788">
        <f t="shared" ref="F80:F81" si="9">D80+E80</f>
        <v>77.5</v>
      </c>
    </row>
    <row r="81" spans="1:6">
      <c r="A81" s="1158">
        <f t="shared" si="5"/>
        <v>2022</v>
      </c>
      <c r="B81" s="771" t="s">
        <v>641</v>
      </c>
      <c r="C81" s="1142">
        <f t="shared" si="6"/>
        <v>32060153</v>
      </c>
      <c r="D81" s="782">
        <f t="shared" si="7"/>
        <v>5.4</v>
      </c>
      <c r="E81" s="782">
        <f t="shared" si="8"/>
        <v>11.5</v>
      </c>
      <c r="F81" s="788">
        <f t="shared" si="9"/>
        <v>16.899999999999999</v>
      </c>
    </row>
    <row r="82" spans="1:6">
      <c r="A82" s="1158">
        <f t="shared" si="5"/>
        <v>2022</v>
      </c>
      <c r="B82" s="771" t="s">
        <v>644</v>
      </c>
      <c r="C82" s="1142">
        <f t="shared" si="6"/>
        <v>102634703</v>
      </c>
      <c r="D82" s="782">
        <f t="shared" si="7"/>
        <v>25.3</v>
      </c>
      <c r="E82" s="782">
        <f t="shared" si="8"/>
        <v>22.6</v>
      </c>
      <c r="F82" s="788">
        <f>D82+E82</f>
        <v>47.900000000000006</v>
      </c>
    </row>
    <row r="83" spans="1:6">
      <c r="A83" s="1158">
        <f t="shared" si="5"/>
        <v>2022</v>
      </c>
      <c r="B83" s="771" t="s">
        <v>645</v>
      </c>
      <c r="C83" s="1142">
        <f t="shared" si="6"/>
        <v>3652784</v>
      </c>
      <c r="D83" s="782">
        <f t="shared" si="7"/>
        <v>6.3</v>
      </c>
      <c r="E83" s="782">
        <f t="shared" si="8"/>
        <v>17.7</v>
      </c>
      <c r="F83" s="788">
        <f>D83+E83</f>
        <v>24</v>
      </c>
    </row>
    <row r="84" spans="1:6">
      <c r="A84" s="1158">
        <f t="shared" si="5"/>
        <v>2022</v>
      </c>
      <c r="B84" s="771" t="s">
        <v>647</v>
      </c>
      <c r="C84" s="1142">
        <f t="shared" si="6"/>
        <v>4767058</v>
      </c>
      <c r="D84" s="782">
        <f t="shared" si="7"/>
        <v>5.9</v>
      </c>
      <c r="E84" s="782">
        <f t="shared" si="8"/>
        <v>10.5</v>
      </c>
      <c r="F84" s="788">
        <f>D84+E84</f>
        <v>16.399999999999999</v>
      </c>
    </row>
    <row r="85" spans="1:6">
      <c r="A85" s="1158">
        <f t="shared" si="5"/>
        <v>2022</v>
      </c>
      <c r="B85" s="771" t="s">
        <v>268</v>
      </c>
      <c r="C85" s="1142">
        <f t="shared" si="6"/>
        <v>107349255</v>
      </c>
      <c r="D85" s="782">
        <f t="shared" si="7"/>
        <v>15.3</v>
      </c>
      <c r="E85" s="782">
        <f t="shared" si="8"/>
        <v>21</v>
      </c>
      <c r="F85" s="788">
        <f t="shared" ref="F85" si="10">D85+E85</f>
        <v>36.299999999999997</v>
      </c>
    </row>
    <row r="86" spans="1:6">
      <c r="A86" s="777">
        <f>A85</f>
        <v>2022</v>
      </c>
      <c r="B86" s="778" t="s">
        <v>112</v>
      </c>
      <c r="C86" s="1146">
        <f>SUM(C79:C85)</f>
        <v>435626592</v>
      </c>
      <c r="D86" s="796">
        <f>SUMPRODUCT(D79:D85,$C$67:$C$73)/SUM($C$67:$C$73)</f>
        <v>23.383965474495181</v>
      </c>
      <c r="E86" s="796">
        <f>SUMPRODUCT(E79:E85,$C$67:$C$73)/SUM($C$67:$C$73)</f>
        <v>23.805916637201065</v>
      </c>
      <c r="F86" s="797">
        <f>SUMPRODUCT(F79:F85,$C$67:$C$73)/SUM($C$67:$C$73)</f>
        <v>47.189882111696249</v>
      </c>
    </row>
    <row r="89" spans="1:6">
      <c r="A89" s="775" t="s">
        <v>923</v>
      </c>
      <c r="B89" s="771"/>
      <c r="C89" s="772"/>
      <c r="D89" s="771"/>
      <c r="E89" s="771"/>
      <c r="F89" s="771"/>
    </row>
    <row r="90" spans="1:6">
      <c r="A90" s="777" t="s">
        <v>381</v>
      </c>
      <c r="B90" s="778" t="s">
        <v>638</v>
      </c>
      <c r="C90" s="778" t="s">
        <v>639</v>
      </c>
      <c r="D90" s="778" t="s">
        <v>655</v>
      </c>
      <c r="E90" s="778" t="s">
        <v>656</v>
      </c>
      <c r="F90" s="780" t="s">
        <v>657</v>
      </c>
    </row>
    <row r="91" spans="1:6">
      <c r="A91" s="1158">
        <f>A79</f>
        <v>2022</v>
      </c>
      <c r="B91" s="771" t="s">
        <v>100</v>
      </c>
      <c r="C91" s="1142">
        <f>C79</f>
        <v>77239636</v>
      </c>
      <c r="D91" s="782">
        <f>G56+G46</f>
        <v>23.299999999999997</v>
      </c>
      <c r="E91" s="782">
        <f>G36</f>
        <v>199.2</v>
      </c>
      <c r="F91" s="788">
        <f>D91+E91</f>
        <v>222.5</v>
      </c>
    </row>
    <row r="92" spans="1:6">
      <c r="A92" s="1158">
        <f t="shared" ref="A92:A97" si="11">A80</f>
        <v>2022</v>
      </c>
      <c r="B92" s="771" t="s">
        <v>569</v>
      </c>
      <c r="C92" s="1142">
        <f t="shared" ref="C92:C97" si="12">C80</f>
        <v>107923003</v>
      </c>
      <c r="D92" s="782">
        <f t="shared" ref="D92:D97" si="13">G57+G47</f>
        <v>86.300000000000011</v>
      </c>
      <c r="E92" s="782">
        <f t="shared" ref="E92:E97" si="14">G37</f>
        <v>301.7</v>
      </c>
      <c r="F92" s="788">
        <f t="shared" ref="F92:F93" si="15">D92+E92</f>
        <v>388</v>
      </c>
    </row>
    <row r="93" spans="1:6">
      <c r="A93" s="1158">
        <f t="shared" si="11"/>
        <v>2022</v>
      </c>
      <c r="B93" s="771" t="s">
        <v>641</v>
      </c>
      <c r="C93" s="1142">
        <f t="shared" si="12"/>
        <v>32060153</v>
      </c>
      <c r="D93" s="782">
        <f t="shared" si="13"/>
        <v>45.5</v>
      </c>
      <c r="E93" s="782">
        <f t="shared" si="14"/>
        <v>159.5</v>
      </c>
      <c r="F93" s="788">
        <f t="shared" si="15"/>
        <v>205</v>
      </c>
    </row>
    <row r="94" spans="1:6">
      <c r="A94" s="1158">
        <f t="shared" si="11"/>
        <v>2022</v>
      </c>
      <c r="B94" s="771" t="s">
        <v>644</v>
      </c>
      <c r="C94" s="1142">
        <f t="shared" si="12"/>
        <v>102634703</v>
      </c>
      <c r="D94" s="782">
        <f t="shared" si="13"/>
        <v>54.7</v>
      </c>
      <c r="E94" s="782">
        <f t="shared" si="14"/>
        <v>205.2</v>
      </c>
      <c r="F94" s="788">
        <f>D94+E94</f>
        <v>259.89999999999998</v>
      </c>
    </row>
    <row r="95" spans="1:6">
      <c r="A95" s="1158">
        <f t="shared" si="11"/>
        <v>2022</v>
      </c>
      <c r="B95" s="771" t="s">
        <v>645</v>
      </c>
      <c r="C95" s="1142">
        <f t="shared" si="12"/>
        <v>3652784</v>
      </c>
      <c r="D95" s="782">
        <f t="shared" si="13"/>
        <v>13.7</v>
      </c>
      <c r="E95" s="782">
        <f t="shared" si="14"/>
        <v>166.4</v>
      </c>
      <c r="F95" s="788">
        <f>D95+E95</f>
        <v>180.1</v>
      </c>
    </row>
    <row r="96" spans="1:6">
      <c r="A96" s="1158">
        <f t="shared" si="11"/>
        <v>2022</v>
      </c>
      <c r="B96" s="771" t="s">
        <v>647</v>
      </c>
      <c r="C96" s="1142">
        <f t="shared" si="12"/>
        <v>4767058</v>
      </c>
      <c r="D96" s="782">
        <f t="shared" si="13"/>
        <v>23.200000000000003</v>
      </c>
      <c r="E96" s="782">
        <f t="shared" si="14"/>
        <v>106.7</v>
      </c>
      <c r="F96" s="788">
        <f>D96+E96</f>
        <v>129.9</v>
      </c>
    </row>
    <row r="97" spans="1:6">
      <c r="A97" s="1158">
        <f t="shared" si="11"/>
        <v>2022</v>
      </c>
      <c r="B97" s="771" t="s">
        <v>268</v>
      </c>
      <c r="C97" s="1142">
        <f t="shared" si="12"/>
        <v>107349255</v>
      </c>
      <c r="D97" s="782">
        <f t="shared" si="13"/>
        <v>38.700000000000003</v>
      </c>
      <c r="E97" s="782">
        <f t="shared" si="14"/>
        <v>186.3</v>
      </c>
      <c r="F97" s="788">
        <f t="shared" ref="F97" si="16">D97+E97</f>
        <v>225</v>
      </c>
    </row>
    <row r="98" spans="1:6">
      <c r="A98" s="777">
        <f>A97</f>
        <v>2022</v>
      </c>
      <c r="B98" s="778" t="s">
        <v>112</v>
      </c>
      <c r="C98" s="1146">
        <f>SUM(C91:C97)</f>
        <v>435626592</v>
      </c>
      <c r="D98" s="796">
        <f>SUMPRODUCT(D91:D97,$C$67:$C$73)/SUM($C$67:$C$73)</f>
        <v>51.652836078932481</v>
      </c>
      <c r="E98" s="796">
        <f>SUMPRODUCT(E91:E97,$C$67:$C$73)/SUM($C$67:$C$73)</f>
        <v>218.61928830116048</v>
      </c>
      <c r="F98" s="797">
        <f>SUMPRODUCT(F91:F97,$C$67:$C$73)/SUM($C$67:$C$73)</f>
        <v>270.27212438009292</v>
      </c>
    </row>
  </sheetData>
  <mergeCells count="1">
    <mergeCell ref="A3:G6"/>
  </mergeCell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8">
    <tabColor theme="0" tint="-0.249977111117893"/>
  </sheetPr>
  <dimension ref="A1:S41"/>
  <sheetViews>
    <sheetView zoomScale="75" zoomScaleNormal="75" zoomScalePageLayoutView="75" workbookViewId="0"/>
  </sheetViews>
  <sheetFormatPr defaultColWidth="8.6640625" defaultRowHeight="13.2"/>
  <cols>
    <col min="1" max="1" width="33.109375" style="3" customWidth="1"/>
    <col min="2" max="2" width="9.44140625" style="3" customWidth="1"/>
    <col min="3" max="4" width="8.33203125" style="3" customWidth="1"/>
    <col min="5" max="17" width="8.6640625" style="3"/>
    <col min="18" max="18" width="27.5546875" style="3" customWidth="1"/>
    <col min="19" max="16384" width="8.6640625" style="3"/>
  </cols>
  <sheetData>
    <row r="1" spans="1:19" ht="14.4">
      <c r="A1" s="4" t="s">
        <v>76</v>
      </c>
      <c r="I1" s="61"/>
    </row>
    <row r="2" spans="1:19" ht="14.4">
      <c r="A2" s="4"/>
      <c r="Q2"/>
      <c r="R2"/>
      <c r="S2"/>
    </row>
    <row r="3" spans="1:19" ht="14.4">
      <c r="A3" s="4"/>
      <c r="Q3"/>
      <c r="R3"/>
      <c r="S3"/>
    </row>
    <row r="4" spans="1:19" ht="14.4">
      <c r="A4" s="4"/>
      <c r="Q4"/>
      <c r="R4"/>
      <c r="S4"/>
    </row>
    <row r="5" spans="1:19" ht="14.4">
      <c r="A5" s="4"/>
      <c r="Q5"/>
      <c r="R5"/>
      <c r="S5"/>
    </row>
    <row r="6" spans="1:19" ht="14.4">
      <c r="A6" s="4"/>
      <c r="Q6"/>
      <c r="R6"/>
      <c r="S6"/>
    </row>
    <row r="7" spans="1:19" ht="14.4">
      <c r="A7" s="4"/>
      <c r="Q7"/>
      <c r="R7"/>
      <c r="S7"/>
    </row>
    <row r="8" spans="1:19" ht="14.4">
      <c r="A8" s="4"/>
      <c r="Q8"/>
      <c r="R8"/>
      <c r="S8"/>
    </row>
    <row r="9" spans="1:19" ht="14.4">
      <c r="A9" s="4"/>
    </row>
    <row r="10" spans="1:19" ht="14.4">
      <c r="A10" s="4"/>
    </row>
    <row r="11" spans="1:19" ht="14.4">
      <c r="A11" s="4"/>
    </row>
    <row r="12" spans="1:19" ht="14.4">
      <c r="A12" s="4"/>
    </row>
    <row r="13" spans="1:19" ht="14.4">
      <c r="A13" s="4"/>
    </row>
    <row r="14" spans="1:19" ht="14.4">
      <c r="A14" s="4"/>
    </row>
    <row r="15" spans="1:19" ht="14.4">
      <c r="A15" s="4"/>
    </row>
    <row r="16" spans="1:19" ht="14.4">
      <c r="A16" s="4"/>
    </row>
    <row r="17" spans="1:9" ht="14.4">
      <c r="A17" s="4"/>
    </row>
    <row r="18" spans="1:9" ht="14.4">
      <c r="A18" s="4"/>
    </row>
    <row r="19" spans="1:9" ht="14.4">
      <c r="A19" s="4"/>
    </row>
    <row r="20" spans="1:9" ht="14.4">
      <c r="A20" s="4"/>
    </row>
    <row r="21" spans="1:9">
      <c r="A21" s="76" t="s">
        <v>758</v>
      </c>
      <c r="I21" s="76"/>
    </row>
    <row r="23" spans="1:9">
      <c r="A23" s="14"/>
      <c r="B23" s="9" t="s">
        <v>61</v>
      </c>
      <c r="C23" s="9" t="s">
        <v>59</v>
      </c>
      <c r="D23" s="10" t="s">
        <v>60</v>
      </c>
    </row>
    <row r="24" spans="1:9">
      <c r="A24" s="820">
        <v>2009</v>
      </c>
      <c r="B24" s="821">
        <v>957.5</v>
      </c>
      <c r="C24" s="821">
        <v>659.7</v>
      </c>
      <c r="D24" s="822">
        <v>160.1</v>
      </c>
      <c r="F24" s="222"/>
    </row>
    <row r="25" spans="1:9">
      <c r="A25" s="11">
        <v>2010</v>
      </c>
      <c r="B25" s="41">
        <v>1461.6</v>
      </c>
      <c r="C25" s="41">
        <v>948.3</v>
      </c>
      <c r="D25" s="124">
        <v>112</v>
      </c>
      <c r="F25" s="222"/>
    </row>
    <row r="26" spans="1:9">
      <c r="A26" s="11">
        <v>2011</v>
      </c>
      <c r="B26" s="41">
        <v>951.8</v>
      </c>
      <c r="C26" s="41">
        <v>516.5</v>
      </c>
      <c r="D26" s="124">
        <v>262</v>
      </c>
      <c r="F26" s="222"/>
    </row>
    <row r="27" spans="1:9">
      <c r="A27" s="11">
        <v>2012</v>
      </c>
      <c r="B27" s="41">
        <v>1074.8</v>
      </c>
      <c r="C27" s="41">
        <v>1112.3</v>
      </c>
      <c r="D27" s="124">
        <v>187.5</v>
      </c>
      <c r="F27" s="222"/>
    </row>
    <row r="28" spans="1:9">
      <c r="A28" s="11">
        <v>2013</v>
      </c>
      <c r="B28" s="41">
        <v>543.29999999999995</v>
      </c>
      <c r="C28" s="41">
        <v>3631.5</v>
      </c>
      <c r="D28" s="124">
        <v>466</v>
      </c>
      <c r="F28" s="222"/>
    </row>
    <row r="29" spans="1:9">
      <c r="A29" s="11">
        <v>2014</v>
      </c>
      <c r="B29" s="41">
        <v>1202.5</v>
      </c>
      <c r="C29" s="41">
        <v>1659.8</v>
      </c>
      <c r="D29" s="124">
        <v>70</v>
      </c>
      <c r="F29" s="222"/>
    </row>
    <row r="30" spans="1:9">
      <c r="A30" s="11">
        <v>2015</v>
      </c>
      <c r="B30" s="41">
        <v>700.3</v>
      </c>
      <c r="C30" s="41">
        <v>1230.5</v>
      </c>
      <c r="D30" s="124">
        <v>355</v>
      </c>
      <c r="F30" s="222"/>
    </row>
    <row r="31" spans="1:9">
      <c r="A31" s="11">
        <v>2016</v>
      </c>
      <c r="B31" s="41">
        <v>830.8</v>
      </c>
      <c r="C31" s="41">
        <v>965.9</v>
      </c>
      <c r="D31" s="124">
        <v>85</v>
      </c>
      <c r="F31" s="222"/>
    </row>
    <row r="32" spans="1:9">
      <c r="A32" s="11">
        <v>2017</v>
      </c>
      <c r="B32" s="41">
        <v>329.3</v>
      </c>
      <c r="C32" s="41">
        <v>363.1</v>
      </c>
      <c r="D32" s="124">
        <v>0</v>
      </c>
      <c r="F32" s="222"/>
    </row>
    <row r="33" spans="1:7">
      <c r="A33" s="46">
        <v>2018</v>
      </c>
      <c r="B33" s="41">
        <v>392.3</v>
      </c>
      <c r="C33" s="41">
        <v>819.3</v>
      </c>
      <c r="D33" s="124">
        <v>69.400000000000006</v>
      </c>
      <c r="E33" s="45"/>
      <c r="F33" s="222"/>
    </row>
    <row r="34" spans="1:7">
      <c r="A34" s="46">
        <v>2019</v>
      </c>
      <c r="B34" s="41">
        <v>303.39999999999998</v>
      </c>
      <c r="C34" s="41">
        <v>604.5</v>
      </c>
      <c r="D34" s="124">
        <v>7.7</v>
      </c>
      <c r="E34" s="45"/>
      <c r="F34" s="222"/>
    </row>
    <row r="35" spans="1:7">
      <c r="A35" s="46">
        <v>2020</v>
      </c>
      <c r="B35" s="41">
        <v>229.1</v>
      </c>
      <c r="C35" s="41">
        <v>652.79999999999995</v>
      </c>
      <c r="D35" s="124">
        <v>251.4</v>
      </c>
      <c r="E35" s="45"/>
      <c r="F35" s="222"/>
    </row>
    <row r="36" spans="1:7">
      <c r="A36" s="12">
        <v>2021</v>
      </c>
      <c r="B36" s="823">
        <v>801</v>
      </c>
      <c r="C36" s="823">
        <v>566.6</v>
      </c>
      <c r="D36" s="824">
        <v>0</v>
      </c>
      <c r="E36" s="45"/>
      <c r="F36" s="222"/>
      <c r="G36" s="595"/>
    </row>
    <row r="37" spans="1:7">
      <c r="A37" s="12">
        <v>2022</v>
      </c>
      <c r="B37" s="823">
        <v>476.6</v>
      </c>
      <c r="C37" s="823">
        <v>197.7</v>
      </c>
      <c r="D37" s="824">
        <v>0.3</v>
      </c>
      <c r="E37" s="45"/>
      <c r="F37" s="222"/>
      <c r="G37" s="595"/>
    </row>
    <row r="38" spans="1:7" ht="27.6" customHeight="1">
      <c r="A38" s="47" t="s">
        <v>821</v>
      </c>
      <c r="B38" s="829">
        <v>580.79999999999995</v>
      </c>
      <c r="C38" s="829">
        <v>319.5</v>
      </c>
      <c r="D38" s="830">
        <v>1452</v>
      </c>
      <c r="E38" s="45"/>
      <c r="F38" s="595"/>
    </row>
    <row r="41" spans="1:7">
      <c r="D41" s="595"/>
    </row>
  </sheetData>
  <pageMargins left="0.75" right="0.75" top="1" bottom="1" header="0.5" footer="0.5"/>
  <pageSetup orientation="portrait"/>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7">
    <tabColor theme="4"/>
  </sheetPr>
  <dimension ref="A1:H63"/>
  <sheetViews>
    <sheetView zoomScale="75" zoomScaleNormal="75" zoomScalePageLayoutView="75" workbookViewId="0">
      <selection activeCell="K33" sqref="K33"/>
    </sheetView>
  </sheetViews>
  <sheetFormatPr defaultColWidth="8.6640625" defaultRowHeight="13.2"/>
  <cols>
    <col min="1" max="1" width="7.33203125" style="3" customWidth="1"/>
    <col min="2" max="3" width="12.109375" style="5" customWidth="1"/>
    <col min="4" max="7" width="15.109375" style="3" customWidth="1"/>
    <col min="8" max="8" width="13.6640625" style="3" customWidth="1"/>
    <col min="9" max="16384" width="8.6640625" style="3"/>
  </cols>
  <sheetData>
    <row r="1" spans="1:1" ht="14.4">
      <c r="A1" s="4" t="s">
        <v>530</v>
      </c>
    </row>
    <row r="2" spans="1:1" ht="14.4">
      <c r="A2" s="4"/>
    </row>
    <row r="3" spans="1:1" ht="14.4">
      <c r="A3" s="4"/>
    </row>
    <row r="4" spans="1:1" ht="14.4">
      <c r="A4" s="4"/>
    </row>
    <row r="5" spans="1:1" ht="14.4">
      <c r="A5" s="4"/>
    </row>
    <row r="6" spans="1:1" ht="14.4">
      <c r="A6" s="4"/>
    </row>
    <row r="7" spans="1:1" ht="14.4">
      <c r="A7" s="4"/>
    </row>
    <row r="8" spans="1:1" ht="14.4">
      <c r="A8" s="4"/>
    </row>
    <row r="9" spans="1:1" ht="14.4">
      <c r="A9" s="4"/>
    </row>
    <row r="10" spans="1:1" ht="14.4">
      <c r="A10" s="4"/>
    </row>
    <row r="11" spans="1:1" ht="14.4">
      <c r="A11" s="4"/>
    </row>
    <row r="12" spans="1:1" ht="14.4">
      <c r="A12" s="4"/>
    </row>
    <row r="13" spans="1:1" ht="14.4">
      <c r="A13" s="4"/>
    </row>
    <row r="14" spans="1:1" ht="14.4">
      <c r="A14" s="4"/>
    </row>
    <row r="15" spans="1:1" ht="14.4">
      <c r="A15" s="4"/>
    </row>
    <row r="16" spans="1:1" ht="14.4">
      <c r="A16" s="4"/>
    </row>
    <row r="17" spans="1:8" ht="14.4">
      <c r="A17" s="4"/>
    </row>
    <row r="18" spans="1:8" ht="14.4">
      <c r="A18" s="4"/>
    </row>
    <row r="19" spans="1:8" ht="14.4">
      <c r="A19" s="4"/>
    </row>
    <row r="20" spans="1:8" ht="14.4">
      <c r="A20" s="4"/>
    </row>
    <row r="21" spans="1:8">
      <c r="A21" s="76" t="s">
        <v>670</v>
      </c>
    </row>
    <row r="22" spans="1:8" ht="14.4">
      <c r="A22" s="4"/>
    </row>
    <row r="23" spans="1:8">
      <c r="A23" s="34"/>
      <c r="B23" s="132" t="s">
        <v>36</v>
      </c>
      <c r="C23" s="137" t="s">
        <v>37</v>
      </c>
      <c r="D23" s="140"/>
      <c r="E23" s="140"/>
      <c r="F23" s="140"/>
      <c r="G23" s="140"/>
      <c r="H23" s="140"/>
    </row>
    <row r="24" spans="1:8">
      <c r="A24" s="28"/>
      <c r="B24" s="133" t="s">
        <v>13</v>
      </c>
      <c r="C24" s="138" t="s">
        <v>38</v>
      </c>
      <c r="D24" s="134" t="s">
        <v>47</v>
      </c>
      <c r="E24" s="134" t="s">
        <v>47</v>
      </c>
      <c r="F24" s="134" t="s">
        <v>47</v>
      </c>
      <c r="G24" s="134" t="s">
        <v>47</v>
      </c>
      <c r="H24" s="134" t="s">
        <v>47</v>
      </c>
    </row>
    <row r="25" spans="1:8">
      <c r="A25" s="28"/>
      <c r="B25" s="134" t="s">
        <v>39</v>
      </c>
      <c r="C25" s="130" t="s">
        <v>0</v>
      </c>
      <c r="D25" s="133" t="s">
        <v>48</v>
      </c>
      <c r="E25" s="133" t="s">
        <v>48</v>
      </c>
      <c r="F25" s="133" t="s">
        <v>48</v>
      </c>
      <c r="G25" s="133" t="s">
        <v>48</v>
      </c>
      <c r="H25" s="133" t="s">
        <v>48</v>
      </c>
    </row>
    <row r="26" spans="1:8">
      <c r="A26" s="30"/>
      <c r="B26" s="135" t="s">
        <v>14</v>
      </c>
      <c r="C26" s="131" t="s">
        <v>14</v>
      </c>
      <c r="D26" s="135" t="s">
        <v>14</v>
      </c>
      <c r="E26" s="135" t="s">
        <v>14</v>
      </c>
      <c r="F26" s="135" t="s">
        <v>14</v>
      </c>
      <c r="G26" s="135" t="s">
        <v>14</v>
      </c>
      <c r="H26" s="135" t="s">
        <v>14</v>
      </c>
    </row>
    <row r="27" spans="1:8">
      <c r="A27" s="130">
        <v>1998</v>
      </c>
      <c r="B27" s="142">
        <v>0.14232</v>
      </c>
      <c r="C27" s="139"/>
      <c r="D27" s="144"/>
      <c r="E27" s="141"/>
      <c r="F27" s="141"/>
      <c r="G27" s="141"/>
      <c r="H27" s="141"/>
    </row>
    <row r="28" spans="1:8">
      <c r="A28" s="130">
        <v>1999</v>
      </c>
      <c r="B28" s="142">
        <v>0.89246999999999999</v>
      </c>
      <c r="C28" s="139"/>
      <c r="D28" s="144"/>
      <c r="E28" s="141"/>
      <c r="F28" s="141"/>
      <c r="G28" s="141"/>
      <c r="H28" s="141"/>
    </row>
    <row r="29" spans="1:8">
      <c r="A29" s="130">
        <v>2000</v>
      </c>
      <c r="B29" s="142">
        <v>7.0955000000000004E-2</v>
      </c>
      <c r="C29" s="139"/>
      <c r="D29" s="144"/>
      <c r="E29" s="141"/>
      <c r="F29" s="141"/>
      <c r="G29" s="141"/>
      <c r="H29" s="141"/>
    </row>
    <row r="30" spans="1:8">
      <c r="A30" s="130">
        <v>2001</v>
      </c>
      <c r="B30" s="142">
        <v>1.6919999999999999</v>
      </c>
      <c r="C30" s="139"/>
      <c r="D30" s="144"/>
      <c r="E30" s="141"/>
      <c r="F30" s="141"/>
      <c r="G30" s="141"/>
      <c r="H30" s="141"/>
    </row>
    <row r="31" spans="1:8">
      <c r="A31" s="130">
        <v>2002</v>
      </c>
      <c r="B31" s="142">
        <v>0.40899999999999997</v>
      </c>
      <c r="C31" s="139"/>
      <c r="D31" s="144"/>
      <c r="E31" s="143"/>
      <c r="F31" s="141"/>
      <c r="G31" s="141"/>
      <c r="H31" s="141"/>
    </row>
    <row r="32" spans="1:8">
      <c r="A32" s="130">
        <v>2003</v>
      </c>
      <c r="B32" s="142">
        <v>1.665</v>
      </c>
      <c r="C32" s="139"/>
      <c r="D32" s="144"/>
      <c r="E32" s="143"/>
      <c r="F32" s="141"/>
      <c r="G32" s="141"/>
      <c r="H32" s="141"/>
    </row>
    <row r="33" spans="1:8">
      <c r="A33" s="130">
        <v>2004</v>
      </c>
      <c r="B33" s="142">
        <v>0.39600000000000002</v>
      </c>
      <c r="C33" s="139"/>
      <c r="D33" s="144"/>
      <c r="E33" s="143"/>
      <c r="F33" s="141"/>
      <c r="G33" s="141"/>
      <c r="H33" s="141"/>
    </row>
    <row r="34" spans="1:8">
      <c r="A34" s="130">
        <v>2005</v>
      </c>
      <c r="B34" s="142">
        <v>2.3820000000000001</v>
      </c>
      <c r="C34" s="139"/>
      <c r="D34" s="141"/>
      <c r="E34" s="141"/>
      <c r="F34" s="141"/>
      <c r="G34" s="141"/>
      <c r="H34" s="141"/>
    </row>
    <row r="35" spans="1:8">
      <c r="A35" s="130">
        <v>2006</v>
      </c>
      <c r="B35" s="142">
        <v>2.4660000000000002</v>
      </c>
      <c r="C35" s="139"/>
      <c r="D35" s="141"/>
      <c r="E35" s="141"/>
      <c r="F35" s="141"/>
      <c r="G35" s="141"/>
      <c r="H35" s="141"/>
    </row>
    <row r="36" spans="1:8">
      <c r="A36" s="130">
        <v>2007</v>
      </c>
      <c r="B36" s="142">
        <v>5.2530000000000001</v>
      </c>
      <c r="C36" s="139"/>
      <c r="D36" s="141"/>
      <c r="E36" s="141"/>
      <c r="F36" s="141"/>
      <c r="G36" s="141"/>
      <c r="H36" s="141"/>
    </row>
    <row r="37" spans="1:8">
      <c r="A37" s="130">
        <v>2008</v>
      </c>
      <c r="B37" s="142">
        <v>8.3699999999999992</v>
      </c>
      <c r="C37" s="139"/>
      <c r="D37" s="141"/>
      <c r="E37" s="141"/>
      <c r="F37" s="141"/>
      <c r="G37" s="141"/>
      <c r="H37" s="141"/>
    </row>
    <row r="38" spans="1:8">
      <c r="A38" s="130">
        <v>2009</v>
      </c>
      <c r="B38" s="142">
        <v>9.9969999999999999</v>
      </c>
      <c r="C38" s="139"/>
      <c r="D38" s="141"/>
      <c r="E38" s="141"/>
      <c r="F38" s="141"/>
      <c r="G38" s="141"/>
      <c r="H38" s="141"/>
    </row>
    <row r="39" spans="1:8">
      <c r="A39" s="130">
        <v>2010</v>
      </c>
      <c r="B39" s="142">
        <v>5.218</v>
      </c>
      <c r="C39" s="139"/>
      <c r="D39" s="141"/>
      <c r="E39" s="141"/>
      <c r="F39" s="141"/>
      <c r="G39" s="141"/>
      <c r="H39" s="141"/>
    </row>
    <row r="40" spans="1:8">
      <c r="A40" s="130">
        <v>2011</v>
      </c>
      <c r="B40" s="142">
        <v>6.6040000000000001</v>
      </c>
      <c r="C40" s="139"/>
      <c r="D40" s="141"/>
      <c r="E40" s="141"/>
      <c r="F40" s="141"/>
      <c r="G40" s="141"/>
      <c r="H40" s="141"/>
    </row>
    <row r="41" spans="1:8">
      <c r="A41" s="130">
        <v>2012</v>
      </c>
      <c r="B41" s="142">
        <v>13.34</v>
      </c>
      <c r="C41" s="139"/>
      <c r="D41" s="141"/>
      <c r="E41" s="141"/>
      <c r="F41" s="141"/>
      <c r="G41" s="141"/>
      <c r="H41" s="141"/>
    </row>
    <row r="42" spans="1:8">
      <c r="A42" s="130">
        <v>2013</v>
      </c>
      <c r="B42" s="142">
        <v>1.087</v>
      </c>
      <c r="C42" s="139"/>
      <c r="D42" s="141"/>
      <c r="E42" s="141"/>
      <c r="F42" s="141"/>
      <c r="G42" s="141"/>
      <c r="H42" s="141"/>
    </row>
    <row r="43" spans="1:8">
      <c r="A43" s="130">
        <v>2014</v>
      </c>
      <c r="B43" s="142">
        <v>4.8570000000000002</v>
      </c>
      <c r="C43" s="139"/>
      <c r="D43" s="141"/>
      <c r="E43" s="141"/>
      <c r="F43" s="141"/>
      <c r="G43" s="141"/>
      <c r="H43" s="141"/>
    </row>
    <row r="44" spans="1:8">
      <c r="A44" s="130">
        <v>2015</v>
      </c>
      <c r="B44" s="142">
        <v>8.5990000000000002</v>
      </c>
      <c r="C44" s="139"/>
      <c r="D44" s="142"/>
      <c r="E44" s="142"/>
      <c r="F44" s="142"/>
      <c r="G44" s="141"/>
      <c r="H44" s="141"/>
    </row>
    <row r="45" spans="1:8">
      <c r="A45" s="130">
        <v>2016</v>
      </c>
      <c r="B45" s="142">
        <v>8.2329999999999988</v>
      </c>
      <c r="C45" s="139"/>
      <c r="D45" s="142"/>
      <c r="E45" s="142"/>
      <c r="F45" s="142"/>
      <c r="G45" s="141"/>
      <c r="H45" s="141"/>
    </row>
    <row r="46" spans="1:8">
      <c r="A46" s="130">
        <v>2017</v>
      </c>
      <c r="B46" s="142">
        <v>7.0170000000000003</v>
      </c>
      <c r="C46" s="139"/>
      <c r="D46" s="142"/>
      <c r="E46" s="142"/>
      <c r="F46" s="142"/>
      <c r="G46" s="141"/>
      <c r="H46" s="141"/>
    </row>
    <row r="47" spans="1:8">
      <c r="A47" s="130">
        <v>2018</v>
      </c>
      <c r="B47" s="142">
        <v>7.5880000000000001</v>
      </c>
      <c r="C47" s="139"/>
      <c r="D47" s="142"/>
      <c r="E47" s="142"/>
      <c r="F47" s="142"/>
      <c r="G47" s="141"/>
      <c r="H47" s="141"/>
    </row>
    <row r="48" spans="1:8">
      <c r="A48" s="130">
        <v>2019</v>
      </c>
      <c r="B48" s="142">
        <v>9.1319999999999997</v>
      </c>
      <c r="C48" s="139"/>
      <c r="D48" s="142"/>
      <c r="E48" s="142"/>
      <c r="F48" s="142"/>
      <c r="G48" s="141"/>
      <c r="H48" s="141"/>
    </row>
    <row r="49" spans="1:8">
      <c r="A49" s="130">
        <v>2020</v>
      </c>
      <c r="B49" s="142">
        <v>17.213000000000001</v>
      </c>
      <c r="C49" s="62"/>
      <c r="D49" s="142"/>
      <c r="E49" s="142"/>
      <c r="F49" s="142"/>
      <c r="G49" s="142"/>
      <c r="H49" s="142"/>
    </row>
    <row r="50" spans="1:8">
      <c r="A50" s="130">
        <v>2021</v>
      </c>
      <c r="B50" s="142">
        <v>13.413</v>
      </c>
      <c r="C50" s="62"/>
      <c r="D50" s="142"/>
      <c r="E50" s="142"/>
      <c r="F50" s="142"/>
      <c r="G50" s="142"/>
      <c r="H50" s="142"/>
    </row>
    <row r="51" spans="1:8">
      <c r="A51" s="130">
        <v>2022</v>
      </c>
      <c r="B51" s="142">
        <v>8.5110819999999983</v>
      </c>
      <c r="C51" s="62"/>
      <c r="D51" s="142"/>
      <c r="E51" s="142"/>
      <c r="F51" s="142"/>
      <c r="G51" s="142"/>
      <c r="H51" s="142"/>
    </row>
    <row r="52" spans="1:8">
      <c r="A52" s="130" t="s">
        <v>205</v>
      </c>
      <c r="B52" s="136"/>
      <c r="C52" s="62">
        <f>AVERAGE(D52:H52)</f>
        <v>9.0864000000000011</v>
      </c>
      <c r="D52" s="142">
        <v>7.1159999999999997</v>
      </c>
      <c r="E52" s="142">
        <v>9.8810000000000002</v>
      </c>
      <c r="F52" s="142">
        <v>12</v>
      </c>
      <c r="G52" s="142">
        <v>7.9</v>
      </c>
      <c r="H52" s="142">
        <v>8.5350000000000001</v>
      </c>
    </row>
    <row r="53" spans="1:8">
      <c r="A53" s="130" t="s">
        <v>46</v>
      </c>
      <c r="B53" s="136"/>
      <c r="C53" s="62">
        <f t="shared" ref="C53:C55" si="0">AVERAGE(D53:H53)</f>
        <v>10.475399999999999</v>
      </c>
      <c r="D53" s="142">
        <v>9.8450000000000006</v>
      </c>
      <c r="E53" s="142">
        <v>13.372</v>
      </c>
      <c r="F53" s="142">
        <v>12</v>
      </c>
      <c r="G53" s="142">
        <v>6.5</v>
      </c>
      <c r="H53" s="142">
        <v>10.66</v>
      </c>
    </row>
    <row r="54" spans="1:8">
      <c r="A54" s="130" t="s">
        <v>206</v>
      </c>
      <c r="B54" s="136"/>
      <c r="C54" s="62">
        <f t="shared" si="0"/>
        <v>14.43825</v>
      </c>
      <c r="D54" s="142">
        <v>14.419</v>
      </c>
      <c r="E54" s="142">
        <v>16.954000000000001</v>
      </c>
      <c r="F54" s="142">
        <v>12.6</v>
      </c>
      <c r="G54" s="142"/>
      <c r="H54" s="142">
        <v>13.78</v>
      </c>
    </row>
    <row r="55" spans="1:8">
      <c r="A55" s="130" t="s">
        <v>684</v>
      </c>
      <c r="B55" s="136"/>
      <c r="C55" s="62">
        <f t="shared" si="0"/>
        <v>17.996750000000002</v>
      </c>
      <c r="D55" s="142">
        <v>17.716000000000001</v>
      </c>
      <c r="E55" s="142">
        <v>19.321000000000002</v>
      </c>
      <c r="F55" s="142">
        <v>17.2</v>
      </c>
      <c r="G55" s="142"/>
      <c r="H55" s="142">
        <v>17.75</v>
      </c>
    </row>
    <row r="56" spans="1:8">
      <c r="A56" s="131" t="s">
        <v>756</v>
      </c>
      <c r="B56" s="145"/>
      <c r="C56" s="149">
        <f>AVERAGE(D56:H56)</f>
        <v>20.104750000000003</v>
      </c>
      <c r="D56" s="1150">
        <v>19.812999999999999</v>
      </c>
      <c r="E56" s="1150">
        <v>18.446000000000002</v>
      </c>
      <c r="F56" s="1150">
        <v>22.7</v>
      </c>
      <c r="G56" s="1150"/>
      <c r="H56" s="1150">
        <v>19.46</v>
      </c>
    </row>
    <row r="57" spans="1:8">
      <c r="D57" s="5"/>
      <c r="E57" s="5"/>
      <c r="F57" s="5"/>
      <c r="G57" s="5"/>
      <c r="H57" s="5"/>
    </row>
    <row r="58" spans="1:8">
      <c r="D58" s="5"/>
      <c r="E58" s="5"/>
      <c r="F58" s="5"/>
      <c r="G58" s="5"/>
      <c r="H58" s="5"/>
    </row>
    <row r="59" spans="1:8">
      <c r="B59" s="1167"/>
      <c r="D59" s="5"/>
      <c r="E59" s="5"/>
      <c r="F59" s="5"/>
    </row>
    <row r="60" spans="1:8">
      <c r="F60" s="5"/>
    </row>
    <row r="63" spans="1:8">
      <c r="C63" s="29"/>
      <c r="D63" s="29"/>
      <c r="E63" s="29"/>
      <c r="F63" s="29"/>
      <c r="G63" s="29"/>
      <c r="H63" s="29"/>
    </row>
  </sheetData>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Introduction</vt:lpstr>
      <vt:lpstr>Regional Definitions</vt:lpstr>
      <vt:lpstr>Wind Capacity Growth</vt:lpstr>
      <vt:lpstr>Capacity Additions by Tech.</vt:lpstr>
      <vt:lpstr>Capacity Additions by Region</vt:lpstr>
      <vt:lpstr>International Wind Ranking</vt:lpstr>
      <vt:lpstr>International Wind Shares</vt:lpstr>
      <vt:lpstr>State Wind Deployment</vt:lpstr>
      <vt:lpstr>Wind Shares by Region</vt:lpstr>
      <vt:lpstr>Online Wind Hybrids</vt:lpstr>
      <vt:lpstr>All Hybrid Comparison</vt:lpstr>
      <vt:lpstr>Generator+Storage Hybrids</vt:lpstr>
      <vt:lpstr>All Capacity in Queues</vt:lpstr>
      <vt:lpstr>Capacity in Queues, Time+Region</vt:lpstr>
      <vt:lpstr>Wind Capacity in Queues, Region</vt:lpstr>
      <vt:lpstr>Hybrid Capacity in Queues</vt:lpstr>
      <vt:lpstr>OEM Market Share</vt:lpstr>
      <vt:lpstr>Manufacturing Facilities</vt:lpstr>
      <vt:lpstr>Manufacturing Capability</vt:lpstr>
      <vt:lpstr>OEM Profitability</vt:lpstr>
      <vt:lpstr>Wind Equip Imports over Time</vt:lpstr>
      <vt:lpstr>Wind Equip Imports by Country</vt:lpstr>
      <vt:lpstr>Equip Import by Component</vt:lpstr>
      <vt:lpstr>Domestic Content</vt:lpstr>
      <vt:lpstr>Capacity by Owner</vt:lpstr>
      <vt:lpstr>Capacity by Offtake</vt:lpstr>
      <vt:lpstr>Avg Capacity, Height &amp; Diameter</vt:lpstr>
      <vt:lpstr>Cap, Height &amp; Diameter Trends</vt:lpstr>
      <vt:lpstr>Trends in Specific Power</vt:lpstr>
      <vt:lpstr>Wind Resource by Year</vt:lpstr>
      <vt:lpstr>Location of Tall Tower &amp; Low SP</vt:lpstr>
      <vt:lpstr>Future Total Height Trends</vt:lpstr>
      <vt:lpstr>Partial Repowering Over Time</vt:lpstr>
      <vt:lpstr>Average Retrofit Tech Change</vt:lpstr>
      <vt:lpstr>Capacity Factor in 2022 by COD</vt:lpstr>
      <vt:lpstr>Capacity Factor by State</vt:lpstr>
      <vt:lpstr>Capacity Factor Drivers</vt:lpstr>
      <vt:lpstr>Influence of Specific Power </vt:lpstr>
      <vt:lpstr>Curtailment and Penetration</vt:lpstr>
      <vt:lpstr>Inter-Annual Variability</vt:lpstr>
      <vt:lpstr>Performance with Project Age</vt:lpstr>
      <vt:lpstr>Wind Turbine Prices</vt:lpstr>
      <vt:lpstr>CapEx Over Time</vt:lpstr>
      <vt:lpstr>Recent CapEx by Region</vt:lpstr>
      <vt:lpstr>CapEx by Project Capacity</vt:lpstr>
      <vt:lpstr>O&amp;M Over Time</vt:lpstr>
      <vt:lpstr>O&amp;M by Project Age</vt:lpstr>
      <vt:lpstr>Wind PPAs by Plant_Real</vt:lpstr>
      <vt:lpstr>Wind PPAs by Plant_Nominal</vt:lpstr>
      <vt:lpstr>Wind PPA Average</vt:lpstr>
      <vt:lpstr>Level10 Wind PPA Prices</vt:lpstr>
      <vt:lpstr>Wind LCOE Over Time</vt:lpstr>
      <vt:lpstr>Recent LCOE by Region</vt:lpstr>
      <vt:lpstr>REC Prices</vt:lpstr>
      <vt:lpstr>Wind &amp; PV PPAs vs Gas</vt:lpstr>
      <vt:lpstr>Recent Wind PPAs v Gas Forecast</vt:lpstr>
      <vt:lpstr>Market Value and PPAs over Time</vt:lpstr>
      <vt:lpstr>2022 Market Value by Location</vt:lpstr>
      <vt:lpstr>Value Relative to Flat Profile</vt:lpstr>
      <vt:lpstr>Health and Climate Benefits</vt:lpstr>
      <vt:lpstr>Transmission Build</vt:lpstr>
      <vt:lpstr>Wind Capacity Forecasts</vt:lpstr>
    </vt:vector>
  </TitlesOfParts>
  <Company>Berkeley Lab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MABolinger</dc:creator>
  <cp:lastModifiedBy>rhwiser</cp:lastModifiedBy>
  <dcterms:created xsi:type="dcterms:W3CDTF">2010-06-30T13:59:00Z</dcterms:created>
  <dcterms:modified xsi:type="dcterms:W3CDTF">2023-08-08T17:53:57Z</dcterms:modified>
</cp:coreProperties>
</file>