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VoltageToTemp" sheetId="2" r:id="rId2"/>
    <sheet name="TC_Voltage_To" sheetId="4" r:id="rId3"/>
    <sheet name="actual_room_tc_Voltage" sheetId="5" r:id="rId4"/>
    <sheet name="Constants" sheetId="3" r:id="rId5"/>
  </sheets>
  <definedNames>
    <definedName name="uVperC">Constants!$A$1</definedName>
  </definedNames>
  <calcPr calcId="152511"/>
</workbook>
</file>

<file path=xl/calcChain.xml><?xml version="1.0" encoding="utf-8"?>
<calcChain xmlns="http://schemas.openxmlformats.org/spreadsheetml/2006/main">
  <c r="I2" i="2" l="1"/>
  <c r="B2" i="2"/>
  <c r="G4" i="5"/>
  <c r="D4" i="5"/>
  <c r="C4" i="5"/>
  <c r="C7" i="5"/>
  <c r="C6" i="5"/>
  <c r="C5" i="5"/>
  <c r="D6" i="5"/>
  <c r="H3" i="5"/>
  <c r="G3" i="5"/>
  <c r="D3" i="5"/>
  <c r="D2" i="5"/>
  <c r="C3" i="5"/>
  <c r="C2" i="5"/>
  <c r="G2" i="5"/>
  <c r="D5" i="5"/>
  <c r="G5" i="5" s="1"/>
  <c r="D7" i="5"/>
  <c r="G4" i="4"/>
  <c r="D4" i="4"/>
  <c r="C4" i="4"/>
  <c r="G6" i="4"/>
  <c r="G5" i="4"/>
  <c r="G3" i="4"/>
  <c r="G2" i="4"/>
  <c r="D3" i="4"/>
  <c r="C3" i="4"/>
  <c r="C2" i="4"/>
  <c r="D2" i="4" s="1"/>
  <c r="D5" i="4"/>
  <c r="C5" i="4"/>
  <c r="D6" i="4"/>
  <c r="C6" i="4"/>
  <c r="D2" i="2" l="1"/>
  <c r="C2" i="2"/>
  <c r="E2" i="2" l="1"/>
  <c r="F2" i="2" s="1"/>
  <c r="F4" i="1"/>
  <c r="C4" i="1"/>
  <c r="H4" i="1" s="1"/>
  <c r="F6" i="1"/>
  <c r="C6" i="1"/>
  <c r="H6" i="1" s="1"/>
  <c r="F5" i="1"/>
  <c r="C5" i="1"/>
  <c r="H5" i="1" s="1"/>
  <c r="F3" i="1" l="1"/>
  <c r="C3" i="1"/>
  <c r="H3" i="1" s="1"/>
  <c r="C2" i="1"/>
  <c r="F2" i="1"/>
  <c r="H2" i="1" l="1"/>
</calcChain>
</file>

<file path=xl/sharedStrings.xml><?xml version="1.0" encoding="utf-8"?>
<sst xmlns="http://schemas.openxmlformats.org/spreadsheetml/2006/main" count="33" uniqueCount="29">
  <si>
    <t>OpAmpR1</t>
  </si>
  <si>
    <t>OpAmpR2</t>
  </si>
  <si>
    <t>OpAmpOutputVoltage</t>
  </si>
  <si>
    <t>ThermalCoupleVoltage(uV)</t>
  </si>
  <si>
    <t>AmpTimes</t>
  </si>
  <si>
    <t>Temp</t>
  </si>
  <si>
    <t xml:space="preserve">TC uv per C </t>
  </si>
  <si>
    <t>OpAmpInt</t>
  </si>
  <si>
    <t>MeasuredVoltageV</t>
  </si>
  <si>
    <t>TC_mV</t>
  </si>
  <si>
    <t>env_Voltage_mV</t>
  </si>
  <si>
    <t>V1_mV</t>
  </si>
  <si>
    <t>TC_Voltage_mV</t>
  </si>
  <si>
    <t>Temp C</t>
  </si>
  <si>
    <t>opAmp_Gain</t>
  </si>
  <si>
    <t>ADC_Voltage_V</t>
  </si>
  <si>
    <t>Temp_ref</t>
  </si>
  <si>
    <t>Voltage_Ref_mV</t>
  </si>
  <si>
    <t>actual TC mV</t>
  </si>
  <si>
    <t>V1 mV</t>
  </si>
  <si>
    <t>TC  temp</t>
  </si>
  <si>
    <t>Caculated TC Temp C</t>
  </si>
  <si>
    <t>opAmpGain</t>
  </si>
  <si>
    <t>ADC Voltage V</t>
  </si>
  <si>
    <t>OpAmpGain</t>
  </si>
  <si>
    <t>Actual</t>
  </si>
  <si>
    <t>Comment</t>
  </si>
  <si>
    <t>Solder melt</t>
  </si>
  <si>
    <t>voltage per c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</si>
</sst>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2.85546875" style="7" customWidth="1"/>
    <col min="2" max="2" width="9.140625" style="7"/>
    <col min="3" max="3" width="25.5703125" style="7" customWidth="1"/>
    <col min="4" max="4" width="14.7109375" style="8" customWidth="1"/>
    <col min="5" max="5" width="17.5703125" style="8" customWidth="1"/>
    <col min="6" max="7" width="10.28515625" style="7" customWidth="1"/>
    <col min="8" max="8" width="23.7109375" style="7" customWidth="1"/>
    <col min="9" max="16384" width="9.140625" style="7"/>
  </cols>
  <sheetData>
    <row r="1" spans="1:8" s="5" customFormat="1" x14ac:dyDescent="0.25">
      <c r="A1" s="5" t="s">
        <v>6</v>
      </c>
      <c r="B1" s="5" t="s">
        <v>5</v>
      </c>
      <c r="C1" s="5" t="s">
        <v>3</v>
      </c>
      <c r="D1" s="6" t="s">
        <v>0</v>
      </c>
      <c r="E1" s="6" t="s">
        <v>1</v>
      </c>
      <c r="F1" s="5" t="s">
        <v>4</v>
      </c>
      <c r="G1" s="5" t="s">
        <v>7</v>
      </c>
      <c r="H1" s="5" t="s">
        <v>2</v>
      </c>
    </row>
    <row r="2" spans="1:8" x14ac:dyDescent="0.25">
      <c r="A2" s="7">
        <v>41</v>
      </c>
      <c r="B2" s="7">
        <v>10</v>
      </c>
      <c r="C2" s="7">
        <f>A2*B2</f>
        <v>410</v>
      </c>
      <c r="D2" s="8">
        <v>220000</v>
      </c>
      <c r="E2" s="8">
        <v>1200</v>
      </c>
      <c r="F2" s="7">
        <f>D2/E2+1</f>
        <v>184.33333333333334</v>
      </c>
      <c r="H2" s="7">
        <f>C2/1000*F2/1000</f>
        <v>7.5576666666666667E-2</v>
      </c>
    </row>
    <row r="3" spans="1:8" x14ac:dyDescent="0.25">
      <c r="A3" s="7">
        <v>41</v>
      </c>
      <c r="B3" s="7">
        <v>17</v>
      </c>
      <c r="C3" s="7">
        <f>A3*B3</f>
        <v>697</v>
      </c>
      <c r="D3" s="8">
        <v>220000</v>
      </c>
      <c r="E3" s="8">
        <v>1200</v>
      </c>
      <c r="F3" s="7">
        <f>D3/E3+1</f>
        <v>184.33333333333334</v>
      </c>
      <c r="H3" s="7">
        <f>C3/1000*F3/1000</f>
        <v>0.12848033333333334</v>
      </c>
    </row>
    <row r="4" spans="1:8" x14ac:dyDescent="0.25">
      <c r="A4" s="7">
        <v>41</v>
      </c>
      <c r="B4" s="7">
        <v>26</v>
      </c>
      <c r="C4" s="7">
        <f>A4*B4</f>
        <v>1066</v>
      </c>
      <c r="D4" s="8">
        <v>220000</v>
      </c>
      <c r="E4" s="8">
        <v>1200</v>
      </c>
      <c r="F4" s="7">
        <f>D4/E4+1</f>
        <v>184.33333333333334</v>
      </c>
      <c r="H4" s="7">
        <f>C4/1000*F4/1000</f>
        <v>0.19649933333333336</v>
      </c>
    </row>
    <row r="5" spans="1:8" x14ac:dyDescent="0.25">
      <c r="A5" s="7">
        <v>41</v>
      </c>
      <c r="B5" s="7">
        <v>66</v>
      </c>
      <c r="C5" s="7">
        <f>A5*B5</f>
        <v>2706</v>
      </c>
      <c r="D5" s="8">
        <v>220000</v>
      </c>
      <c r="E5" s="8">
        <v>1200</v>
      </c>
      <c r="F5" s="7">
        <f>D5/E5+1</f>
        <v>184.33333333333334</v>
      </c>
      <c r="G5" s="7">
        <v>38</v>
      </c>
      <c r="H5" s="7">
        <f>C5/1000*F5/1000</f>
        <v>0.49880600000000003</v>
      </c>
    </row>
    <row r="6" spans="1:8" x14ac:dyDescent="0.25">
      <c r="A6" s="7">
        <v>41</v>
      </c>
      <c r="B6" s="7">
        <v>83</v>
      </c>
      <c r="C6" s="7">
        <f>A6*B6</f>
        <v>3403</v>
      </c>
      <c r="D6" s="8">
        <v>220000</v>
      </c>
      <c r="E6" s="8">
        <v>1200</v>
      </c>
      <c r="F6" s="7">
        <f>D6/E6+1</f>
        <v>184.33333333333334</v>
      </c>
      <c r="G6" s="7">
        <v>38</v>
      </c>
      <c r="H6" s="7">
        <f>C6/1000*F6/1000</f>
        <v>0.62728633333333339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3" sqref="I3"/>
    </sheetView>
  </sheetViews>
  <sheetFormatPr defaultRowHeight="15.75" x14ac:dyDescent="0.25"/>
  <cols>
    <col min="1" max="1" width="22.5703125" style="4" customWidth="1"/>
    <col min="2" max="2" width="22.7109375" style="3" customWidth="1"/>
    <col min="3" max="3" width="22.5703125" style="9" customWidth="1"/>
    <col min="4" max="4" width="19.7109375" style="9" customWidth="1"/>
    <col min="5" max="5" width="13.42578125" style="9" customWidth="1"/>
    <col min="6" max="6" width="28.5703125" style="9" customWidth="1"/>
    <col min="7" max="7" width="9.140625" style="9"/>
    <col min="8" max="8" width="22.42578125" style="9" customWidth="1"/>
    <col min="9" max="9" width="17.42578125" style="9" customWidth="1"/>
    <col min="10" max="16384" width="9.140625" style="9"/>
  </cols>
  <sheetData>
    <row r="1" spans="1:13" x14ac:dyDescent="0.25">
      <c r="A1" s="1" t="s">
        <v>8</v>
      </c>
      <c r="B1" s="2" t="s">
        <v>24</v>
      </c>
      <c r="C1" s="2" t="s">
        <v>9</v>
      </c>
      <c r="D1" s="2" t="s">
        <v>10</v>
      </c>
      <c r="E1" s="2" t="s">
        <v>11</v>
      </c>
      <c r="F1" s="2" t="s">
        <v>5</v>
      </c>
      <c r="G1" s="2" t="s">
        <v>25</v>
      </c>
      <c r="H1" s="2" t="s">
        <v>26</v>
      </c>
      <c r="I1" s="2" t="s">
        <v>28</v>
      </c>
      <c r="J1" s="2"/>
      <c r="K1" s="2"/>
      <c r="L1" s="2"/>
      <c r="M1" s="2"/>
    </row>
    <row r="2" spans="1:13" x14ac:dyDescent="0.25">
      <c r="A2" s="4">
        <v>2.29</v>
      </c>
      <c r="B2" s="3">
        <f>1+220/0.33</f>
        <v>667.66666666666663</v>
      </c>
      <c r="C2" s="9">
        <f>A2/B2*1000</f>
        <v>3.4298552171742389</v>
      </c>
      <c r="D2" s="9">
        <f>17*uVperC/1000</f>
        <v>0.69699999999999995</v>
      </c>
      <c r="E2" s="9">
        <f>C2+D2</f>
        <v>4.1268552171742385</v>
      </c>
      <c r="F2" s="9">
        <f>E2*1000/uVperC</f>
        <v>100.65500529693264</v>
      </c>
      <c r="G2" s="9">
        <v>300</v>
      </c>
      <c r="H2" s="9" t="s">
        <v>27</v>
      </c>
      <c r="I2" s="9">
        <f xml:space="preserve"> A2*1000/300</f>
        <v>7.6333333333333337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6" sqref="B16"/>
    </sheetView>
  </sheetViews>
  <sheetFormatPr defaultRowHeight="15" x14ac:dyDescent="0.25"/>
  <cols>
    <col min="1" max="1" width="9.140625" style="7"/>
    <col min="2" max="2" width="24.5703125" style="7" customWidth="1"/>
    <col min="3" max="3" width="14.42578125" style="7" customWidth="1"/>
    <col min="4" max="4" width="18.7109375" style="7" customWidth="1"/>
    <col min="5" max="5" width="13" style="7" customWidth="1"/>
    <col min="6" max="6" width="19.5703125" style="7" customWidth="1"/>
    <col min="7" max="7" width="18.42578125" style="7" customWidth="1"/>
    <col min="8" max="16384" width="9.140625" style="7"/>
  </cols>
  <sheetData>
    <row r="1" spans="1:7" s="5" customFormat="1" x14ac:dyDescent="0.25">
      <c r="A1" s="5" t="s">
        <v>13</v>
      </c>
      <c r="B1" s="5" t="s">
        <v>12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11</v>
      </c>
    </row>
    <row r="2" spans="1:7" x14ac:dyDescent="0.25">
      <c r="A2" s="7">
        <v>1</v>
      </c>
      <c r="B2" s="7">
        <v>3.9E-2</v>
      </c>
      <c r="C2" s="7">
        <f>220/1+1</f>
        <v>221</v>
      </c>
      <c r="D2" s="7">
        <f>B2*C2/1000</f>
        <v>8.6189999999999999E-3</v>
      </c>
      <c r="E2" s="7">
        <v>17</v>
      </c>
      <c r="F2" s="7">
        <v>0.67700000000000005</v>
      </c>
      <c r="G2" s="7">
        <f>B2+F2</f>
        <v>0.71600000000000008</v>
      </c>
    </row>
    <row r="3" spans="1:7" x14ac:dyDescent="0.25">
      <c r="A3" s="7">
        <v>10</v>
      </c>
      <c r="B3" s="7">
        <v>0.39700000000000002</v>
      </c>
      <c r="C3" s="7">
        <f>220/1+1</f>
        <v>221</v>
      </c>
      <c r="D3" s="7">
        <f>B3*C3/1000</f>
        <v>8.7737000000000009E-2</v>
      </c>
      <c r="E3" s="7">
        <v>17</v>
      </c>
      <c r="F3" s="7">
        <v>0.67700000000000005</v>
      </c>
      <c r="G3" s="7">
        <f t="shared" ref="G3:G6" si="0">B3+F3</f>
        <v>1.0740000000000001</v>
      </c>
    </row>
    <row r="4" spans="1:7" x14ac:dyDescent="0.25">
      <c r="A4" s="7">
        <v>17</v>
      </c>
      <c r="B4" s="7">
        <v>0.67700000000000005</v>
      </c>
      <c r="C4" s="7">
        <f>220/1+1</f>
        <v>221</v>
      </c>
      <c r="D4" s="7">
        <f>B4*C4/1000</f>
        <v>0.14961700000000003</v>
      </c>
      <c r="E4" s="7">
        <v>17</v>
      </c>
      <c r="F4" s="7">
        <v>0.67700000000000005</v>
      </c>
      <c r="G4" s="7">
        <f t="shared" ref="G4" si="1">B4+F4</f>
        <v>1.3540000000000001</v>
      </c>
    </row>
    <row r="5" spans="1:7" x14ac:dyDescent="0.25">
      <c r="A5" s="7">
        <v>100</v>
      </c>
      <c r="B5" s="7">
        <v>4.0960000000000001</v>
      </c>
      <c r="C5" s="7">
        <f>220/1+1</f>
        <v>221</v>
      </c>
      <c r="D5" s="7">
        <f>B5*C5/1000</f>
        <v>0.90521600000000002</v>
      </c>
      <c r="E5" s="7">
        <v>17</v>
      </c>
      <c r="F5" s="7">
        <v>0.67700000000000005</v>
      </c>
      <c r="G5" s="7">
        <f t="shared" si="0"/>
        <v>4.7729999999999997</v>
      </c>
    </row>
    <row r="6" spans="1:7" x14ac:dyDescent="0.25">
      <c r="A6" s="7">
        <v>300</v>
      </c>
      <c r="B6" s="7">
        <v>12.209</v>
      </c>
      <c r="C6" s="7">
        <f>220/1+1</f>
        <v>221</v>
      </c>
      <c r="D6" s="7">
        <f>B6*C6/1000</f>
        <v>2.6981889999999997</v>
      </c>
      <c r="E6" s="7">
        <v>17</v>
      </c>
      <c r="F6" s="7">
        <v>0.67700000000000005</v>
      </c>
      <c r="G6" s="7">
        <f t="shared" si="0"/>
        <v>12.885999999999999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5" sqref="A5:XFD5"/>
    </sheetView>
  </sheetViews>
  <sheetFormatPr defaultRowHeight="15" x14ac:dyDescent="0.25"/>
  <cols>
    <col min="1" max="3" width="17.28515625" style="10" customWidth="1"/>
    <col min="4" max="4" width="16" style="10" customWidth="1"/>
    <col min="5" max="5" width="13" style="10" customWidth="1"/>
    <col min="6" max="6" width="19.5703125" style="10" customWidth="1"/>
    <col min="7" max="7" width="13.5703125" style="10" customWidth="1"/>
    <col min="8" max="8" width="23" style="10" customWidth="1"/>
    <col min="9" max="16384" width="9.140625" style="10"/>
  </cols>
  <sheetData>
    <row r="1" spans="1:8" s="5" customFormat="1" x14ac:dyDescent="0.25">
      <c r="A1" s="5" t="s">
        <v>20</v>
      </c>
      <c r="B1" s="5" t="s">
        <v>23</v>
      </c>
      <c r="C1" s="5" t="s">
        <v>22</v>
      </c>
      <c r="D1" s="5" t="s">
        <v>18</v>
      </c>
      <c r="E1" s="5" t="s">
        <v>16</v>
      </c>
      <c r="F1" s="5" t="s">
        <v>17</v>
      </c>
      <c r="G1" s="5" t="s">
        <v>19</v>
      </c>
      <c r="H1" s="5" t="s">
        <v>21</v>
      </c>
    </row>
    <row r="2" spans="1:8" x14ac:dyDescent="0.25">
      <c r="A2" s="10">
        <v>17</v>
      </c>
      <c r="C2" s="10">
        <f>1+220/0.33</f>
        <v>667.66666666666663</v>
      </c>
      <c r="D2" s="10">
        <f t="shared" ref="D2:D4" si="0">B2/C2*1000</f>
        <v>0</v>
      </c>
      <c r="E2" s="10">
        <v>17</v>
      </c>
      <c r="F2" s="10">
        <v>0.67700000000000005</v>
      </c>
      <c r="G2" s="10">
        <f>D2+F2</f>
        <v>0.67700000000000005</v>
      </c>
      <c r="H2" s="10">
        <v>17</v>
      </c>
    </row>
    <row r="3" spans="1:8" x14ac:dyDescent="0.25">
      <c r="A3" s="10">
        <v>25</v>
      </c>
      <c r="B3" s="10">
        <v>0.04</v>
      </c>
      <c r="C3" s="10">
        <f>1+220/0.33</f>
        <v>667.66666666666663</v>
      </c>
      <c r="D3" s="10">
        <f t="shared" si="0"/>
        <v>5.9910134797803299E-2</v>
      </c>
      <c r="E3" s="10">
        <v>17</v>
      </c>
      <c r="F3" s="10">
        <v>0.67700000000000005</v>
      </c>
      <c r="G3" s="10">
        <f t="shared" ref="G3:G5" si="1">D3+F3</f>
        <v>0.73691013479780332</v>
      </c>
      <c r="H3" s="10">
        <f>G3/uVperC*1000</f>
        <v>17.973417921897642</v>
      </c>
    </row>
    <row r="4" spans="1:8" x14ac:dyDescent="0.25">
      <c r="A4" s="10">
        <v>35</v>
      </c>
      <c r="B4" s="10">
        <v>0.09</v>
      </c>
      <c r="C4" s="10">
        <f>1+220/0.33</f>
        <v>667.66666666666663</v>
      </c>
      <c r="D4" s="10">
        <f t="shared" si="0"/>
        <v>0.13479780329505742</v>
      </c>
      <c r="E4" s="10">
        <v>17</v>
      </c>
      <c r="F4" s="10">
        <v>0.67700000000000005</v>
      </c>
      <c r="G4" s="10">
        <f t="shared" si="1"/>
        <v>0.81179780329505746</v>
      </c>
    </row>
    <row r="5" spans="1:8" x14ac:dyDescent="0.25">
      <c r="A5" s="10">
        <v>61</v>
      </c>
      <c r="B5" s="10">
        <v>0.1</v>
      </c>
      <c r="C5" s="10">
        <f t="shared" ref="C5:C7" si="2">1+220/0.33</f>
        <v>667.66666666666663</v>
      </c>
      <c r="D5" s="10">
        <f>B5/C5*1000</f>
        <v>0.14977533699450823</v>
      </c>
      <c r="E5" s="10">
        <v>17</v>
      </c>
      <c r="F5" s="10">
        <v>0.67700000000000005</v>
      </c>
      <c r="G5" s="10">
        <f t="shared" si="1"/>
        <v>0.82677533699450834</v>
      </c>
    </row>
    <row r="6" spans="1:8" x14ac:dyDescent="0.25">
      <c r="A6" s="10">
        <v>100</v>
      </c>
      <c r="C6" s="10">
        <f t="shared" si="2"/>
        <v>667.66666666666663</v>
      </c>
      <c r="D6" s="10">
        <f>B6/C6*1000</f>
        <v>0</v>
      </c>
      <c r="E6" s="10">
        <v>17</v>
      </c>
      <c r="F6" s="10">
        <v>0.67700000000000005</v>
      </c>
    </row>
    <row r="7" spans="1:8" x14ac:dyDescent="0.25">
      <c r="A7" s="10">
        <v>300</v>
      </c>
      <c r="B7" s="10">
        <v>0.7</v>
      </c>
      <c r="C7" s="10">
        <f t="shared" si="2"/>
        <v>667.66666666666663</v>
      </c>
      <c r="D7" s="10">
        <f>B7/C7*1000</f>
        <v>1.0484273589615578</v>
      </c>
      <c r="E7" s="10">
        <v>17</v>
      </c>
      <c r="F7" s="10">
        <v>0.67700000000000005</v>
      </c>
    </row>
    <row r="8" spans="1:8" x14ac:dyDescent="0.25">
      <c r="E8" s="10">
        <v>17</v>
      </c>
      <c r="F8" s="10">
        <v>0.67700000000000005</v>
      </c>
    </row>
    <row r="9" spans="1:8" x14ac:dyDescent="0.25">
      <c r="E9" s="10">
        <v>17</v>
      </c>
      <c r="F9" s="10">
        <v>0.67700000000000005</v>
      </c>
    </row>
    <row r="10" spans="1:8" x14ac:dyDescent="0.25">
      <c r="E10" s="10">
        <v>17</v>
      </c>
      <c r="F10" s="10">
        <v>0.67700000000000005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>
    <row r="1" spans="1:1" x14ac:dyDescent="0.25">
      <c r="A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VoltageToTemp</vt:lpstr>
      <vt:lpstr>TC_Voltage_To</vt:lpstr>
      <vt:lpstr>actual_room_tc_Voltage</vt:lpstr>
      <vt:lpstr>Constants</vt:lpstr>
      <vt:lpstr>uVperC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2018-02-19T21:10:02Z</dcterms:modified>
</cp:coreProperties>
</file>