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terrel/Dissertation_figures/early_earth/"/>
    </mc:Choice>
  </mc:AlternateContent>
  <xr:revisionPtr revIDLastSave="0" documentId="13_ncr:1_{4DA96DB1-7041-5748-B989-297E21FBC635}" xr6:coauthVersionLast="47" xr6:coauthVersionMax="47" xr10:uidLastSave="{00000000-0000-0000-0000-000000000000}"/>
  <bookViews>
    <workbookView xWindow="15580" yWindow="760" windowWidth="14660" windowHeight="18880" xr2:uid="{4A324BEC-A719-F142-8428-4B5ACFFE1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E17" i="1"/>
  <c r="H32" i="1"/>
  <c r="B17" i="1"/>
  <c r="B18" i="1" s="1"/>
  <c r="B19" i="1" s="1"/>
  <c r="F30" i="1"/>
  <c r="F33" i="1" s="1"/>
  <c r="H30" i="1"/>
  <c r="H34" i="1"/>
  <c r="E18" i="1"/>
  <c r="E16" i="1"/>
  <c r="E15" i="1"/>
  <c r="D14" i="1"/>
  <c r="H36" i="1"/>
  <c r="D24" i="1"/>
  <c r="G11" i="1"/>
  <c r="I11" i="1" s="1"/>
  <c r="F31" i="1" l="1"/>
  <c r="H33" i="1"/>
</calcChain>
</file>

<file path=xl/sharedStrings.xml><?xml version="1.0" encoding="utf-8"?>
<sst xmlns="http://schemas.openxmlformats.org/spreadsheetml/2006/main" count="53" uniqueCount="32">
  <si>
    <t>228 atom system</t>
  </si>
  <si>
    <t>ns/day</t>
  </si>
  <si>
    <t>hours/ns</t>
  </si>
  <si>
    <t>timestep/s</t>
  </si>
  <si>
    <t>katom-step/s</t>
  </si>
  <si>
    <t>total wall time</t>
  </si>
  <si>
    <t>228k atom system</t>
  </si>
  <si>
    <t>Matom-step/s</t>
  </si>
  <si>
    <t>steps completed</t>
  </si>
  <si>
    <t>benchmark</t>
  </si>
  <si>
    <t>seconds</t>
  </si>
  <si>
    <t>sec/step</t>
  </si>
  <si>
    <t>calculated seconds</t>
  </si>
  <si>
    <t>hours</t>
  </si>
  <si>
    <t>minutes</t>
  </si>
  <si>
    <t>Full 22.8M run</t>
  </si>
  <si>
    <t>Quench runs (32 GPUs)</t>
  </si>
  <si>
    <t>total steps</t>
  </si>
  <si>
    <t>2023-12-23-003121.797332-kokkos-models_8-gpus_1008-mixture_22800000-early_earth_22M.log</t>
  </si>
  <si>
    <t>2023-12-23-005238.631380-kokkos-models_8-gpus_1008-mixture_22800000-early_earth_22M.log</t>
  </si>
  <si>
    <t>2023-12-23-130144.793745-kokkos-models_8-gpus_1024-mixture_22800000-early_earth_22M.log</t>
  </si>
  <si>
    <t>2023-12-24-094959.618385-kokkos-models_8-gpus_1024-mixture_22800000-early_earth_22M.log</t>
  </si>
  <si>
    <t>2023-12-26-231340.630306-kokkos-models_8-gpus_1008-mixture_22800000-early_earth_2</t>
  </si>
  <si>
    <t>2023-12-27-191205.560554-kokkos-models_8-gpus_1016-mixture_22800000-early_earth_22M.log</t>
  </si>
  <si>
    <t>2023-12-28-073439.757187-kokkos-models_8-gpus_1008-mixture_22800000-early_earth_22M.log</t>
  </si>
  <si>
    <t>2023-12-30-191515.525761-kokkos-models_8-gpus_992-mixture_22800000-early_earth_22M.log</t>
  </si>
  <si>
    <t>(1 gpu)</t>
  </si>
  <si>
    <t>(992 gpus)</t>
  </si>
  <si>
    <t>ns</t>
  </si>
  <si>
    <t>days</t>
  </si>
  <si>
    <t>on 4 gpu</t>
  </si>
  <si>
    <t>(8 gpus)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</si>
</sst>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>
    <font>
      <sz val="12"/>
      <color theme="1"/>
      <name val="TimesNewRomanPSMT"/>
      <family val="2"/>
    </font>
    <font>
      <sz val="12"/>
      <color rgb="FF000000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46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4B76-84F7-7B47-A36D-5B97DD97F06E}">
  <dimension ref="A1:J36"/>
  <sheetViews>
    <sheetView tabSelected="1" workbookViewId="0">
      <selection activeCell="E19" sqref="E19"/>
    </sheetView>
  </sheetViews>
  <sheetFormatPr baseColWidth="10" defaultRowHeight="16"/>
  <cols>
    <col min="1" max="1" width="15.5" bestFit="1" customWidth="1"/>
    <col min="2" max="2" width="12.1640625" bestFit="1" customWidth="1"/>
    <col min="4" max="4" width="15.6640625" bestFit="1" customWidth="1"/>
    <col min="8" max="8" width="14.6640625" bestFit="1" customWidth="1"/>
  </cols>
  <sheetData>
    <row r="1" spans="1:10">
      <c r="A1" t="s">
        <v>0</v>
      </c>
      <c r="B1" t="s">
        <v>26</v>
      </c>
    </row>
    <row r="2" spans="1:10">
      <c r="A2">
        <v>5.7629999999999999</v>
      </c>
      <c r="B2" t="s">
        <v>1</v>
      </c>
    </row>
    <row r="3" spans="1:10">
      <c r="A3">
        <v>4.165</v>
      </c>
      <c r="B3" t="s">
        <v>2</v>
      </c>
    </row>
    <row r="4" spans="1:10">
      <c r="A4">
        <v>266.79700000000003</v>
      </c>
      <c r="B4" t="s">
        <v>3</v>
      </c>
    </row>
    <row r="5" spans="1:10">
      <c r="A5">
        <v>60.83</v>
      </c>
      <c r="B5" t="s">
        <v>4</v>
      </c>
      <c r="D5" s="6">
        <v>17600000</v>
      </c>
      <c r="E5" t="s">
        <v>17</v>
      </c>
    </row>
    <row r="6" spans="1:10">
      <c r="A6" s="1">
        <v>0.77408564814814818</v>
      </c>
      <c r="B6" t="s">
        <v>5</v>
      </c>
    </row>
    <row r="9" spans="1:10">
      <c r="A9" t="s">
        <v>6</v>
      </c>
      <c r="B9" t="s">
        <v>31</v>
      </c>
    </row>
    <row r="10" spans="1:10">
      <c r="A10">
        <v>1.7370000000000001</v>
      </c>
      <c r="B10" t="s">
        <v>1</v>
      </c>
    </row>
    <row r="11" spans="1:10">
      <c r="A11">
        <v>13.816000000000001</v>
      </c>
      <c r="B11" t="s">
        <v>2</v>
      </c>
      <c r="D11" s="1">
        <v>3.8657407407407408E-3</v>
      </c>
      <c r="E11">
        <v>12000</v>
      </c>
      <c r="F11" t="s">
        <v>9</v>
      </c>
      <c r="G11">
        <f>34+5*60</f>
        <v>334</v>
      </c>
      <c r="H11" t="s">
        <v>10</v>
      </c>
      <c r="I11">
        <f>G11/E11</f>
        <v>2.7833333333333335E-2</v>
      </c>
      <c r="J11" t="s">
        <v>11</v>
      </c>
    </row>
    <row r="12" spans="1:10">
      <c r="A12">
        <v>80.421000000000006</v>
      </c>
      <c r="B12" t="s">
        <v>3</v>
      </c>
    </row>
    <row r="13" spans="1:10">
      <c r="A13">
        <v>18.335999999999999</v>
      </c>
      <c r="B13" t="s">
        <v>7</v>
      </c>
    </row>
    <row r="14" spans="1:10">
      <c r="A14" s="4">
        <v>2.3265625000000001</v>
      </c>
      <c r="B14" t="s">
        <v>5</v>
      </c>
      <c r="D14" s="3">
        <f>E14*I11</f>
        <v>449925.83333333337</v>
      </c>
      <c r="E14" s="6">
        <v>16165000</v>
      </c>
      <c r="F14" t="s">
        <v>8</v>
      </c>
    </row>
    <row r="15" spans="1:10">
      <c r="D15" s="3" t="s">
        <v>12</v>
      </c>
      <c r="E15">
        <f>E14*0.25</f>
        <v>4041250</v>
      </c>
    </row>
    <row r="16" spans="1:10">
      <c r="B16">
        <f>E16/A10</f>
        <v>2.3265687967760504</v>
      </c>
      <c r="C16" t="s">
        <v>29</v>
      </c>
      <c r="D16" s="3"/>
      <c r="E16">
        <f>E15/1000000</f>
        <v>4.0412499999999998</v>
      </c>
      <c r="F16" t="s">
        <v>28</v>
      </c>
    </row>
    <row r="17" spans="1:9">
      <c r="B17">
        <f>B16*24</f>
        <v>55.837651122625211</v>
      </c>
      <c r="C17" t="s">
        <v>13</v>
      </c>
      <c r="D17" s="3"/>
      <c r="E17">
        <f>200/24</f>
        <v>8.3333333333333339</v>
      </c>
      <c r="F17" t="s">
        <v>29</v>
      </c>
    </row>
    <row r="18" spans="1:9">
      <c r="B18">
        <f>(B17-55)*60</f>
        <v>50.259067357512635</v>
      </c>
      <c r="C18" t="s">
        <v>14</v>
      </c>
      <c r="D18" s="3"/>
      <c r="E18">
        <f>E16/E17</f>
        <v>0.48494999999999994</v>
      </c>
      <c r="F18" t="s">
        <v>1</v>
      </c>
      <c r="G18" t="s">
        <v>30</v>
      </c>
    </row>
    <row r="19" spans="1:9">
      <c r="B19">
        <f>(B18-50)*60</f>
        <v>15.544041450758073</v>
      </c>
      <c r="C19" t="s">
        <v>10</v>
      </c>
    </row>
    <row r="21" spans="1:9">
      <c r="A21" t="s">
        <v>15</v>
      </c>
      <c r="B21" t="s">
        <v>27</v>
      </c>
      <c r="E21" s="7">
        <v>0</v>
      </c>
      <c r="F21" s="8">
        <v>0</v>
      </c>
      <c r="G21" s="7" t="s">
        <v>18</v>
      </c>
    </row>
    <row r="22" spans="1:9">
      <c r="A22">
        <v>0.626</v>
      </c>
      <c r="B22" t="s">
        <v>1</v>
      </c>
      <c r="E22">
        <v>1</v>
      </c>
      <c r="F22" s="6">
        <v>1200000</v>
      </c>
      <c r="G22" t="s">
        <v>19</v>
      </c>
    </row>
    <row r="23" spans="1:9">
      <c r="A23">
        <v>38.343000000000004</v>
      </c>
      <c r="B23" t="s">
        <v>2</v>
      </c>
      <c r="E23">
        <v>2</v>
      </c>
      <c r="F23" s="6">
        <v>686550</v>
      </c>
      <c r="G23" t="s">
        <v>20</v>
      </c>
    </row>
    <row r="24" spans="1:9">
      <c r="A24">
        <v>28.978000000000002</v>
      </c>
      <c r="B24" t="s">
        <v>3</v>
      </c>
      <c r="D24" s="6">
        <f>1200000+686550+6209500+2002950+887000+6115000+1200000</f>
        <v>18301000</v>
      </c>
      <c r="E24">
        <v>3</v>
      </c>
      <c r="F24" s="6">
        <v>6209500</v>
      </c>
      <c r="G24" t="s">
        <v>21</v>
      </c>
    </row>
    <row r="25" spans="1:9">
      <c r="A25">
        <v>660.69500000000005</v>
      </c>
      <c r="B25" t="s">
        <v>7</v>
      </c>
      <c r="E25">
        <v>4</v>
      </c>
      <c r="F25" s="6">
        <v>2002950</v>
      </c>
      <c r="G25" t="s">
        <v>22</v>
      </c>
    </row>
    <row r="26" spans="1:9">
      <c r="B26" t="s">
        <v>5</v>
      </c>
      <c r="E26">
        <v>5</v>
      </c>
      <c r="F26" s="6">
        <v>887000</v>
      </c>
      <c r="G26" t="s">
        <v>23</v>
      </c>
    </row>
    <row r="27" spans="1:9">
      <c r="E27">
        <v>6</v>
      </c>
      <c r="F27" s="6">
        <v>6115000</v>
      </c>
      <c r="G27" t="s">
        <v>24</v>
      </c>
    </row>
    <row r="28" spans="1:9">
      <c r="F28" s="6">
        <v>1200000</v>
      </c>
      <c r="G28" t="s">
        <v>25</v>
      </c>
    </row>
    <row r="29" spans="1:9">
      <c r="A29" t="s">
        <v>16</v>
      </c>
    </row>
    <row r="30" spans="1:9">
      <c r="A30" s="2">
        <v>0.04</v>
      </c>
      <c r="B30" s="5" t="s">
        <v>1</v>
      </c>
      <c r="F30" s="6">
        <f>SUM(F21:F22,F24:F28)</f>
        <v>17614450</v>
      </c>
      <c r="H30" s="3">
        <f>17600000/A24</f>
        <v>607357.30554213538</v>
      </c>
      <c r="I30" t="s">
        <v>10</v>
      </c>
    </row>
    <row r="31" spans="1:9">
      <c r="A31">
        <v>602.577</v>
      </c>
      <c r="B31" s="5" t="s">
        <v>2</v>
      </c>
      <c r="F31" s="6">
        <f>F30-D5</f>
        <v>14450</v>
      </c>
    </row>
    <row r="32" spans="1:9">
      <c r="A32">
        <v>1.8440000000000001</v>
      </c>
      <c r="B32" s="5" t="s">
        <v>3</v>
      </c>
      <c r="H32" s="3">
        <f>H30/(60*60)</f>
        <v>168.71036265059317</v>
      </c>
      <c r="I32" t="s">
        <v>13</v>
      </c>
    </row>
    <row r="33" spans="1:9">
      <c r="A33">
        <v>42.042000000000002</v>
      </c>
      <c r="B33" s="5" t="s">
        <v>7</v>
      </c>
      <c r="F33">
        <f>F30*0.25*10^-6</f>
        <v>4.4036124999999995</v>
      </c>
      <c r="H33" s="3">
        <f>(H32-168)*60</f>
        <v>42.621759035590117</v>
      </c>
      <c r="I33" t="s">
        <v>14</v>
      </c>
    </row>
    <row r="34" spans="1:9">
      <c r="A34" s="1">
        <v>1.0995370370370371E-2</v>
      </c>
      <c r="B34" s="5" t="s">
        <v>5</v>
      </c>
      <c r="H34" s="3">
        <f>(H33-42)*60</f>
        <v>37.305542135406995</v>
      </c>
      <c r="I34" t="s">
        <v>10</v>
      </c>
    </row>
    <row r="36" spans="1:9">
      <c r="H36" s="9">
        <f>168/24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Terrel,Nicholas Shawn</dc:creator>
  <cp:lastModifiedBy>Terrel,Nicholas Shawn</cp:lastModifiedBy>
  <dcterms:created xsi:type="dcterms:W3CDTF">2025-03-10T16:40:39Z</dcterms:created>
  <dcterms:modified xsi:type="dcterms:W3CDTF">2025-03-18T22:54:59Z</dcterms:modified>
</cp:coreProperties>
</file>