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GION\Desktop\Monash University vault\"/>
    </mc:Choice>
  </mc:AlternateContent>
  <xr:revisionPtr revIDLastSave="0" documentId="13_ncr:1_{39FBABC6-FE94-499E-BA0C-AC5DA2953F1F}" xr6:coauthVersionLast="47" xr6:coauthVersionMax="47" xr10:uidLastSave="{00000000-0000-0000-0000-000000000000}"/>
  <bookViews>
    <workbookView xWindow="-110" yWindow="-110" windowWidth="25820" windowHeight="15500" activeTab="1" xr2:uid="{00000000-000D-0000-FFFF-FFFF00000000}"/>
  </bookViews>
  <sheets>
    <sheet name="Initial List" sheetId="1" r:id="rId1"/>
    <sheet name="Out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 i="2" l="1"/>
  <c r="K30" i="2"/>
  <c r="K33" i="2"/>
  <c r="K34" i="2"/>
  <c r="V30" i="2"/>
  <c r="U30" i="2"/>
  <c r="T30" i="2"/>
  <c r="R30" i="2"/>
  <c r="Q30" i="2"/>
  <c r="P30" i="2"/>
  <c r="O30" i="2"/>
  <c r="N30" i="2"/>
  <c r="M30" i="2"/>
  <c r="L30" i="2"/>
  <c r="K29" i="2"/>
  <c r="V29" i="2"/>
  <c r="U29" i="2"/>
  <c r="T29" i="2"/>
  <c r="R29" i="2"/>
  <c r="Q29" i="2"/>
  <c r="P29" i="2"/>
  <c r="O29" i="2"/>
  <c r="N29" i="2"/>
  <c r="M29" i="2"/>
  <c r="L29" i="2"/>
  <c r="M22" i="2"/>
  <c r="V34" i="2"/>
  <c r="U34" i="2"/>
  <c r="T34" i="2"/>
  <c r="R34" i="2"/>
  <c r="Q34" i="2"/>
  <c r="P34" i="2"/>
  <c r="O34" i="2"/>
  <c r="N34" i="2"/>
  <c r="V33" i="2"/>
  <c r="U33" i="2"/>
  <c r="T33" i="2"/>
  <c r="R33" i="2"/>
  <c r="Q33" i="2"/>
  <c r="P33" i="2"/>
  <c r="O33" i="2"/>
  <c r="N33" i="2"/>
  <c r="V35" i="2"/>
  <c r="U35" i="2"/>
  <c r="T35" i="2"/>
  <c r="R35" i="2"/>
  <c r="Q35" i="2"/>
  <c r="P35" i="2"/>
  <c r="O35" i="2"/>
  <c r="N35" i="2"/>
  <c r="V32" i="2"/>
  <c r="U32" i="2"/>
  <c r="T32" i="2"/>
  <c r="R32" i="2"/>
  <c r="Q32" i="2"/>
  <c r="P32" i="2"/>
  <c r="O32" i="2"/>
  <c r="N32" i="2"/>
  <c r="I19" i="1"/>
  <c r="G13" i="2" l="1"/>
  <c r="G15" i="2"/>
  <c r="G17" i="2"/>
  <c r="G19" i="2"/>
  <c r="E19" i="2"/>
  <c r="E17" i="2"/>
  <c r="E15" i="2"/>
  <c r="E13" i="2"/>
  <c r="I7" i="1" a="1"/>
  <c r="I7" i="1" s="1"/>
  <c r="H7" i="1" a="1"/>
  <c r="H7" i="1" s="1"/>
  <c r="G7" i="1" a="1"/>
  <c r="G7" i="1" s="1"/>
  <c r="L34" i="2" l="1"/>
  <c r="L32" i="2"/>
  <c r="L33" i="2"/>
  <c r="L35" i="2"/>
  <c r="K35" i="2"/>
  <c r="M34" i="2"/>
  <c r="M32" i="2" l="1"/>
  <c r="M33" i="2"/>
  <c r="M3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<sst xmlns="http://schemas.openxmlformats.org/spreadsheetml/2006/main" count="156" uniqueCount="78">
  <si>
    <t>Equity</t>
  </si>
  <si>
    <t>Enterprise</t>
  </si>
  <si>
    <t>LTM</t>
  </si>
  <si>
    <t>Value</t>
  </si>
  <si>
    <t>Sales</t>
  </si>
  <si>
    <t>Date</t>
  </si>
  <si>
    <t>Announced</t>
  </si>
  <si>
    <t>Acquirer</t>
  </si>
  <si>
    <t>Target</t>
  </si>
  <si>
    <t>Transaction</t>
  </si>
  <si>
    <t>Type</t>
  </si>
  <si>
    <t>Target Business Description</t>
  </si>
  <si>
    <t>SGH LIMITED (XASX:SGH)</t>
  </si>
  <si>
    <t>($ in millions)</t>
  </si>
  <si>
    <t>Precedent Transactions Analysis</t>
  </si>
  <si>
    <t>Enterprise Value /</t>
  </si>
  <si>
    <t>EBITDA</t>
  </si>
  <si>
    <t>EBIT</t>
  </si>
  <si>
    <t>Margin</t>
  </si>
  <si>
    <t>Purchase</t>
  </si>
  <si>
    <t>Consideration</t>
  </si>
  <si>
    <t>Equity Value /</t>
  </si>
  <si>
    <t>Net Income</t>
  </si>
  <si>
    <t>Days Prior to Unaffected</t>
  </si>
  <si>
    <t>Premiums Paid</t>
  </si>
  <si>
    <t>Mean</t>
  </si>
  <si>
    <t>Median</t>
  </si>
  <si>
    <t>High</t>
  </si>
  <si>
    <t>Low</t>
  </si>
  <si>
    <t>25th Percentile</t>
  </si>
  <si>
    <t>75th Percentile</t>
  </si>
  <si>
    <t>Note / Justification</t>
  </si>
  <si>
    <t>NRW Holdings Ltd</t>
  </si>
  <si>
    <t>BGC Contracting</t>
  </si>
  <si>
    <t>Share Purchase</t>
  </si>
  <si>
    <t>Civil and mining contractor with HME fleet and operations in quarrying, construction, and mining</t>
  </si>
  <si>
    <t>List of Comparable Acquisitions (in $ millions)</t>
  </si>
  <si>
    <t>Boral Ltd</t>
  </si>
  <si>
    <t>Headwaters Inc.</t>
  </si>
  <si>
    <t>U.S.-based construction materials company focused on fly ash, building products, and roofing</t>
  </si>
  <si>
    <t>Sime Darby Bhd</t>
  </si>
  <si>
    <t>Onsite Rental Group</t>
  </si>
  <si>
    <t>Australian B2B equipment rental provider servicing mining and construction sectors</t>
  </si>
  <si>
    <t>N/A</t>
  </si>
  <si>
    <t>Orica Limited</t>
  </si>
  <si>
    <t>Axis Mining Technology</t>
  </si>
  <si>
    <t>Provider of advanced mining technology solutions, including sensors and data analytics for drilling operations</t>
  </si>
  <si>
    <t>N/A 
(not disclosed)</t>
  </si>
  <si>
    <t>A$350 (upfront cost + earn-out)</t>
  </si>
  <si>
    <t>Even though Bradken was more manufacturing-oriented, the acquisition supports enhancing HME performance and quarry network support, aligning with Boral's core M&amp;A themes.</t>
  </si>
  <si>
    <t>Hitachi Construction Machinery Co., Ltd.</t>
  </si>
  <si>
    <t>Bradken Limited</t>
  </si>
  <si>
    <t>Bradken supplied and serviced wear components for mining and earthmoving equipment, and provided equipment, consumables, and engineered parts to the quarrying, mineral processing, energy, industrial, rail, and steel-making sectors.</t>
  </si>
  <si>
    <t>Provided vertical integration and scale in construction materials; relevant for assessing value of building products synergy in Boral’s portfolio.</t>
  </si>
  <si>
    <t>Directly aligns with HME efficiency by expanding access to B2B rental assets used in construction and mining environments.</t>
  </si>
  <si>
    <t>Strengthens HME-driven operations and end-to-end quarrying capability. BGC’s civil and mining services enhance fleet efficiency and site productivity, aligning with Boral’s asset utilization and network optimisation focus.</t>
  </si>
  <si>
    <t>Supports Boral’s quarry efficiency goals through digital enablement. Axis’s advanced drilling tech enhances operational precision and site productivity</t>
  </si>
  <si>
    <t xml:space="preserve">Maas Group Holdings Limited </t>
  </si>
  <si>
    <t>Cleary Bros (Bombo) Pty Ltd</t>
  </si>
  <si>
    <t>Asset Purchase</t>
  </si>
  <si>
    <t>A fully integrated construction materials and services provider, including two quarries (hard rock and sand), three concrete batch plants, a transport fleet, and a civil construction and plant hire business</t>
  </si>
  <si>
    <t>N/A 
(not share purchase)</t>
  </si>
  <si>
    <t xml:space="preserve">This acquisition enhances Maas Group's vertical integration and operational efficiency in the construction materials sector. The inclusion of quarries, concrete batch plants, and a transport fleet directly supports improvements in HME utilization and quarry network performance, aligning with strategies similar to those pursued by Boral Ltd. </t>
  </si>
  <si>
    <t>Public / Private</t>
  </si>
  <si>
    <t>Public / Public</t>
  </si>
  <si>
    <t>Cement Australia (a joint venture between Heidelberg Materials and Holcim)</t>
  </si>
  <si>
    <t>BGC Cementitious Division</t>
  </si>
  <si>
    <t>Public / Private​</t>
  </si>
  <si>
    <t>The acquisition includes strategic assets such as cement grinding terminals, quarries, and concrete operations in Western Australia</t>
  </si>
  <si>
    <t>This acquisition directly supports Cement Australia's vertical integration strategy, enhancing control over the supply chain from raw material extraction to cement production. The inclusion of quarries and cement terminals is particularly relevant to Boral's focus on improving HME utilization and optimizing quarry network efficiency</t>
  </si>
  <si>
    <t>*: estimated data</t>
  </si>
  <si>
    <t>17.6%*</t>
  </si>
  <si>
    <t>Saint-Gobain</t>
  </si>
  <si>
    <t>CSR Ltd​</t>
  </si>
  <si>
    <t>Public / Public​</t>
  </si>
  <si>
    <t>CSR Ltd is an ASX-listed Australian manufacturer and distributor of construction materials, including plasterboard, insulation, bricks, and aerated concrete products, primarily serving residential and commercial building markets across Australia and New Zealand.</t>
  </si>
  <si>
    <t>This acquisition allows Saint-Gobain to expand its footprint in the Australian market, particularly in plasterboard and insulation products. The integration of CSR's operations is expected to enhance supply chain efficiencies and aligns with Boral's focus on improving HME utilization and optimizing quarry network operations</t>
  </si>
  <si>
    <t>15.38x*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</si>
</sst>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x"/>
    <numFmt numFmtId="165" formatCode="\A&quot;$&quot;#,###.0"/>
    <numFmt numFmtId="166" formatCode="0.##\x"/>
  </numFmts>
  <fonts count="13" x14ac:knownFonts="1">
    <font>
      <sz val="11"/>
      <color theme="1"/>
      <name val="Calibri"/>
      <family val="2"/>
      <scheme val="minor"/>
    </font>
    <font>
      <b/>
      <sz val="8.5"/>
      <color theme="0"/>
      <name val="Quire Sans"/>
      <family val="2"/>
    </font>
    <font>
      <sz val="8.5"/>
      <color theme="1"/>
      <name val="Quire Sans"/>
      <family val="2"/>
    </font>
    <font>
      <b/>
      <sz val="10"/>
      <color theme="1"/>
      <name val="Quire Sans"/>
      <family val="2"/>
    </font>
    <font>
      <sz val="10"/>
      <color theme="1"/>
      <name val="Calibri"/>
      <family val="2"/>
      <scheme val="minor"/>
    </font>
    <font>
      <b/>
      <sz val="11"/>
      <color theme="1"/>
      <name val="Calibri"/>
      <family val="2"/>
      <scheme val="minor"/>
    </font>
    <font>
      <b/>
      <sz val="22"/>
      <color theme="0"/>
      <name val="Quire Sans"/>
      <family val="2"/>
    </font>
    <font>
      <sz val="22"/>
      <color theme="1"/>
      <name val="Quire Sans"/>
      <family val="2"/>
    </font>
    <font>
      <sz val="11"/>
      <color theme="1"/>
      <name val="Quire Sans"/>
      <family val="2"/>
    </font>
    <font>
      <sz val="11"/>
      <color theme="0"/>
      <name val="Quire Sans"/>
      <family val="2"/>
    </font>
    <font>
      <b/>
      <sz val="14"/>
      <color theme="0"/>
      <name val="Quire Sans"/>
      <family val="2"/>
    </font>
    <font>
      <sz val="14"/>
      <color theme="1"/>
      <name val="Quire Sans"/>
      <family val="2"/>
    </font>
    <font>
      <sz val="11"/>
      <color theme="1"/>
      <name val="Calibri"/>
      <family val="2"/>
      <scheme val="minor"/>
    </font>
  </fonts>
  <fills count="6">
    <fill>
      <patternFill patternType="none"/>
    </fill>
    <fill>
      <patternFill patternType="gray125"/>
    </fill>
    <fill>
      <patternFill patternType="solid">
        <fgColor rgb="FF8D6E63"/>
        <bgColor indexed="64"/>
      </patternFill>
    </fill>
    <fill>
      <patternFill patternType="solid">
        <fgColor rgb="FFBCAAA4"/>
        <bgColor indexed="64"/>
      </patternFill>
    </fill>
    <fill>
      <patternFill patternType="solid">
        <fgColor rgb="FFD7CCC8"/>
        <bgColor indexed="64"/>
      </patternFill>
    </fill>
    <fill>
      <patternFill patternType="solid">
        <fgColor rgb="FF6D4C41"/>
        <bgColor indexed="64"/>
      </patternFill>
    </fill>
  </fills>
  <borders count="12">
    <border>
      <left/>
      <right/>
      <top/>
      <bottom/>
      <diagonal/>
    </border>
    <border>
      <left/>
      <right/>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mediumDashed">
        <color auto="1"/>
      </left>
      <right style="mediumDashed">
        <color auto="1"/>
      </right>
      <top/>
      <bottom style="thick">
        <color auto="1"/>
      </bottom>
      <diagonal/>
    </border>
    <border>
      <left style="mediumDashed">
        <color auto="1"/>
      </left>
      <right style="mediumDashed">
        <color auto="1"/>
      </right>
      <top/>
      <bottom/>
      <diagonal/>
    </border>
    <border>
      <left style="mediumDashed">
        <color auto="1"/>
      </left>
      <right style="mediumDashed">
        <color auto="1"/>
      </right>
      <top style="thick">
        <color auto="1"/>
      </top>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76">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top"/>
    </xf>
    <xf numFmtId="0" fontId="3" fillId="3" borderId="0" xfId="0" applyFont="1" applyFill="1" applyAlignment="1">
      <alignment horizontal="center" vertical="center"/>
    </xf>
    <xf numFmtId="0" fontId="8" fillId="5" borderId="0" xfId="0" applyFont="1" applyFill="1"/>
    <xf numFmtId="0" fontId="9" fillId="5" borderId="0" xfId="0" applyFont="1" applyFill="1"/>
    <xf numFmtId="0" fontId="5" fillId="0" borderId="0" xfId="0" applyFont="1" applyAlignment="1">
      <alignment horizontal="center"/>
    </xf>
    <xf numFmtId="0" fontId="0" fillId="0" borderId="0" xfId="0" applyAlignment="1">
      <alignment horizontal="center"/>
    </xf>
    <xf numFmtId="0" fontId="8" fillId="5" borderId="0" xfId="0" applyFont="1" applyFill="1" applyAlignment="1">
      <alignment horizontal="center"/>
    </xf>
    <xf numFmtId="0" fontId="5" fillId="0" borderId="10" xfId="0" applyFont="1" applyBorder="1" applyAlignment="1">
      <alignment horizontal="center"/>
    </xf>
    <xf numFmtId="164" fontId="5" fillId="0" borderId="0" xfId="0" applyNumberFormat="1" applyFont="1" applyAlignment="1">
      <alignment horizontal="center"/>
    </xf>
    <xf numFmtId="164" fontId="5" fillId="0" borderId="10" xfId="0" applyNumberFormat="1" applyFont="1" applyBorder="1" applyAlignment="1">
      <alignment horizontal="center"/>
    </xf>
    <xf numFmtId="0" fontId="5" fillId="0" borderId="0" xfId="0" applyFont="1"/>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7" xfId="0" applyFont="1" applyFill="1" applyBorder="1" applyAlignment="1">
      <alignment horizontal="left" vertical="center"/>
    </xf>
    <xf numFmtId="0" fontId="5" fillId="2" borderId="1" xfId="0" applyFont="1" applyFill="1" applyBorder="1" applyAlignment="1">
      <alignment horizontal="left" vertical="center"/>
    </xf>
    <xf numFmtId="0" fontId="5" fillId="0" borderId="0" xfId="0" applyFont="1" applyAlignment="1">
      <alignment horizontal="left" vertical="center"/>
    </xf>
    <xf numFmtId="0" fontId="5" fillId="2" borderId="5" xfId="0" applyFont="1" applyFill="1" applyBorder="1" applyAlignment="1">
      <alignment horizontal="left" vertical="center"/>
    </xf>
    <xf numFmtId="0" fontId="5" fillId="2" borderId="0" xfId="0" applyFont="1" applyFill="1" applyAlignment="1">
      <alignment horizontal="left" vertical="center"/>
    </xf>
    <xf numFmtId="14" fontId="4" fillId="4" borderId="0" xfId="0" applyNumberFormat="1" applyFont="1" applyFill="1" applyAlignment="1">
      <alignment horizontal="center" wrapText="1"/>
    </xf>
    <xf numFmtId="14" fontId="4" fillId="4" borderId="0" xfId="0" quotePrefix="1" applyNumberFormat="1" applyFont="1" applyFill="1" applyAlignment="1">
      <alignment horizontal="center" wrapText="1"/>
    </xf>
    <xf numFmtId="14" fontId="0" fillId="3" borderId="0" xfId="0" applyNumberFormat="1" applyFill="1" applyAlignment="1">
      <alignment horizontal="center"/>
    </xf>
    <xf numFmtId="14" fontId="0" fillId="4" borderId="0" xfId="0" applyNumberFormat="1" applyFill="1" applyAlignment="1">
      <alignment horizontal="center"/>
    </xf>
    <xf numFmtId="164" fontId="0" fillId="3" borderId="0" xfId="0" applyNumberFormat="1" applyFill="1" applyAlignment="1">
      <alignment horizontal="center"/>
    </xf>
    <xf numFmtId="164" fontId="0" fillId="4" borderId="0" xfId="0" applyNumberFormat="1" applyFill="1" applyAlignment="1">
      <alignment horizontal="center"/>
    </xf>
    <xf numFmtId="164" fontId="0" fillId="4" borderId="10" xfId="0" applyNumberFormat="1" applyFill="1" applyBorder="1" applyAlignment="1">
      <alignment horizontal="center"/>
    </xf>
    <xf numFmtId="164" fontId="0" fillId="3" borderId="10" xfId="0" applyNumberFormat="1" applyFill="1" applyBorder="1" applyAlignment="1">
      <alignment horizontal="center"/>
    </xf>
    <xf numFmtId="44" fontId="12" fillId="4" borderId="0" xfId="1" applyFont="1" applyFill="1" applyAlignment="1">
      <alignment horizontal="center"/>
    </xf>
    <xf numFmtId="44" fontId="12" fillId="3" borderId="0" xfId="1" applyFont="1" applyFill="1" applyAlignment="1">
      <alignment horizontal="center"/>
    </xf>
    <xf numFmtId="10" fontId="0" fillId="4" borderId="0" xfId="2" applyNumberFormat="1" applyFont="1" applyFill="1" applyAlignment="1">
      <alignment horizontal="center"/>
    </xf>
    <xf numFmtId="10" fontId="0" fillId="3" borderId="0" xfId="2" applyNumberFormat="1" applyFont="1" applyFill="1" applyAlignment="1">
      <alignment horizontal="center"/>
    </xf>
    <xf numFmtId="166" fontId="5" fillId="2" borderId="3" xfId="0" applyNumberFormat="1" applyFont="1" applyFill="1" applyBorder="1" applyAlignment="1">
      <alignment horizontal="center" vertical="center"/>
    </xf>
    <xf numFmtId="166" fontId="5" fillId="2" borderId="1" xfId="0" applyNumberFormat="1" applyFont="1" applyFill="1" applyBorder="1" applyAlignment="1">
      <alignment horizontal="center" vertical="center"/>
    </xf>
    <xf numFmtId="44" fontId="5" fillId="2" borderId="3" xfId="1" applyFont="1" applyFill="1" applyBorder="1" applyAlignment="1">
      <alignment horizontal="center" vertical="center"/>
    </xf>
    <xf numFmtId="166" fontId="5" fillId="2" borderId="11" xfId="0" applyNumberFormat="1" applyFont="1" applyFill="1" applyBorder="1" applyAlignment="1">
      <alignment horizontal="center" vertical="center"/>
    </xf>
    <xf numFmtId="0" fontId="5" fillId="2" borderId="3" xfId="0" applyFont="1" applyFill="1" applyBorder="1" applyAlignment="1">
      <alignment horizontal="center" vertical="center"/>
    </xf>
    <xf numFmtId="44" fontId="5" fillId="2" borderId="1" xfId="1" applyFont="1" applyFill="1" applyBorder="1" applyAlignment="1">
      <alignment horizontal="center" vertical="center"/>
    </xf>
    <xf numFmtId="166" fontId="5" fillId="2" borderId="9"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0" borderId="0" xfId="0" applyFont="1" applyAlignment="1">
      <alignment horizontal="center" vertical="center"/>
    </xf>
    <xf numFmtId="166" fontId="5" fillId="0" borderId="0" xfId="0" applyNumberFormat="1" applyFont="1" applyAlignment="1">
      <alignment horizontal="center" vertical="center"/>
    </xf>
    <xf numFmtId="166" fontId="5" fillId="0" borderId="10" xfId="0" applyNumberFormat="1" applyFont="1" applyBorder="1" applyAlignment="1">
      <alignment horizontal="center" vertical="center"/>
    </xf>
    <xf numFmtId="10" fontId="5" fillId="2" borderId="3" xfId="2" applyNumberFormat="1" applyFont="1" applyFill="1" applyBorder="1" applyAlignment="1">
      <alignment horizontal="center" vertical="center"/>
    </xf>
    <xf numFmtId="10" fontId="5" fillId="2" borderId="4" xfId="2" applyNumberFormat="1" applyFont="1" applyFill="1" applyBorder="1" applyAlignment="1">
      <alignment horizontal="center" vertical="center"/>
    </xf>
    <xf numFmtId="10" fontId="5" fillId="2" borderId="1" xfId="2" applyNumberFormat="1" applyFont="1" applyFill="1" applyBorder="1" applyAlignment="1">
      <alignment horizontal="center" vertical="center"/>
    </xf>
    <xf numFmtId="10" fontId="5" fillId="2" borderId="8" xfId="2" applyNumberFormat="1" applyFont="1" applyFill="1" applyBorder="1" applyAlignment="1">
      <alignment horizontal="center" vertical="center"/>
    </xf>
    <xf numFmtId="44" fontId="5" fillId="2" borderId="0" xfId="1" applyFont="1" applyFill="1" applyBorder="1" applyAlignment="1">
      <alignment horizontal="center" vertical="center"/>
    </xf>
    <xf numFmtId="10" fontId="5" fillId="2" borderId="0" xfId="2" applyNumberFormat="1" applyFont="1" applyFill="1" applyBorder="1" applyAlignment="1">
      <alignment horizontal="center" vertical="center"/>
    </xf>
    <xf numFmtId="0" fontId="5" fillId="2" borderId="0" xfId="0" applyFont="1" applyFill="1" applyAlignment="1">
      <alignment horizontal="center" vertical="center"/>
    </xf>
    <xf numFmtId="10" fontId="5" fillId="2" borderId="6" xfId="2" applyNumberFormat="1" applyFont="1" applyFill="1" applyBorder="1" applyAlignment="1">
      <alignment horizontal="center" vertical="center"/>
    </xf>
    <xf numFmtId="164" fontId="5" fillId="2" borderId="3" xfId="0" applyNumberFormat="1" applyFont="1" applyFill="1" applyBorder="1" applyAlignment="1">
      <alignment horizontal="center" vertical="center"/>
    </xf>
    <xf numFmtId="164" fontId="5" fillId="2" borderId="11" xfId="0" applyNumberFormat="1" applyFont="1" applyFill="1" applyBorder="1" applyAlignment="1">
      <alignment horizontal="center" vertical="center"/>
    </xf>
    <xf numFmtId="164" fontId="5" fillId="2" borderId="0" xfId="0" applyNumberFormat="1" applyFont="1" applyFill="1" applyAlignment="1">
      <alignment horizontal="center" vertical="center"/>
    </xf>
    <xf numFmtId="164" fontId="5" fillId="2" borderId="10" xfId="0" applyNumberFormat="1" applyFont="1" applyFill="1" applyBorder="1" applyAlignment="1">
      <alignment horizontal="center" vertical="center"/>
    </xf>
    <xf numFmtId="164" fontId="5" fillId="2" borderId="1" xfId="0" applyNumberFormat="1" applyFont="1" applyFill="1" applyBorder="1" applyAlignment="1">
      <alignment horizontal="center" vertical="center"/>
    </xf>
    <xf numFmtId="164" fontId="5" fillId="2" borderId="9" xfId="0" applyNumberFormat="1" applyFont="1" applyFill="1" applyBorder="1" applyAlignment="1">
      <alignment horizontal="center" vertical="center"/>
    </xf>
    <xf numFmtId="14" fontId="4" fillId="4" borderId="0" xfId="0" quotePrefix="1" applyNumberFormat="1" applyFont="1" applyFill="1" applyAlignment="1">
      <alignment horizontal="left" wrapText="1"/>
    </xf>
    <xf numFmtId="14" fontId="4" fillId="4" borderId="0" xfId="0" applyNumberFormat="1" applyFont="1" applyFill="1" applyAlignment="1">
      <alignment horizontal="left" wrapText="1"/>
    </xf>
    <xf numFmtId="14" fontId="4" fillId="4" borderId="0" xfId="0" applyNumberFormat="1" applyFont="1" applyFill="1" applyAlignment="1">
      <alignment horizontal="center" wrapText="1"/>
    </xf>
    <xf numFmtId="165" fontId="4" fillId="4" borderId="0" xfId="0" applyNumberFormat="1" applyFont="1" applyFill="1" applyAlignment="1">
      <alignment horizontal="center" wrapText="1"/>
    </xf>
    <xf numFmtId="0" fontId="1" fillId="2" borderId="0" xfId="0" applyFont="1" applyFill="1" applyAlignment="1">
      <alignment horizontal="center" vertical="center"/>
    </xf>
    <xf numFmtId="0" fontId="5" fillId="0" borderId="0" xfId="0" applyFont="1" applyAlignment="1">
      <alignment horizontal="center"/>
    </xf>
    <xf numFmtId="0" fontId="0" fillId="0" borderId="0" xfId="0" applyAlignment="1">
      <alignment horizontal="center"/>
    </xf>
    <xf numFmtId="0" fontId="6" fillId="5" borderId="0" xfId="0" applyFont="1" applyFill="1" applyAlignment="1">
      <alignment horizontal="left" vertical="top"/>
    </xf>
    <xf numFmtId="0" fontId="7" fillId="5" borderId="0" xfId="0" applyFont="1" applyFill="1" applyAlignment="1">
      <alignment horizontal="left" vertical="top"/>
    </xf>
    <xf numFmtId="0" fontId="10" fillId="5" borderId="0" xfId="0" applyFont="1" applyFill="1" applyAlignment="1">
      <alignment horizontal="left" vertical="top"/>
    </xf>
    <xf numFmtId="0" fontId="11" fillId="5" borderId="0" xfId="0" applyFont="1" applyFill="1" applyAlignment="1">
      <alignment horizontal="left" vertical="top"/>
    </xf>
    <xf numFmtId="164" fontId="0" fillId="4" borderId="0" xfId="0" applyNumberFormat="1" applyFill="1" applyAlignment="1">
      <alignment horizontal="center"/>
    </xf>
    <xf numFmtId="164" fontId="0" fillId="3" borderId="0" xfId="0" applyNumberFormat="1" applyFill="1" applyAlignment="1">
      <alignment horizontal="center"/>
    </xf>
    <xf numFmtId="14" fontId="0" fillId="4" borderId="0" xfId="0" applyNumberFormat="1" applyFill="1" applyAlignment="1">
      <alignment horizontal="center" wrapText="1"/>
    </xf>
    <xf numFmtId="166" fontId="5" fillId="2" borderId="1" xfId="0" applyNumberFormat="1" applyFont="1" applyFill="1" applyBorder="1" applyAlignment="1">
      <alignment horizontal="center" vertical="center"/>
    </xf>
    <xf numFmtId="164" fontId="5" fillId="2" borderId="3" xfId="0" applyNumberFormat="1" applyFont="1" applyFill="1" applyBorder="1" applyAlignment="1">
      <alignment horizontal="center" vertical="center"/>
    </xf>
    <xf numFmtId="164" fontId="5" fillId="2" borderId="0" xfId="0" applyNumberFormat="1" applyFont="1" applyFill="1" applyAlignment="1">
      <alignment horizontal="center" vertical="center"/>
    </xf>
    <xf numFmtId="164" fontId="5" fillId="2" borderId="1" xfId="0" applyNumberFormat="1" applyFont="1" applyFill="1" applyBorder="1" applyAlignment="1">
      <alignment horizontal="center" vertical="center"/>
    </xf>
    <xf numFmtId="166" fontId="5" fillId="2" borderId="3" xfId="0" applyNumberFormat="1" applyFont="1" applyFill="1" applyBorder="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BCAAA4"/>
      <color rgb="FF8D6E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xdr:col>
      <xdr:colOff>9641</xdr:colOff>
      <xdr:row>1</xdr:row>
      <xdr:rowOff>158418</xdr:rowOff>
    </xdr:from>
    <xdr:to>
      <xdr:col>11</xdr:col>
      <xdr:colOff>18142</xdr:colOff>
      <xdr:row>1</xdr:row>
      <xdr:rowOff>158418</xdr:rowOff>
    </xdr:to>
    <xdr:cxnSp macro="">
      <xdr:nvCxnSpPr>
        <xdr:cNvPr id="2" name="Straight Connector 1">
          <a:extLst>
            <a:ext uri="{FF2B5EF4-FFF2-40B4-BE49-F238E27FC236}">
              <a16:creationId xmlns:a16="http://schemas.microsoft.com/office/drawing/2014/main" id="{FAA419E2-1BAA-413B-ADC1-F88C9A951F9C}"/>
            </a:ext>
          </a:extLst>
        </xdr:cNvPr>
        <xdr:cNvCxnSpPr/>
      </xdr:nvCxnSpPr>
      <xdr:spPr>
        <a:xfrm>
          <a:off x="617427" y="339847"/>
          <a:ext cx="8726144"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64183</xdr:colOff>
      <xdr:row>3</xdr:row>
      <xdr:rowOff>167497</xdr:rowOff>
    </xdr:from>
    <xdr:to>
      <xdr:col>2</xdr:col>
      <xdr:colOff>2102470</xdr:colOff>
      <xdr:row>3</xdr:row>
      <xdr:rowOff>167497</xdr:rowOff>
    </xdr:to>
    <xdr:cxnSp macro="">
      <xdr:nvCxnSpPr>
        <xdr:cNvPr id="3" name="Straight Connector 2">
          <a:extLst>
            <a:ext uri="{FF2B5EF4-FFF2-40B4-BE49-F238E27FC236}">
              <a16:creationId xmlns:a16="http://schemas.microsoft.com/office/drawing/2014/main" id="{3ABA6144-0A2F-4FAD-8487-686C8DE42AC5}"/>
            </a:ext>
          </a:extLst>
        </xdr:cNvPr>
        <xdr:cNvCxnSpPr/>
      </xdr:nvCxnSpPr>
      <xdr:spPr>
        <a:xfrm>
          <a:off x="673783" y="719947"/>
          <a:ext cx="20382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61632</xdr:colOff>
      <xdr:row>3</xdr:row>
      <xdr:rowOff>167497</xdr:rowOff>
    </xdr:from>
    <xdr:to>
      <xdr:col>4</xdr:col>
      <xdr:colOff>701712</xdr:colOff>
      <xdr:row>3</xdr:row>
      <xdr:rowOff>167497</xdr:rowOff>
    </xdr:to>
    <xdr:cxnSp macro="">
      <xdr:nvCxnSpPr>
        <xdr:cNvPr id="4" name="Straight Connector 3">
          <a:extLst>
            <a:ext uri="{FF2B5EF4-FFF2-40B4-BE49-F238E27FC236}">
              <a16:creationId xmlns:a16="http://schemas.microsoft.com/office/drawing/2014/main" id="{4252A300-C45C-47F5-815D-698AB444B5E4}"/>
            </a:ext>
          </a:extLst>
        </xdr:cNvPr>
        <xdr:cNvCxnSpPr/>
      </xdr:nvCxnSpPr>
      <xdr:spPr>
        <a:xfrm>
          <a:off x="2817532" y="719947"/>
          <a:ext cx="54483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59079</xdr:colOff>
      <xdr:row>3</xdr:row>
      <xdr:rowOff>167497</xdr:rowOff>
    </xdr:from>
    <xdr:to>
      <xdr:col>6</xdr:col>
      <xdr:colOff>6615</xdr:colOff>
      <xdr:row>3</xdr:row>
      <xdr:rowOff>167497</xdr:rowOff>
    </xdr:to>
    <xdr:cxnSp macro="">
      <xdr:nvCxnSpPr>
        <xdr:cNvPr id="5" name="Straight Connector 4">
          <a:extLst>
            <a:ext uri="{FF2B5EF4-FFF2-40B4-BE49-F238E27FC236}">
              <a16:creationId xmlns:a16="http://schemas.microsoft.com/office/drawing/2014/main" id="{38A86B0E-0CB6-4FA1-B053-AF9CCB0801C2}"/>
            </a:ext>
          </a:extLst>
        </xdr:cNvPr>
        <xdr:cNvCxnSpPr/>
      </xdr:nvCxnSpPr>
      <xdr:spPr>
        <a:xfrm>
          <a:off x="3424579" y="719947"/>
          <a:ext cx="2678036"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68679</xdr:colOff>
      <xdr:row>3</xdr:row>
      <xdr:rowOff>167497</xdr:rowOff>
    </xdr:from>
    <xdr:to>
      <xdr:col>6</xdr:col>
      <xdr:colOff>708759</xdr:colOff>
      <xdr:row>3</xdr:row>
      <xdr:rowOff>167497</xdr:rowOff>
    </xdr:to>
    <xdr:cxnSp macro="">
      <xdr:nvCxnSpPr>
        <xdr:cNvPr id="6" name="Straight Connector 5">
          <a:extLst>
            <a:ext uri="{FF2B5EF4-FFF2-40B4-BE49-F238E27FC236}">
              <a16:creationId xmlns:a16="http://schemas.microsoft.com/office/drawing/2014/main" id="{6751C5BF-819B-462F-9597-D6B13939FE25}"/>
            </a:ext>
          </a:extLst>
        </xdr:cNvPr>
        <xdr:cNvCxnSpPr/>
      </xdr:nvCxnSpPr>
      <xdr:spPr>
        <a:xfrm>
          <a:off x="6164679" y="719947"/>
          <a:ext cx="53848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63090</xdr:colOff>
      <xdr:row>3</xdr:row>
      <xdr:rowOff>167497</xdr:rowOff>
    </xdr:from>
    <xdr:to>
      <xdr:col>8</xdr:col>
      <xdr:colOff>23</xdr:colOff>
      <xdr:row>3</xdr:row>
      <xdr:rowOff>167497</xdr:rowOff>
    </xdr:to>
    <xdr:cxnSp macro="">
      <xdr:nvCxnSpPr>
        <xdr:cNvPr id="7" name="Straight Connector 6">
          <a:extLst>
            <a:ext uri="{FF2B5EF4-FFF2-40B4-BE49-F238E27FC236}">
              <a16:creationId xmlns:a16="http://schemas.microsoft.com/office/drawing/2014/main" id="{5FFD1BBA-B7D2-4FA8-B0A4-D997B4638C5E}"/>
            </a:ext>
          </a:extLst>
        </xdr:cNvPr>
        <xdr:cNvCxnSpPr/>
      </xdr:nvCxnSpPr>
      <xdr:spPr>
        <a:xfrm>
          <a:off x="6768690" y="719947"/>
          <a:ext cx="546533"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37382</xdr:colOff>
      <xdr:row>3</xdr:row>
      <xdr:rowOff>165019</xdr:rowOff>
    </xdr:from>
    <xdr:to>
      <xdr:col>8</xdr:col>
      <xdr:colOff>582212</xdr:colOff>
      <xdr:row>3</xdr:row>
      <xdr:rowOff>165019</xdr:rowOff>
    </xdr:to>
    <xdr:cxnSp macro="">
      <xdr:nvCxnSpPr>
        <xdr:cNvPr id="8" name="Straight Connector 7">
          <a:extLst>
            <a:ext uri="{FF2B5EF4-FFF2-40B4-BE49-F238E27FC236}">
              <a16:creationId xmlns:a16="http://schemas.microsoft.com/office/drawing/2014/main" id="{F570B288-C043-4BB2-9736-DB1FFAE14BB8}"/>
            </a:ext>
          </a:extLst>
        </xdr:cNvPr>
        <xdr:cNvCxnSpPr/>
      </xdr:nvCxnSpPr>
      <xdr:spPr>
        <a:xfrm>
          <a:off x="7352582" y="717469"/>
          <a:ext cx="54483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64183</xdr:colOff>
      <xdr:row>3</xdr:row>
      <xdr:rowOff>167275</xdr:rowOff>
    </xdr:from>
    <xdr:to>
      <xdr:col>2</xdr:col>
      <xdr:colOff>2102470</xdr:colOff>
      <xdr:row>3</xdr:row>
      <xdr:rowOff>167275</xdr:rowOff>
    </xdr:to>
    <xdr:cxnSp macro="">
      <xdr:nvCxnSpPr>
        <xdr:cNvPr id="9" name="Straight Connector 8">
          <a:extLst>
            <a:ext uri="{FF2B5EF4-FFF2-40B4-BE49-F238E27FC236}">
              <a16:creationId xmlns:a16="http://schemas.microsoft.com/office/drawing/2014/main" id="{E1FE9785-9094-4A3C-B7E5-13CAF3450274}"/>
            </a:ext>
          </a:extLst>
        </xdr:cNvPr>
        <xdr:cNvCxnSpPr/>
      </xdr:nvCxnSpPr>
      <xdr:spPr>
        <a:xfrm>
          <a:off x="673783" y="719725"/>
          <a:ext cx="20382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xdr:colOff>
      <xdr:row>5</xdr:row>
      <xdr:rowOff>161587</xdr:rowOff>
    </xdr:from>
    <xdr:to>
      <xdr:col>11</xdr:col>
      <xdr:colOff>5427</xdr:colOff>
      <xdr:row>5</xdr:row>
      <xdr:rowOff>161587</xdr:rowOff>
    </xdr:to>
    <xdr:cxnSp macro="">
      <xdr:nvCxnSpPr>
        <xdr:cNvPr id="10" name="Straight Connector 9">
          <a:extLst>
            <a:ext uri="{FF2B5EF4-FFF2-40B4-BE49-F238E27FC236}">
              <a16:creationId xmlns:a16="http://schemas.microsoft.com/office/drawing/2014/main" id="{06995649-91B0-418E-BE02-BDE866D5849F}"/>
            </a:ext>
          </a:extLst>
        </xdr:cNvPr>
        <xdr:cNvCxnSpPr/>
      </xdr:nvCxnSpPr>
      <xdr:spPr>
        <a:xfrm>
          <a:off x="620486" y="1540444"/>
          <a:ext cx="1084215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7</xdr:row>
      <xdr:rowOff>162910</xdr:rowOff>
    </xdr:from>
    <xdr:to>
      <xdr:col>11</xdr:col>
      <xdr:colOff>9072</xdr:colOff>
      <xdr:row>7</xdr:row>
      <xdr:rowOff>162910</xdr:rowOff>
    </xdr:to>
    <xdr:cxnSp macro="">
      <xdr:nvCxnSpPr>
        <xdr:cNvPr id="11" name="Straight Connector 10">
          <a:extLst>
            <a:ext uri="{FF2B5EF4-FFF2-40B4-BE49-F238E27FC236}">
              <a16:creationId xmlns:a16="http://schemas.microsoft.com/office/drawing/2014/main" id="{0AA48E9E-F792-4727-A9B5-F169FFA6E420}"/>
            </a:ext>
          </a:extLst>
        </xdr:cNvPr>
        <xdr:cNvCxnSpPr/>
      </xdr:nvCxnSpPr>
      <xdr:spPr>
        <a:xfrm>
          <a:off x="607786" y="2430767"/>
          <a:ext cx="1085850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3968</xdr:colOff>
      <xdr:row>9</xdr:row>
      <xdr:rowOff>170846</xdr:rowOff>
    </xdr:from>
    <xdr:to>
      <xdr:col>10</xdr:col>
      <xdr:colOff>0</xdr:colOff>
      <xdr:row>9</xdr:row>
      <xdr:rowOff>170846</xdr:rowOff>
    </xdr:to>
    <xdr:cxnSp macro="">
      <xdr:nvCxnSpPr>
        <xdr:cNvPr id="12" name="Straight Connector 11">
          <a:extLst>
            <a:ext uri="{FF2B5EF4-FFF2-40B4-BE49-F238E27FC236}">
              <a16:creationId xmlns:a16="http://schemas.microsoft.com/office/drawing/2014/main" id="{A630E85C-4E8C-4CAC-BF2A-AEDC568320E0}"/>
            </a:ext>
          </a:extLst>
        </xdr:cNvPr>
        <xdr:cNvCxnSpPr/>
      </xdr:nvCxnSpPr>
      <xdr:spPr>
        <a:xfrm>
          <a:off x="611754" y="3327703"/>
          <a:ext cx="1084546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584786</xdr:colOff>
      <xdr:row>18</xdr:row>
      <xdr:rowOff>1239</xdr:rowOff>
    </xdr:from>
    <xdr:to>
      <xdr:col>9</xdr:col>
      <xdr:colOff>1370969</xdr:colOff>
      <xdr:row>18</xdr:row>
      <xdr:rowOff>1239</xdr:rowOff>
    </xdr:to>
    <xdr:cxnSp macro="">
      <xdr:nvCxnSpPr>
        <xdr:cNvPr id="13" name="Straight Connector 12">
          <a:extLst>
            <a:ext uri="{FF2B5EF4-FFF2-40B4-BE49-F238E27FC236}">
              <a16:creationId xmlns:a16="http://schemas.microsoft.com/office/drawing/2014/main" id="{07AE5D78-4623-4875-BB28-BB135A049FA1}"/>
            </a:ext>
          </a:extLst>
        </xdr:cNvPr>
        <xdr:cNvCxnSpPr/>
      </xdr:nvCxnSpPr>
      <xdr:spPr>
        <a:xfrm>
          <a:off x="584786" y="7103576"/>
          <a:ext cx="105182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19</xdr:row>
      <xdr:rowOff>162820</xdr:rowOff>
    </xdr:from>
    <xdr:to>
      <xdr:col>11</xdr:col>
      <xdr:colOff>16282</xdr:colOff>
      <xdr:row>19</xdr:row>
      <xdr:rowOff>162820</xdr:rowOff>
    </xdr:to>
    <xdr:cxnSp macro="">
      <xdr:nvCxnSpPr>
        <xdr:cNvPr id="17" name="Straight Connector 16">
          <a:extLst>
            <a:ext uri="{FF2B5EF4-FFF2-40B4-BE49-F238E27FC236}">
              <a16:creationId xmlns:a16="http://schemas.microsoft.com/office/drawing/2014/main" id="{69709CFB-78EA-4375-BFCD-3F8A97F1A971}"/>
            </a:ext>
          </a:extLst>
        </xdr:cNvPr>
        <xdr:cNvCxnSpPr/>
      </xdr:nvCxnSpPr>
      <xdr:spPr>
        <a:xfrm>
          <a:off x="607863" y="8108461"/>
          <a:ext cx="1046393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64183</xdr:colOff>
      <xdr:row>3</xdr:row>
      <xdr:rowOff>167497</xdr:rowOff>
    </xdr:from>
    <xdr:to>
      <xdr:col>1</xdr:col>
      <xdr:colOff>2102470</xdr:colOff>
      <xdr:row>3</xdr:row>
      <xdr:rowOff>167497</xdr:rowOff>
    </xdr:to>
    <xdr:cxnSp macro="">
      <xdr:nvCxnSpPr>
        <xdr:cNvPr id="19" name="Straight Connector 18">
          <a:extLst>
            <a:ext uri="{FF2B5EF4-FFF2-40B4-BE49-F238E27FC236}">
              <a16:creationId xmlns:a16="http://schemas.microsoft.com/office/drawing/2014/main" id="{59956B47-D621-45C5-A3FF-910227453F01}"/>
            </a:ext>
          </a:extLst>
        </xdr:cNvPr>
        <xdr:cNvCxnSpPr/>
      </xdr:nvCxnSpPr>
      <xdr:spPr>
        <a:xfrm>
          <a:off x="2820083" y="719947"/>
          <a:ext cx="54603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9549</xdr:colOff>
      <xdr:row>3</xdr:row>
      <xdr:rowOff>167275</xdr:rowOff>
    </xdr:from>
    <xdr:to>
      <xdr:col>2</xdr:col>
      <xdr:colOff>2053</xdr:colOff>
      <xdr:row>3</xdr:row>
      <xdr:rowOff>167275</xdr:rowOff>
    </xdr:to>
    <xdr:cxnSp macro="">
      <xdr:nvCxnSpPr>
        <xdr:cNvPr id="20" name="Straight Connector 19">
          <a:extLst>
            <a:ext uri="{FF2B5EF4-FFF2-40B4-BE49-F238E27FC236}">
              <a16:creationId xmlns:a16="http://schemas.microsoft.com/office/drawing/2014/main" id="{475841F5-A3C6-4D58-8197-045CD48B87F6}"/>
            </a:ext>
          </a:extLst>
        </xdr:cNvPr>
        <xdr:cNvCxnSpPr/>
      </xdr:nvCxnSpPr>
      <xdr:spPr>
        <a:xfrm>
          <a:off x="620677" y="725884"/>
          <a:ext cx="68957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126153</xdr:colOff>
      <xdr:row>3</xdr:row>
      <xdr:rowOff>167723</xdr:rowOff>
    </xdr:from>
    <xdr:to>
      <xdr:col>3</xdr:col>
      <xdr:colOff>1464469</xdr:colOff>
      <xdr:row>3</xdr:row>
      <xdr:rowOff>167723</xdr:rowOff>
    </xdr:to>
    <xdr:cxnSp macro="">
      <xdr:nvCxnSpPr>
        <xdr:cNvPr id="41" name="Straight Connector 40">
          <a:extLst>
            <a:ext uri="{FF2B5EF4-FFF2-40B4-BE49-F238E27FC236}">
              <a16:creationId xmlns:a16="http://schemas.microsoft.com/office/drawing/2014/main" id="{FC458C4F-3D75-42E4-AFAA-8FF791D6A41B}"/>
            </a:ext>
          </a:extLst>
        </xdr:cNvPr>
        <xdr:cNvCxnSpPr/>
      </xdr:nvCxnSpPr>
      <xdr:spPr>
        <a:xfrm>
          <a:off x="3138434" y="715411"/>
          <a:ext cx="1338316"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605003</xdr:colOff>
      <xdr:row>11</xdr:row>
      <xdr:rowOff>176572</xdr:rowOff>
    </xdr:from>
    <xdr:to>
      <xdr:col>11</xdr:col>
      <xdr:colOff>18143</xdr:colOff>
      <xdr:row>11</xdr:row>
      <xdr:rowOff>176572</xdr:rowOff>
    </xdr:to>
    <xdr:cxnSp macro="">
      <xdr:nvCxnSpPr>
        <xdr:cNvPr id="14" name="Straight Connector 13">
          <a:extLst>
            <a:ext uri="{FF2B5EF4-FFF2-40B4-BE49-F238E27FC236}">
              <a16:creationId xmlns:a16="http://schemas.microsoft.com/office/drawing/2014/main" id="{9A5C7E49-794D-430A-8DC5-56F22F832290}"/>
            </a:ext>
          </a:extLst>
        </xdr:cNvPr>
        <xdr:cNvCxnSpPr/>
      </xdr:nvCxnSpPr>
      <xdr:spPr>
        <a:xfrm>
          <a:off x="605003" y="4249643"/>
          <a:ext cx="9092354"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20775</xdr:colOff>
      <xdr:row>3</xdr:row>
      <xdr:rowOff>170392</xdr:rowOff>
    </xdr:from>
    <xdr:to>
      <xdr:col>9</xdr:col>
      <xdr:colOff>1738923</xdr:colOff>
      <xdr:row>3</xdr:row>
      <xdr:rowOff>170392</xdr:rowOff>
    </xdr:to>
    <xdr:cxnSp macro="">
      <xdr:nvCxnSpPr>
        <xdr:cNvPr id="25" name="Straight Connector 24">
          <a:extLst>
            <a:ext uri="{FF2B5EF4-FFF2-40B4-BE49-F238E27FC236}">
              <a16:creationId xmlns:a16="http://schemas.microsoft.com/office/drawing/2014/main" id="{9DF91633-5ACF-4A9D-962E-CAA9E05567E4}"/>
            </a:ext>
          </a:extLst>
        </xdr:cNvPr>
        <xdr:cNvCxnSpPr/>
      </xdr:nvCxnSpPr>
      <xdr:spPr>
        <a:xfrm>
          <a:off x="9697198" y="727238"/>
          <a:ext cx="17181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4472</xdr:colOff>
      <xdr:row>13</xdr:row>
      <xdr:rowOff>162562</xdr:rowOff>
    </xdr:from>
    <xdr:to>
      <xdr:col>11</xdr:col>
      <xdr:colOff>12556</xdr:colOff>
      <xdr:row>13</xdr:row>
      <xdr:rowOff>162562</xdr:rowOff>
    </xdr:to>
    <xdr:cxnSp macro="">
      <xdr:nvCxnSpPr>
        <xdr:cNvPr id="15" name="Straight Connector 14">
          <a:extLst>
            <a:ext uri="{FF2B5EF4-FFF2-40B4-BE49-F238E27FC236}">
              <a16:creationId xmlns:a16="http://schemas.microsoft.com/office/drawing/2014/main" id="{15B29D09-DCD0-416C-A930-3332072A4FC5}"/>
            </a:ext>
          </a:extLst>
        </xdr:cNvPr>
        <xdr:cNvCxnSpPr/>
      </xdr:nvCxnSpPr>
      <xdr:spPr>
        <a:xfrm>
          <a:off x="615282" y="6839133"/>
          <a:ext cx="1048256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601644</xdr:colOff>
      <xdr:row>15</xdr:row>
      <xdr:rowOff>169152</xdr:rowOff>
    </xdr:from>
    <xdr:to>
      <xdr:col>10</xdr:col>
      <xdr:colOff>0</xdr:colOff>
      <xdr:row>15</xdr:row>
      <xdr:rowOff>169152</xdr:rowOff>
    </xdr:to>
    <xdr:cxnSp macro="">
      <xdr:nvCxnSpPr>
        <xdr:cNvPr id="16" name="Straight Connector 15">
          <a:extLst>
            <a:ext uri="{FF2B5EF4-FFF2-40B4-BE49-F238E27FC236}">
              <a16:creationId xmlns:a16="http://schemas.microsoft.com/office/drawing/2014/main" id="{565EBB15-31A4-4171-BDF6-A811658D0411}"/>
            </a:ext>
          </a:extLst>
        </xdr:cNvPr>
        <xdr:cNvCxnSpPr/>
      </xdr:nvCxnSpPr>
      <xdr:spPr>
        <a:xfrm>
          <a:off x="601644" y="9497471"/>
          <a:ext cx="1046871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23759</xdr:colOff>
      <xdr:row>10</xdr:row>
      <xdr:rowOff>169788</xdr:rowOff>
    </xdr:from>
    <xdr:to>
      <xdr:col>2</xdr:col>
      <xdr:colOff>6350</xdr:colOff>
      <xdr:row>10</xdr:row>
      <xdr:rowOff>169788</xdr:rowOff>
    </xdr:to>
    <xdr:cxnSp macro="">
      <xdr:nvCxnSpPr>
        <xdr:cNvPr id="2" name="Straight Connector 1">
          <a:extLst>
            <a:ext uri="{FF2B5EF4-FFF2-40B4-BE49-F238E27FC236}">
              <a16:creationId xmlns:a16="http://schemas.microsoft.com/office/drawing/2014/main" id="{179C21AF-7BDF-46FC-998D-377698CFCD7B}"/>
            </a:ext>
          </a:extLst>
        </xdr:cNvPr>
        <xdr:cNvCxnSpPr/>
      </xdr:nvCxnSpPr>
      <xdr:spPr>
        <a:xfrm>
          <a:off x="633359" y="2055738"/>
          <a:ext cx="719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50178</xdr:colOff>
      <xdr:row>10</xdr:row>
      <xdr:rowOff>169382</xdr:rowOff>
    </xdr:from>
    <xdr:to>
      <xdr:col>3</xdr:col>
      <xdr:colOff>596900</xdr:colOff>
      <xdr:row>10</xdr:row>
      <xdr:rowOff>169382</xdr:rowOff>
    </xdr:to>
    <xdr:cxnSp macro="">
      <xdr:nvCxnSpPr>
        <xdr:cNvPr id="3" name="Straight Connector 2">
          <a:extLst>
            <a:ext uri="{FF2B5EF4-FFF2-40B4-BE49-F238E27FC236}">
              <a16:creationId xmlns:a16="http://schemas.microsoft.com/office/drawing/2014/main" id="{730980FB-25EA-4258-956F-E164E45DACDB}"/>
            </a:ext>
          </a:extLst>
        </xdr:cNvPr>
        <xdr:cNvCxnSpPr/>
      </xdr:nvCxnSpPr>
      <xdr:spPr>
        <a:xfrm>
          <a:off x="1396378" y="2055332"/>
          <a:ext cx="115632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49519</xdr:colOff>
      <xdr:row>10</xdr:row>
      <xdr:rowOff>171231</xdr:rowOff>
    </xdr:from>
    <xdr:to>
      <xdr:col>26</xdr:col>
      <xdr:colOff>573831</xdr:colOff>
      <xdr:row>10</xdr:row>
      <xdr:rowOff>171231</xdr:rowOff>
    </xdr:to>
    <xdr:cxnSp macro="">
      <xdr:nvCxnSpPr>
        <xdr:cNvPr id="26" name="Straight Connector 25">
          <a:extLst>
            <a:ext uri="{FF2B5EF4-FFF2-40B4-BE49-F238E27FC236}">
              <a16:creationId xmlns:a16="http://schemas.microsoft.com/office/drawing/2014/main" id="{5E316734-0EC7-4B35-8EDA-1575BFBF39C8}"/>
            </a:ext>
          </a:extLst>
        </xdr:cNvPr>
        <xdr:cNvCxnSpPr/>
      </xdr:nvCxnSpPr>
      <xdr:spPr>
        <a:xfrm>
          <a:off x="14337019" y="2025431"/>
          <a:ext cx="52431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22114</xdr:colOff>
      <xdr:row>10</xdr:row>
      <xdr:rowOff>170597</xdr:rowOff>
    </xdr:from>
    <xdr:to>
      <xdr:col>26</xdr:col>
      <xdr:colOff>583973</xdr:colOff>
      <xdr:row>10</xdr:row>
      <xdr:rowOff>170597</xdr:rowOff>
    </xdr:to>
    <xdr:cxnSp macro="">
      <xdr:nvCxnSpPr>
        <xdr:cNvPr id="27" name="Straight Connector 26">
          <a:extLst>
            <a:ext uri="{FF2B5EF4-FFF2-40B4-BE49-F238E27FC236}">
              <a16:creationId xmlns:a16="http://schemas.microsoft.com/office/drawing/2014/main" id="{F93CC623-7672-4B15-BEBC-1888B4DB3383}"/>
            </a:ext>
          </a:extLst>
        </xdr:cNvPr>
        <xdr:cNvCxnSpPr/>
      </xdr:nvCxnSpPr>
      <xdr:spPr>
        <a:xfrm>
          <a:off x="14309614" y="2024797"/>
          <a:ext cx="56185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68036</xdr:colOff>
      <xdr:row>10</xdr:row>
      <xdr:rowOff>171231</xdr:rowOff>
    </xdr:from>
    <xdr:to>
      <xdr:col>28</xdr:col>
      <xdr:colOff>666183</xdr:colOff>
      <xdr:row>10</xdr:row>
      <xdr:rowOff>171231</xdr:rowOff>
    </xdr:to>
    <xdr:cxnSp macro="">
      <xdr:nvCxnSpPr>
        <xdr:cNvPr id="28" name="Straight Connector 27">
          <a:extLst>
            <a:ext uri="{FF2B5EF4-FFF2-40B4-BE49-F238E27FC236}">
              <a16:creationId xmlns:a16="http://schemas.microsoft.com/office/drawing/2014/main" id="{2E9C79D5-2414-4F5D-8EB0-C84BFB838D78}"/>
            </a:ext>
          </a:extLst>
        </xdr:cNvPr>
        <xdr:cNvCxnSpPr/>
      </xdr:nvCxnSpPr>
      <xdr:spPr>
        <a:xfrm>
          <a:off x="15562036" y="2025431"/>
          <a:ext cx="53464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31128</xdr:colOff>
      <xdr:row>10</xdr:row>
      <xdr:rowOff>169382</xdr:rowOff>
    </xdr:from>
    <xdr:to>
      <xdr:col>6</xdr:col>
      <xdr:colOff>597089</xdr:colOff>
      <xdr:row>10</xdr:row>
      <xdr:rowOff>169382</xdr:rowOff>
    </xdr:to>
    <xdr:cxnSp macro="">
      <xdr:nvCxnSpPr>
        <xdr:cNvPr id="29" name="Straight Connector 28">
          <a:extLst>
            <a:ext uri="{FF2B5EF4-FFF2-40B4-BE49-F238E27FC236}">
              <a16:creationId xmlns:a16="http://schemas.microsoft.com/office/drawing/2014/main" id="{C0CA696E-4F2D-47C4-9FA3-57CD585CA8D8}"/>
            </a:ext>
          </a:extLst>
        </xdr:cNvPr>
        <xdr:cNvCxnSpPr/>
      </xdr:nvCxnSpPr>
      <xdr:spPr>
        <a:xfrm>
          <a:off x="3688728" y="2023582"/>
          <a:ext cx="56596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31128</xdr:colOff>
      <xdr:row>10</xdr:row>
      <xdr:rowOff>169382</xdr:rowOff>
    </xdr:from>
    <xdr:to>
      <xdr:col>7</xdr:col>
      <xdr:colOff>597089</xdr:colOff>
      <xdr:row>10</xdr:row>
      <xdr:rowOff>169382</xdr:rowOff>
    </xdr:to>
    <xdr:cxnSp macro="">
      <xdr:nvCxnSpPr>
        <xdr:cNvPr id="30" name="Straight Connector 29">
          <a:extLst>
            <a:ext uri="{FF2B5EF4-FFF2-40B4-BE49-F238E27FC236}">
              <a16:creationId xmlns:a16="http://schemas.microsoft.com/office/drawing/2014/main" id="{86467764-0B06-49E2-B779-E3422B54FC43}"/>
            </a:ext>
          </a:extLst>
        </xdr:cNvPr>
        <xdr:cNvCxnSpPr/>
      </xdr:nvCxnSpPr>
      <xdr:spPr>
        <a:xfrm>
          <a:off x="4406278" y="2023582"/>
          <a:ext cx="56596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68036</xdr:colOff>
      <xdr:row>10</xdr:row>
      <xdr:rowOff>171231</xdr:rowOff>
    </xdr:from>
    <xdr:to>
      <xdr:col>29</xdr:col>
      <xdr:colOff>666183</xdr:colOff>
      <xdr:row>10</xdr:row>
      <xdr:rowOff>171231</xdr:rowOff>
    </xdr:to>
    <xdr:cxnSp macro="">
      <xdr:nvCxnSpPr>
        <xdr:cNvPr id="31" name="Straight Connector 30">
          <a:extLst>
            <a:ext uri="{FF2B5EF4-FFF2-40B4-BE49-F238E27FC236}">
              <a16:creationId xmlns:a16="http://schemas.microsoft.com/office/drawing/2014/main" id="{98B55B59-23C8-4095-8465-03B4E82EC232}"/>
            </a:ext>
          </a:extLst>
        </xdr:cNvPr>
        <xdr:cNvCxnSpPr/>
      </xdr:nvCxnSpPr>
      <xdr:spPr>
        <a:xfrm>
          <a:off x="16165286" y="2025431"/>
          <a:ext cx="59814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22114</xdr:colOff>
      <xdr:row>10</xdr:row>
      <xdr:rowOff>170597</xdr:rowOff>
    </xdr:from>
    <xdr:to>
      <xdr:col>27</xdr:col>
      <xdr:colOff>4379</xdr:colOff>
      <xdr:row>10</xdr:row>
      <xdr:rowOff>170597</xdr:rowOff>
    </xdr:to>
    <xdr:cxnSp macro="">
      <xdr:nvCxnSpPr>
        <xdr:cNvPr id="48" name="Straight Connector 47">
          <a:extLst>
            <a:ext uri="{FF2B5EF4-FFF2-40B4-BE49-F238E27FC236}">
              <a16:creationId xmlns:a16="http://schemas.microsoft.com/office/drawing/2014/main" id="{E467FD36-5E8A-4928-8026-01601712C3F2}"/>
            </a:ext>
          </a:extLst>
        </xdr:cNvPr>
        <xdr:cNvCxnSpPr/>
      </xdr:nvCxnSpPr>
      <xdr:spPr>
        <a:xfrm>
          <a:off x="1430961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22114</xdr:colOff>
      <xdr:row>10</xdr:row>
      <xdr:rowOff>170597</xdr:rowOff>
    </xdr:from>
    <xdr:to>
      <xdr:col>27</xdr:col>
      <xdr:colOff>4379</xdr:colOff>
      <xdr:row>10</xdr:row>
      <xdr:rowOff>170597</xdr:rowOff>
    </xdr:to>
    <xdr:cxnSp macro="">
      <xdr:nvCxnSpPr>
        <xdr:cNvPr id="49" name="Straight Connector 48">
          <a:extLst>
            <a:ext uri="{FF2B5EF4-FFF2-40B4-BE49-F238E27FC236}">
              <a16:creationId xmlns:a16="http://schemas.microsoft.com/office/drawing/2014/main" id="{0F2F17DF-B307-4EB7-A8E4-7EAA7F04AC04}"/>
            </a:ext>
          </a:extLst>
        </xdr:cNvPr>
        <xdr:cNvCxnSpPr/>
      </xdr:nvCxnSpPr>
      <xdr:spPr>
        <a:xfrm>
          <a:off x="1430961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49519</xdr:colOff>
      <xdr:row>10</xdr:row>
      <xdr:rowOff>171231</xdr:rowOff>
    </xdr:from>
    <xdr:to>
      <xdr:col>27</xdr:col>
      <xdr:colOff>573831</xdr:colOff>
      <xdr:row>10</xdr:row>
      <xdr:rowOff>171231</xdr:rowOff>
    </xdr:to>
    <xdr:cxnSp macro="">
      <xdr:nvCxnSpPr>
        <xdr:cNvPr id="50" name="Straight Connector 49">
          <a:extLst>
            <a:ext uri="{FF2B5EF4-FFF2-40B4-BE49-F238E27FC236}">
              <a16:creationId xmlns:a16="http://schemas.microsoft.com/office/drawing/2014/main" id="{35B1CB72-AD04-41CB-A868-9F02488D1F01}"/>
            </a:ext>
          </a:extLst>
        </xdr:cNvPr>
        <xdr:cNvCxnSpPr/>
      </xdr:nvCxnSpPr>
      <xdr:spPr>
        <a:xfrm>
          <a:off x="14940269" y="2025431"/>
          <a:ext cx="52431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22114</xdr:colOff>
      <xdr:row>10</xdr:row>
      <xdr:rowOff>170597</xdr:rowOff>
    </xdr:from>
    <xdr:to>
      <xdr:col>27</xdr:col>
      <xdr:colOff>583973</xdr:colOff>
      <xdr:row>10</xdr:row>
      <xdr:rowOff>170597</xdr:rowOff>
    </xdr:to>
    <xdr:cxnSp macro="">
      <xdr:nvCxnSpPr>
        <xdr:cNvPr id="51" name="Straight Connector 50">
          <a:extLst>
            <a:ext uri="{FF2B5EF4-FFF2-40B4-BE49-F238E27FC236}">
              <a16:creationId xmlns:a16="http://schemas.microsoft.com/office/drawing/2014/main" id="{3D5C1B8B-7A8F-4D6D-88F3-356B321CE286}"/>
            </a:ext>
          </a:extLst>
        </xdr:cNvPr>
        <xdr:cNvCxnSpPr/>
      </xdr:nvCxnSpPr>
      <xdr:spPr>
        <a:xfrm>
          <a:off x="14912864" y="2024797"/>
          <a:ext cx="56185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22114</xdr:colOff>
      <xdr:row>10</xdr:row>
      <xdr:rowOff>170597</xdr:rowOff>
    </xdr:from>
    <xdr:to>
      <xdr:col>28</xdr:col>
      <xdr:colOff>4379</xdr:colOff>
      <xdr:row>10</xdr:row>
      <xdr:rowOff>170597</xdr:rowOff>
    </xdr:to>
    <xdr:cxnSp macro="">
      <xdr:nvCxnSpPr>
        <xdr:cNvPr id="52" name="Straight Connector 51">
          <a:extLst>
            <a:ext uri="{FF2B5EF4-FFF2-40B4-BE49-F238E27FC236}">
              <a16:creationId xmlns:a16="http://schemas.microsoft.com/office/drawing/2014/main" id="{EACD9A8E-1265-42A1-AB43-5181397B71B1}"/>
            </a:ext>
          </a:extLst>
        </xdr:cNvPr>
        <xdr:cNvCxnSpPr/>
      </xdr:nvCxnSpPr>
      <xdr:spPr>
        <a:xfrm>
          <a:off x="1491286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22114</xdr:colOff>
      <xdr:row>10</xdr:row>
      <xdr:rowOff>170597</xdr:rowOff>
    </xdr:from>
    <xdr:to>
      <xdr:col>28</xdr:col>
      <xdr:colOff>4379</xdr:colOff>
      <xdr:row>10</xdr:row>
      <xdr:rowOff>170597</xdr:rowOff>
    </xdr:to>
    <xdr:cxnSp macro="">
      <xdr:nvCxnSpPr>
        <xdr:cNvPr id="53" name="Straight Connector 52">
          <a:extLst>
            <a:ext uri="{FF2B5EF4-FFF2-40B4-BE49-F238E27FC236}">
              <a16:creationId xmlns:a16="http://schemas.microsoft.com/office/drawing/2014/main" id="{89BF4A01-5E0B-4513-95B6-895AD6BD0701}"/>
            </a:ext>
          </a:extLst>
        </xdr:cNvPr>
        <xdr:cNvCxnSpPr/>
      </xdr:nvCxnSpPr>
      <xdr:spPr>
        <a:xfrm>
          <a:off x="1491286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49519</xdr:colOff>
      <xdr:row>10</xdr:row>
      <xdr:rowOff>171231</xdr:rowOff>
    </xdr:from>
    <xdr:to>
      <xdr:col>28</xdr:col>
      <xdr:colOff>573831</xdr:colOff>
      <xdr:row>10</xdr:row>
      <xdr:rowOff>171231</xdr:rowOff>
    </xdr:to>
    <xdr:cxnSp macro="">
      <xdr:nvCxnSpPr>
        <xdr:cNvPr id="54" name="Straight Connector 53">
          <a:extLst>
            <a:ext uri="{FF2B5EF4-FFF2-40B4-BE49-F238E27FC236}">
              <a16:creationId xmlns:a16="http://schemas.microsoft.com/office/drawing/2014/main" id="{A385C0AA-FB46-45E3-8A8B-0264A9DCC22D}"/>
            </a:ext>
          </a:extLst>
        </xdr:cNvPr>
        <xdr:cNvCxnSpPr/>
      </xdr:nvCxnSpPr>
      <xdr:spPr>
        <a:xfrm>
          <a:off x="15543519" y="2025431"/>
          <a:ext cx="52431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22114</xdr:colOff>
      <xdr:row>10</xdr:row>
      <xdr:rowOff>170597</xdr:rowOff>
    </xdr:from>
    <xdr:to>
      <xdr:col>28</xdr:col>
      <xdr:colOff>583973</xdr:colOff>
      <xdr:row>10</xdr:row>
      <xdr:rowOff>170597</xdr:rowOff>
    </xdr:to>
    <xdr:cxnSp macro="">
      <xdr:nvCxnSpPr>
        <xdr:cNvPr id="55" name="Straight Connector 54">
          <a:extLst>
            <a:ext uri="{FF2B5EF4-FFF2-40B4-BE49-F238E27FC236}">
              <a16:creationId xmlns:a16="http://schemas.microsoft.com/office/drawing/2014/main" id="{8B0E4748-CED3-4E15-89C0-4647F0947B01}"/>
            </a:ext>
          </a:extLst>
        </xdr:cNvPr>
        <xdr:cNvCxnSpPr/>
      </xdr:nvCxnSpPr>
      <xdr:spPr>
        <a:xfrm>
          <a:off x="15516114" y="2024797"/>
          <a:ext cx="56185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22114</xdr:colOff>
      <xdr:row>10</xdr:row>
      <xdr:rowOff>170597</xdr:rowOff>
    </xdr:from>
    <xdr:to>
      <xdr:col>29</xdr:col>
      <xdr:colOff>4379</xdr:colOff>
      <xdr:row>10</xdr:row>
      <xdr:rowOff>170597</xdr:rowOff>
    </xdr:to>
    <xdr:cxnSp macro="">
      <xdr:nvCxnSpPr>
        <xdr:cNvPr id="56" name="Straight Connector 55">
          <a:extLst>
            <a:ext uri="{FF2B5EF4-FFF2-40B4-BE49-F238E27FC236}">
              <a16:creationId xmlns:a16="http://schemas.microsoft.com/office/drawing/2014/main" id="{C8C13CAD-09C5-48F5-818B-1BC4A7F1743F}"/>
            </a:ext>
          </a:extLst>
        </xdr:cNvPr>
        <xdr:cNvCxnSpPr/>
      </xdr:nvCxnSpPr>
      <xdr:spPr>
        <a:xfrm>
          <a:off x="1551611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22114</xdr:colOff>
      <xdr:row>10</xdr:row>
      <xdr:rowOff>170597</xdr:rowOff>
    </xdr:from>
    <xdr:to>
      <xdr:col>29</xdr:col>
      <xdr:colOff>4379</xdr:colOff>
      <xdr:row>10</xdr:row>
      <xdr:rowOff>170597</xdr:rowOff>
    </xdr:to>
    <xdr:cxnSp macro="">
      <xdr:nvCxnSpPr>
        <xdr:cNvPr id="57" name="Straight Connector 56">
          <a:extLst>
            <a:ext uri="{FF2B5EF4-FFF2-40B4-BE49-F238E27FC236}">
              <a16:creationId xmlns:a16="http://schemas.microsoft.com/office/drawing/2014/main" id="{B3396794-14D4-4D64-B8B9-629FC9E31D84}"/>
            </a:ext>
          </a:extLst>
        </xdr:cNvPr>
        <xdr:cNvCxnSpPr/>
      </xdr:nvCxnSpPr>
      <xdr:spPr>
        <a:xfrm>
          <a:off x="15516114" y="2024797"/>
          <a:ext cx="58551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5337</xdr:colOff>
      <xdr:row>8</xdr:row>
      <xdr:rowOff>154748</xdr:rowOff>
    </xdr:from>
    <xdr:to>
      <xdr:col>28</xdr:col>
      <xdr:colOff>11869</xdr:colOff>
      <xdr:row>8</xdr:row>
      <xdr:rowOff>154748</xdr:rowOff>
    </xdr:to>
    <xdr:cxnSp macro="">
      <xdr:nvCxnSpPr>
        <xdr:cNvPr id="62" name="Straight Connector 61">
          <a:extLst>
            <a:ext uri="{FF2B5EF4-FFF2-40B4-BE49-F238E27FC236}">
              <a16:creationId xmlns:a16="http://schemas.microsoft.com/office/drawing/2014/main" id="{85505E7C-CF57-42FD-AF0D-CBF5583B9FBA}"/>
            </a:ext>
          </a:extLst>
        </xdr:cNvPr>
        <xdr:cNvCxnSpPr/>
      </xdr:nvCxnSpPr>
      <xdr:spPr>
        <a:xfrm flipH="1">
          <a:off x="14292837" y="1640648"/>
          <a:ext cx="1213032"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5337</xdr:colOff>
      <xdr:row>8</xdr:row>
      <xdr:rowOff>154748</xdr:rowOff>
    </xdr:from>
    <xdr:to>
      <xdr:col>29</xdr:col>
      <xdr:colOff>0</xdr:colOff>
      <xdr:row>8</xdr:row>
      <xdr:rowOff>154748</xdr:rowOff>
    </xdr:to>
    <xdr:cxnSp macro="">
      <xdr:nvCxnSpPr>
        <xdr:cNvPr id="63" name="Straight Connector 62">
          <a:extLst>
            <a:ext uri="{FF2B5EF4-FFF2-40B4-BE49-F238E27FC236}">
              <a16:creationId xmlns:a16="http://schemas.microsoft.com/office/drawing/2014/main" id="{E17A5C09-E97C-45A9-8DBE-D8C4153E8C9E}"/>
            </a:ext>
          </a:extLst>
        </xdr:cNvPr>
        <xdr:cNvCxnSpPr/>
      </xdr:nvCxnSpPr>
      <xdr:spPr>
        <a:xfrm flipH="1">
          <a:off x="15499337" y="1640648"/>
          <a:ext cx="597913"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23759</xdr:colOff>
      <xdr:row>10</xdr:row>
      <xdr:rowOff>169788</xdr:rowOff>
    </xdr:from>
    <xdr:to>
      <xdr:col>4</xdr:col>
      <xdr:colOff>6350</xdr:colOff>
      <xdr:row>10</xdr:row>
      <xdr:rowOff>169788</xdr:rowOff>
    </xdr:to>
    <xdr:cxnSp macro="">
      <xdr:nvCxnSpPr>
        <xdr:cNvPr id="67" name="Straight Connector 66">
          <a:extLst>
            <a:ext uri="{FF2B5EF4-FFF2-40B4-BE49-F238E27FC236}">
              <a16:creationId xmlns:a16="http://schemas.microsoft.com/office/drawing/2014/main" id="{22470F9B-C168-4318-A998-9135DE032C8C}"/>
            </a:ext>
          </a:extLst>
        </xdr:cNvPr>
        <xdr:cNvCxnSpPr/>
      </xdr:nvCxnSpPr>
      <xdr:spPr>
        <a:xfrm>
          <a:off x="633359" y="2055738"/>
          <a:ext cx="719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50178</xdr:colOff>
      <xdr:row>10</xdr:row>
      <xdr:rowOff>169382</xdr:rowOff>
    </xdr:from>
    <xdr:to>
      <xdr:col>5</xdr:col>
      <xdr:colOff>596900</xdr:colOff>
      <xdr:row>10</xdr:row>
      <xdr:rowOff>169382</xdr:rowOff>
    </xdr:to>
    <xdr:cxnSp macro="">
      <xdr:nvCxnSpPr>
        <xdr:cNvPr id="68" name="Straight Connector 67">
          <a:extLst>
            <a:ext uri="{FF2B5EF4-FFF2-40B4-BE49-F238E27FC236}">
              <a16:creationId xmlns:a16="http://schemas.microsoft.com/office/drawing/2014/main" id="{A2EFB3EC-475B-4EB8-BCB6-0E663B3AC2E2}"/>
            </a:ext>
          </a:extLst>
        </xdr:cNvPr>
        <xdr:cNvCxnSpPr/>
      </xdr:nvCxnSpPr>
      <xdr:spPr>
        <a:xfrm>
          <a:off x="1396378" y="2055332"/>
          <a:ext cx="115632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23759</xdr:colOff>
      <xdr:row>10</xdr:row>
      <xdr:rowOff>169788</xdr:rowOff>
    </xdr:from>
    <xdr:to>
      <xdr:col>6</xdr:col>
      <xdr:colOff>6350</xdr:colOff>
      <xdr:row>10</xdr:row>
      <xdr:rowOff>169788</xdr:rowOff>
    </xdr:to>
    <xdr:cxnSp macro="">
      <xdr:nvCxnSpPr>
        <xdr:cNvPr id="69" name="Straight Connector 68">
          <a:extLst>
            <a:ext uri="{FF2B5EF4-FFF2-40B4-BE49-F238E27FC236}">
              <a16:creationId xmlns:a16="http://schemas.microsoft.com/office/drawing/2014/main" id="{F2C0324E-F646-45CC-B82F-7879BD9AD8B0}"/>
            </a:ext>
          </a:extLst>
        </xdr:cNvPr>
        <xdr:cNvCxnSpPr/>
      </xdr:nvCxnSpPr>
      <xdr:spPr>
        <a:xfrm>
          <a:off x="1979559" y="20557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50178</xdr:colOff>
      <xdr:row>10</xdr:row>
      <xdr:rowOff>169382</xdr:rowOff>
    </xdr:from>
    <xdr:to>
      <xdr:col>7</xdr:col>
      <xdr:colOff>596900</xdr:colOff>
      <xdr:row>10</xdr:row>
      <xdr:rowOff>169382</xdr:rowOff>
    </xdr:to>
    <xdr:cxnSp macro="">
      <xdr:nvCxnSpPr>
        <xdr:cNvPr id="70" name="Straight Connector 69">
          <a:extLst>
            <a:ext uri="{FF2B5EF4-FFF2-40B4-BE49-F238E27FC236}">
              <a16:creationId xmlns:a16="http://schemas.microsoft.com/office/drawing/2014/main" id="{5CF645AA-1A8F-49B1-B8D7-2E7BB10F50BC}"/>
            </a:ext>
          </a:extLst>
        </xdr:cNvPr>
        <xdr:cNvCxnSpPr/>
      </xdr:nvCxnSpPr>
      <xdr:spPr>
        <a:xfrm>
          <a:off x="2615578" y="2055332"/>
          <a:ext cx="115632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31128</xdr:colOff>
      <xdr:row>10</xdr:row>
      <xdr:rowOff>169382</xdr:rowOff>
    </xdr:from>
    <xdr:to>
      <xdr:col>8</xdr:col>
      <xdr:colOff>597089</xdr:colOff>
      <xdr:row>10</xdr:row>
      <xdr:rowOff>169382</xdr:rowOff>
    </xdr:to>
    <xdr:cxnSp macro="">
      <xdr:nvCxnSpPr>
        <xdr:cNvPr id="71" name="Straight Connector 70">
          <a:extLst>
            <a:ext uri="{FF2B5EF4-FFF2-40B4-BE49-F238E27FC236}">
              <a16:creationId xmlns:a16="http://schemas.microsoft.com/office/drawing/2014/main" id="{2E77A0BF-B6CF-4A72-AADA-FAF0DFC83112}"/>
            </a:ext>
          </a:extLst>
        </xdr:cNvPr>
        <xdr:cNvCxnSpPr/>
      </xdr:nvCxnSpPr>
      <xdr:spPr>
        <a:xfrm>
          <a:off x="3815728" y="2068032"/>
          <a:ext cx="56596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31128</xdr:colOff>
      <xdr:row>10</xdr:row>
      <xdr:rowOff>169382</xdr:rowOff>
    </xdr:from>
    <xdr:to>
      <xdr:col>9</xdr:col>
      <xdr:colOff>597089</xdr:colOff>
      <xdr:row>10</xdr:row>
      <xdr:rowOff>169382</xdr:rowOff>
    </xdr:to>
    <xdr:cxnSp macro="">
      <xdr:nvCxnSpPr>
        <xdr:cNvPr id="72" name="Straight Connector 71">
          <a:extLst>
            <a:ext uri="{FF2B5EF4-FFF2-40B4-BE49-F238E27FC236}">
              <a16:creationId xmlns:a16="http://schemas.microsoft.com/office/drawing/2014/main" id="{BD8D3783-D3B0-4AA5-8B68-2F6CACAC22E1}"/>
            </a:ext>
          </a:extLst>
        </xdr:cNvPr>
        <xdr:cNvCxnSpPr/>
      </xdr:nvCxnSpPr>
      <xdr:spPr>
        <a:xfrm>
          <a:off x="4425328" y="2068032"/>
          <a:ext cx="56596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23759</xdr:colOff>
      <xdr:row>10</xdr:row>
      <xdr:rowOff>169788</xdr:rowOff>
    </xdr:from>
    <xdr:to>
      <xdr:col>8</xdr:col>
      <xdr:colOff>6350</xdr:colOff>
      <xdr:row>10</xdr:row>
      <xdr:rowOff>169788</xdr:rowOff>
    </xdr:to>
    <xdr:cxnSp macro="">
      <xdr:nvCxnSpPr>
        <xdr:cNvPr id="73" name="Straight Connector 72">
          <a:extLst>
            <a:ext uri="{FF2B5EF4-FFF2-40B4-BE49-F238E27FC236}">
              <a16:creationId xmlns:a16="http://schemas.microsoft.com/office/drawing/2014/main" id="{8A719410-00BF-4E38-9562-736C5AFFB0F5}"/>
            </a:ext>
          </a:extLst>
        </xdr:cNvPr>
        <xdr:cNvCxnSpPr/>
      </xdr:nvCxnSpPr>
      <xdr:spPr>
        <a:xfrm>
          <a:off x="3198759" y="20684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50178</xdr:colOff>
      <xdr:row>10</xdr:row>
      <xdr:rowOff>169382</xdr:rowOff>
    </xdr:from>
    <xdr:to>
      <xdr:col>9</xdr:col>
      <xdr:colOff>596900</xdr:colOff>
      <xdr:row>10</xdr:row>
      <xdr:rowOff>169382</xdr:rowOff>
    </xdr:to>
    <xdr:cxnSp macro="">
      <xdr:nvCxnSpPr>
        <xdr:cNvPr id="74" name="Straight Connector 73">
          <a:extLst>
            <a:ext uri="{FF2B5EF4-FFF2-40B4-BE49-F238E27FC236}">
              <a16:creationId xmlns:a16="http://schemas.microsoft.com/office/drawing/2014/main" id="{786F6E46-B91A-42D5-9EF6-D41B0ADF3D61}"/>
            </a:ext>
          </a:extLst>
        </xdr:cNvPr>
        <xdr:cNvCxnSpPr/>
      </xdr:nvCxnSpPr>
      <xdr:spPr>
        <a:xfrm>
          <a:off x="3834778" y="2068032"/>
          <a:ext cx="115632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23759</xdr:colOff>
      <xdr:row>10</xdr:row>
      <xdr:rowOff>169788</xdr:rowOff>
    </xdr:from>
    <xdr:to>
      <xdr:col>11</xdr:col>
      <xdr:colOff>6350</xdr:colOff>
      <xdr:row>10</xdr:row>
      <xdr:rowOff>169788</xdr:rowOff>
    </xdr:to>
    <xdr:cxnSp macro="">
      <xdr:nvCxnSpPr>
        <xdr:cNvPr id="75" name="Straight Connector 74">
          <a:extLst>
            <a:ext uri="{FF2B5EF4-FFF2-40B4-BE49-F238E27FC236}">
              <a16:creationId xmlns:a16="http://schemas.microsoft.com/office/drawing/2014/main" id="{D371986A-B836-4141-A106-73564EFBE2C0}"/>
            </a:ext>
          </a:extLst>
        </xdr:cNvPr>
        <xdr:cNvCxnSpPr/>
      </xdr:nvCxnSpPr>
      <xdr:spPr>
        <a:xfrm>
          <a:off x="633359" y="2068438"/>
          <a:ext cx="719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23759</xdr:colOff>
      <xdr:row>10</xdr:row>
      <xdr:rowOff>169788</xdr:rowOff>
    </xdr:from>
    <xdr:to>
      <xdr:col>12</xdr:col>
      <xdr:colOff>6350</xdr:colOff>
      <xdr:row>10</xdr:row>
      <xdr:rowOff>169788</xdr:rowOff>
    </xdr:to>
    <xdr:cxnSp macro="">
      <xdr:nvCxnSpPr>
        <xdr:cNvPr id="76" name="Straight Connector 75">
          <a:extLst>
            <a:ext uri="{FF2B5EF4-FFF2-40B4-BE49-F238E27FC236}">
              <a16:creationId xmlns:a16="http://schemas.microsoft.com/office/drawing/2014/main" id="{A5722E98-F9BD-4175-A72C-82C0E6704582}"/>
            </a:ext>
          </a:extLst>
        </xdr:cNvPr>
        <xdr:cNvCxnSpPr/>
      </xdr:nvCxnSpPr>
      <xdr:spPr>
        <a:xfrm>
          <a:off x="6246759" y="2068438"/>
          <a:ext cx="70014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5337</xdr:colOff>
      <xdr:row>8</xdr:row>
      <xdr:rowOff>173798</xdr:rowOff>
    </xdr:from>
    <xdr:to>
      <xdr:col>14</xdr:col>
      <xdr:colOff>11869</xdr:colOff>
      <xdr:row>8</xdr:row>
      <xdr:rowOff>173798</xdr:rowOff>
    </xdr:to>
    <xdr:cxnSp macro="">
      <xdr:nvCxnSpPr>
        <xdr:cNvPr id="77" name="Straight Connector 76">
          <a:extLst>
            <a:ext uri="{FF2B5EF4-FFF2-40B4-BE49-F238E27FC236}">
              <a16:creationId xmlns:a16="http://schemas.microsoft.com/office/drawing/2014/main" id="{C6D46897-A065-4864-858C-8437AC500786}"/>
            </a:ext>
          </a:extLst>
        </xdr:cNvPr>
        <xdr:cNvCxnSpPr/>
      </xdr:nvCxnSpPr>
      <xdr:spPr>
        <a:xfrm flipH="1">
          <a:off x="7669787" y="1691448"/>
          <a:ext cx="1225732"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5337</xdr:colOff>
      <xdr:row>8</xdr:row>
      <xdr:rowOff>173798</xdr:rowOff>
    </xdr:from>
    <xdr:to>
      <xdr:col>14</xdr:col>
      <xdr:colOff>608223</xdr:colOff>
      <xdr:row>8</xdr:row>
      <xdr:rowOff>173798</xdr:rowOff>
    </xdr:to>
    <xdr:cxnSp macro="">
      <xdr:nvCxnSpPr>
        <xdr:cNvPr id="78" name="Straight Connector 77">
          <a:extLst>
            <a:ext uri="{FF2B5EF4-FFF2-40B4-BE49-F238E27FC236}">
              <a16:creationId xmlns:a16="http://schemas.microsoft.com/office/drawing/2014/main" id="{7EA8B631-2692-43B4-B2EF-C981E9761002}"/>
            </a:ext>
          </a:extLst>
        </xdr:cNvPr>
        <xdr:cNvCxnSpPr/>
      </xdr:nvCxnSpPr>
      <xdr:spPr>
        <a:xfrm flipH="1">
          <a:off x="8888987" y="1691448"/>
          <a:ext cx="604263"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36459</xdr:colOff>
      <xdr:row>10</xdr:row>
      <xdr:rowOff>169788</xdr:rowOff>
    </xdr:from>
    <xdr:to>
      <xdr:col>12</xdr:col>
      <xdr:colOff>577850</xdr:colOff>
      <xdr:row>10</xdr:row>
      <xdr:rowOff>169788</xdr:rowOff>
    </xdr:to>
    <xdr:cxnSp macro="">
      <xdr:nvCxnSpPr>
        <xdr:cNvPr id="79" name="Straight Connector 78">
          <a:extLst>
            <a:ext uri="{FF2B5EF4-FFF2-40B4-BE49-F238E27FC236}">
              <a16:creationId xmlns:a16="http://schemas.microsoft.com/office/drawing/2014/main" id="{6624502F-7EDA-41E5-851B-6EC52D2FD801}"/>
            </a:ext>
          </a:extLst>
        </xdr:cNvPr>
        <xdr:cNvCxnSpPr/>
      </xdr:nvCxnSpPr>
      <xdr:spPr>
        <a:xfrm>
          <a:off x="77009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36459</xdr:colOff>
      <xdr:row>10</xdr:row>
      <xdr:rowOff>169788</xdr:rowOff>
    </xdr:from>
    <xdr:to>
      <xdr:col>13</xdr:col>
      <xdr:colOff>577850</xdr:colOff>
      <xdr:row>10</xdr:row>
      <xdr:rowOff>169788</xdr:rowOff>
    </xdr:to>
    <xdr:cxnSp macro="">
      <xdr:nvCxnSpPr>
        <xdr:cNvPr id="82" name="Straight Connector 81">
          <a:extLst>
            <a:ext uri="{FF2B5EF4-FFF2-40B4-BE49-F238E27FC236}">
              <a16:creationId xmlns:a16="http://schemas.microsoft.com/office/drawing/2014/main" id="{FBC51EBB-E0D6-4702-A336-6F3749EA8113}"/>
            </a:ext>
          </a:extLst>
        </xdr:cNvPr>
        <xdr:cNvCxnSpPr/>
      </xdr:nvCxnSpPr>
      <xdr:spPr>
        <a:xfrm>
          <a:off x="77009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23759</xdr:colOff>
      <xdr:row>10</xdr:row>
      <xdr:rowOff>169788</xdr:rowOff>
    </xdr:from>
    <xdr:to>
      <xdr:col>14</xdr:col>
      <xdr:colOff>6350</xdr:colOff>
      <xdr:row>10</xdr:row>
      <xdr:rowOff>169788</xdr:rowOff>
    </xdr:to>
    <xdr:cxnSp macro="">
      <xdr:nvCxnSpPr>
        <xdr:cNvPr id="83" name="Straight Connector 82">
          <a:extLst>
            <a:ext uri="{FF2B5EF4-FFF2-40B4-BE49-F238E27FC236}">
              <a16:creationId xmlns:a16="http://schemas.microsoft.com/office/drawing/2014/main" id="{04842547-8C82-4036-B64E-509DF85DDBCA}"/>
            </a:ext>
          </a:extLst>
        </xdr:cNvPr>
        <xdr:cNvCxnSpPr/>
      </xdr:nvCxnSpPr>
      <xdr:spPr>
        <a:xfrm>
          <a:off x="6964309" y="2068438"/>
          <a:ext cx="7064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36459</xdr:colOff>
      <xdr:row>10</xdr:row>
      <xdr:rowOff>169788</xdr:rowOff>
    </xdr:from>
    <xdr:to>
      <xdr:col>14</xdr:col>
      <xdr:colOff>577850</xdr:colOff>
      <xdr:row>10</xdr:row>
      <xdr:rowOff>169788</xdr:rowOff>
    </xdr:to>
    <xdr:cxnSp macro="">
      <xdr:nvCxnSpPr>
        <xdr:cNvPr id="84" name="Straight Connector 83">
          <a:extLst>
            <a:ext uri="{FF2B5EF4-FFF2-40B4-BE49-F238E27FC236}">
              <a16:creationId xmlns:a16="http://schemas.microsoft.com/office/drawing/2014/main" id="{1C21552A-E7B4-4652-A196-1A33A8C0AF25}"/>
            </a:ext>
          </a:extLst>
        </xdr:cNvPr>
        <xdr:cNvCxnSpPr/>
      </xdr:nvCxnSpPr>
      <xdr:spPr>
        <a:xfrm>
          <a:off x="77009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23759</xdr:colOff>
      <xdr:row>10</xdr:row>
      <xdr:rowOff>169788</xdr:rowOff>
    </xdr:from>
    <xdr:to>
      <xdr:col>15</xdr:col>
      <xdr:colOff>6350</xdr:colOff>
      <xdr:row>10</xdr:row>
      <xdr:rowOff>169788</xdr:rowOff>
    </xdr:to>
    <xdr:cxnSp macro="">
      <xdr:nvCxnSpPr>
        <xdr:cNvPr id="85" name="Straight Connector 84">
          <a:extLst>
            <a:ext uri="{FF2B5EF4-FFF2-40B4-BE49-F238E27FC236}">
              <a16:creationId xmlns:a16="http://schemas.microsoft.com/office/drawing/2014/main" id="{B143A155-2B45-4245-AB35-12A9D7317ABE}"/>
            </a:ext>
          </a:extLst>
        </xdr:cNvPr>
        <xdr:cNvCxnSpPr/>
      </xdr:nvCxnSpPr>
      <xdr:spPr>
        <a:xfrm>
          <a:off x="7688209" y="20684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5337</xdr:colOff>
      <xdr:row>8</xdr:row>
      <xdr:rowOff>173798</xdr:rowOff>
    </xdr:from>
    <xdr:to>
      <xdr:col>18</xdr:col>
      <xdr:colOff>11869</xdr:colOff>
      <xdr:row>8</xdr:row>
      <xdr:rowOff>173798</xdr:rowOff>
    </xdr:to>
    <xdr:cxnSp macro="">
      <xdr:nvCxnSpPr>
        <xdr:cNvPr id="86" name="Straight Connector 85">
          <a:extLst>
            <a:ext uri="{FF2B5EF4-FFF2-40B4-BE49-F238E27FC236}">
              <a16:creationId xmlns:a16="http://schemas.microsoft.com/office/drawing/2014/main" id="{9143E36D-215C-4822-AE26-C29AECC1A1AA}"/>
            </a:ext>
          </a:extLst>
        </xdr:cNvPr>
        <xdr:cNvCxnSpPr/>
      </xdr:nvCxnSpPr>
      <xdr:spPr>
        <a:xfrm flipH="1">
          <a:off x="7669787" y="1691448"/>
          <a:ext cx="1225732"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23759</xdr:colOff>
      <xdr:row>10</xdr:row>
      <xdr:rowOff>169788</xdr:rowOff>
    </xdr:from>
    <xdr:to>
      <xdr:col>16</xdr:col>
      <xdr:colOff>6350</xdr:colOff>
      <xdr:row>10</xdr:row>
      <xdr:rowOff>169788</xdr:rowOff>
    </xdr:to>
    <xdr:cxnSp macro="">
      <xdr:nvCxnSpPr>
        <xdr:cNvPr id="89" name="Straight Connector 88">
          <a:extLst>
            <a:ext uri="{FF2B5EF4-FFF2-40B4-BE49-F238E27FC236}">
              <a16:creationId xmlns:a16="http://schemas.microsoft.com/office/drawing/2014/main" id="{CA245802-0638-4DDF-9E97-C3DEE1573D81}"/>
            </a:ext>
          </a:extLst>
        </xdr:cNvPr>
        <xdr:cNvCxnSpPr/>
      </xdr:nvCxnSpPr>
      <xdr:spPr>
        <a:xfrm>
          <a:off x="633359" y="2068438"/>
          <a:ext cx="719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50178</xdr:colOff>
      <xdr:row>10</xdr:row>
      <xdr:rowOff>169382</xdr:rowOff>
    </xdr:from>
    <xdr:to>
      <xdr:col>17</xdr:col>
      <xdr:colOff>596900</xdr:colOff>
      <xdr:row>10</xdr:row>
      <xdr:rowOff>169382</xdr:rowOff>
    </xdr:to>
    <xdr:cxnSp macro="">
      <xdr:nvCxnSpPr>
        <xdr:cNvPr id="90" name="Straight Connector 89">
          <a:extLst>
            <a:ext uri="{FF2B5EF4-FFF2-40B4-BE49-F238E27FC236}">
              <a16:creationId xmlns:a16="http://schemas.microsoft.com/office/drawing/2014/main" id="{60F10179-3831-4A61-B623-20C4911AC615}"/>
            </a:ext>
          </a:extLst>
        </xdr:cNvPr>
        <xdr:cNvCxnSpPr/>
      </xdr:nvCxnSpPr>
      <xdr:spPr>
        <a:xfrm>
          <a:off x="1396378" y="2068032"/>
          <a:ext cx="1156322"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23759</xdr:colOff>
      <xdr:row>10</xdr:row>
      <xdr:rowOff>169788</xdr:rowOff>
    </xdr:from>
    <xdr:to>
      <xdr:col>18</xdr:col>
      <xdr:colOff>6350</xdr:colOff>
      <xdr:row>10</xdr:row>
      <xdr:rowOff>169788</xdr:rowOff>
    </xdr:to>
    <xdr:cxnSp macro="">
      <xdr:nvCxnSpPr>
        <xdr:cNvPr id="91" name="Straight Connector 90">
          <a:extLst>
            <a:ext uri="{FF2B5EF4-FFF2-40B4-BE49-F238E27FC236}">
              <a16:creationId xmlns:a16="http://schemas.microsoft.com/office/drawing/2014/main" id="{C1E3BC1E-26CD-47D3-82F0-D4FC78032DDE}"/>
            </a:ext>
          </a:extLst>
        </xdr:cNvPr>
        <xdr:cNvCxnSpPr/>
      </xdr:nvCxnSpPr>
      <xdr:spPr>
        <a:xfrm>
          <a:off x="1979559" y="20684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5337</xdr:colOff>
      <xdr:row>8</xdr:row>
      <xdr:rowOff>173798</xdr:rowOff>
    </xdr:from>
    <xdr:to>
      <xdr:col>21</xdr:col>
      <xdr:colOff>11869</xdr:colOff>
      <xdr:row>8</xdr:row>
      <xdr:rowOff>173798</xdr:rowOff>
    </xdr:to>
    <xdr:cxnSp macro="">
      <xdr:nvCxnSpPr>
        <xdr:cNvPr id="94" name="Straight Connector 93">
          <a:extLst>
            <a:ext uri="{FF2B5EF4-FFF2-40B4-BE49-F238E27FC236}">
              <a16:creationId xmlns:a16="http://schemas.microsoft.com/office/drawing/2014/main" id="{2A7E1145-F64F-4B8E-BBF4-EC3C6300A930}"/>
            </a:ext>
          </a:extLst>
        </xdr:cNvPr>
        <xdr:cNvCxnSpPr/>
      </xdr:nvCxnSpPr>
      <xdr:spPr>
        <a:xfrm flipH="1">
          <a:off x="7669787" y="1691448"/>
          <a:ext cx="1225732"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5337</xdr:colOff>
      <xdr:row>8</xdr:row>
      <xdr:rowOff>173798</xdr:rowOff>
    </xdr:from>
    <xdr:to>
      <xdr:col>22</xdr:col>
      <xdr:colOff>0</xdr:colOff>
      <xdr:row>8</xdr:row>
      <xdr:rowOff>173798</xdr:rowOff>
    </xdr:to>
    <xdr:cxnSp macro="">
      <xdr:nvCxnSpPr>
        <xdr:cNvPr id="95" name="Straight Connector 94">
          <a:extLst>
            <a:ext uri="{FF2B5EF4-FFF2-40B4-BE49-F238E27FC236}">
              <a16:creationId xmlns:a16="http://schemas.microsoft.com/office/drawing/2014/main" id="{3827E8BA-EDBF-4043-8E0B-69C4FE0FE8C0}"/>
            </a:ext>
          </a:extLst>
        </xdr:cNvPr>
        <xdr:cNvCxnSpPr/>
      </xdr:nvCxnSpPr>
      <xdr:spPr>
        <a:xfrm flipH="1">
          <a:off x="8888987" y="1691448"/>
          <a:ext cx="604263" cy="0"/>
        </a:xfrm>
        <a:prstGeom prst="line">
          <a:avLst/>
        </a:prstGeom>
        <a:ln w="1270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23759</xdr:colOff>
      <xdr:row>10</xdr:row>
      <xdr:rowOff>169788</xdr:rowOff>
    </xdr:from>
    <xdr:to>
      <xdr:col>19</xdr:col>
      <xdr:colOff>6350</xdr:colOff>
      <xdr:row>10</xdr:row>
      <xdr:rowOff>169788</xdr:rowOff>
    </xdr:to>
    <xdr:cxnSp macro="">
      <xdr:nvCxnSpPr>
        <xdr:cNvPr id="96" name="Straight Connector 95">
          <a:extLst>
            <a:ext uri="{FF2B5EF4-FFF2-40B4-BE49-F238E27FC236}">
              <a16:creationId xmlns:a16="http://schemas.microsoft.com/office/drawing/2014/main" id="{4891C744-6E7E-4A84-B22B-3E0E0F58D968}"/>
            </a:ext>
          </a:extLst>
        </xdr:cNvPr>
        <xdr:cNvCxnSpPr/>
      </xdr:nvCxnSpPr>
      <xdr:spPr>
        <a:xfrm>
          <a:off x="6964309" y="2068438"/>
          <a:ext cx="7064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36459</xdr:colOff>
      <xdr:row>10</xdr:row>
      <xdr:rowOff>169788</xdr:rowOff>
    </xdr:from>
    <xdr:to>
      <xdr:col>19</xdr:col>
      <xdr:colOff>577850</xdr:colOff>
      <xdr:row>10</xdr:row>
      <xdr:rowOff>169788</xdr:rowOff>
    </xdr:to>
    <xdr:cxnSp macro="">
      <xdr:nvCxnSpPr>
        <xdr:cNvPr id="97" name="Straight Connector 96">
          <a:extLst>
            <a:ext uri="{FF2B5EF4-FFF2-40B4-BE49-F238E27FC236}">
              <a16:creationId xmlns:a16="http://schemas.microsoft.com/office/drawing/2014/main" id="{684C5F18-9856-4DA6-A125-2025C1A7060E}"/>
            </a:ext>
          </a:extLst>
        </xdr:cNvPr>
        <xdr:cNvCxnSpPr/>
      </xdr:nvCxnSpPr>
      <xdr:spPr>
        <a:xfrm>
          <a:off x="77009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36459</xdr:colOff>
      <xdr:row>10</xdr:row>
      <xdr:rowOff>169788</xdr:rowOff>
    </xdr:from>
    <xdr:to>
      <xdr:col>20</xdr:col>
      <xdr:colOff>577850</xdr:colOff>
      <xdr:row>10</xdr:row>
      <xdr:rowOff>169788</xdr:rowOff>
    </xdr:to>
    <xdr:cxnSp macro="">
      <xdr:nvCxnSpPr>
        <xdr:cNvPr id="98" name="Straight Connector 97">
          <a:extLst>
            <a:ext uri="{FF2B5EF4-FFF2-40B4-BE49-F238E27FC236}">
              <a16:creationId xmlns:a16="http://schemas.microsoft.com/office/drawing/2014/main" id="{0ABE476B-133D-4BF5-8EE3-8B15D35289F1}"/>
            </a:ext>
          </a:extLst>
        </xdr:cNvPr>
        <xdr:cNvCxnSpPr/>
      </xdr:nvCxnSpPr>
      <xdr:spPr>
        <a:xfrm>
          <a:off x="83105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23759</xdr:colOff>
      <xdr:row>10</xdr:row>
      <xdr:rowOff>169788</xdr:rowOff>
    </xdr:from>
    <xdr:to>
      <xdr:col>21</xdr:col>
      <xdr:colOff>6350</xdr:colOff>
      <xdr:row>10</xdr:row>
      <xdr:rowOff>169788</xdr:rowOff>
    </xdr:to>
    <xdr:cxnSp macro="">
      <xdr:nvCxnSpPr>
        <xdr:cNvPr id="99" name="Straight Connector 98">
          <a:extLst>
            <a:ext uri="{FF2B5EF4-FFF2-40B4-BE49-F238E27FC236}">
              <a16:creationId xmlns:a16="http://schemas.microsoft.com/office/drawing/2014/main" id="{84AD9FD8-23E5-4614-BBFE-11B2BB55B5ED}"/>
            </a:ext>
          </a:extLst>
        </xdr:cNvPr>
        <xdr:cNvCxnSpPr/>
      </xdr:nvCxnSpPr>
      <xdr:spPr>
        <a:xfrm>
          <a:off x="8297809" y="20684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36459</xdr:colOff>
      <xdr:row>10</xdr:row>
      <xdr:rowOff>169788</xdr:rowOff>
    </xdr:from>
    <xdr:to>
      <xdr:col>21</xdr:col>
      <xdr:colOff>577850</xdr:colOff>
      <xdr:row>10</xdr:row>
      <xdr:rowOff>169788</xdr:rowOff>
    </xdr:to>
    <xdr:cxnSp macro="">
      <xdr:nvCxnSpPr>
        <xdr:cNvPr id="100" name="Straight Connector 99">
          <a:extLst>
            <a:ext uri="{FF2B5EF4-FFF2-40B4-BE49-F238E27FC236}">
              <a16:creationId xmlns:a16="http://schemas.microsoft.com/office/drawing/2014/main" id="{B379A340-90D9-4C94-9303-0ABB4A9ECEED}"/>
            </a:ext>
          </a:extLst>
        </xdr:cNvPr>
        <xdr:cNvCxnSpPr/>
      </xdr:nvCxnSpPr>
      <xdr:spPr>
        <a:xfrm>
          <a:off x="8920109" y="2068438"/>
          <a:ext cx="5413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23759</xdr:colOff>
      <xdr:row>10</xdr:row>
      <xdr:rowOff>169788</xdr:rowOff>
    </xdr:from>
    <xdr:to>
      <xdr:col>22</xdr:col>
      <xdr:colOff>6350</xdr:colOff>
      <xdr:row>10</xdr:row>
      <xdr:rowOff>169788</xdr:rowOff>
    </xdr:to>
    <xdr:cxnSp macro="">
      <xdr:nvCxnSpPr>
        <xdr:cNvPr id="101" name="Straight Connector 100">
          <a:extLst>
            <a:ext uri="{FF2B5EF4-FFF2-40B4-BE49-F238E27FC236}">
              <a16:creationId xmlns:a16="http://schemas.microsoft.com/office/drawing/2014/main" id="{2DB3CFE7-58BE-4765-AF29-CD29F7D67949}"/>
            </a:ext>
          </a:extLst>
        </xdr:cNvPr>
        <xdr:cNvCxnSpPr/>
      </xdr:nvCxnSpPr>
      <xdr:spPr>
        <a:xfrm>
          <a:off x="8907409" y="2068438"/>
          <a:ext cx="592191"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en-US</v>
    <v>avykh7</v>
    <v>268435456</v>
    <v>1</v>
    <v>Powered by Refinitiv</v>
    <v>0</v>
    <v>USD/AUD</v>
    <v>2</v>
    <v>3</v>
    <v>Finance</v>
    <v>4</v>
    <v>1.6906000000000001</v>
    <v>1.4400999999999999</v>
    <v>2.2000000000000001E-3</v>
    <v>1.4239999999999999E-3</v>
    <v>AUD</v>
    <v>USD</v>
    <v>1.5518000000000001</v>
    <v>Currency Pair</v>
    <v>45783.225451388891</v>
    <v>1.5454000000000001</v>
    <v>US Dollar/Australian Dollar FX Cross Rate</v>
    <v>1.5456000000000001</v>
    <v>1.5450999999999999</v>
    <v>1.5472999999999999</v>
    <v>USDAUD</v>
    <v>USD/AUD</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5">
    <spb s="0">
      <v>0</v>
      <v>Name</v>
    </spb>
    <spb s="1">
      <v>0</v>
      <v>0</v>
      <v>0</v>
    </spb>
    <spb s="2">
      <v>1</v>
      <v>1</v>
    </spb>
    <spb s="3">
      <v>1</v>
      <v>1</v>
      <v>2</v>
      <v>1</v>
      <v>1</v>
      <v>1</v>
      <v>3</v>
      <v>1</v>
      <v>1</v>
      <v>1</v>
      <v>4</v>
      <v>5</v>
    </spb>
    <spb s="4">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2" formatCode="0.00"/>
    </x:dxf>
    <x:dxf>
      <x:numFmt numFmtId="0" formatCode="General"/>
    </x:dxf>
    <x:dxf>
      <x:numFmt numFmtId="27" formatCode="m/d/yyyy\ h:mm"/>
    </x:dxf>
    <x:dxf>
      <x:numFmt numFmtId="14" formatCode="0.00%"/>
    </x:dxf>
  </dxfs>
  <richProperties>
    <rPr n="NumberFormat" t="s"/>
    <rPr n="IsTitleField" t="b"/>
  </richProperties>
  <richStyles>
    <rSty dxfid="1">
      <rpv i="0">_-[$$-en-AU]* #,##0.00_-;-[$$-en-AU]* #,##0.00_-;_-[$$-en-AU]* "-"??_-;_-@_-</rpv>
    </rSty>
    <rSty>
      <rpv i="1">1</rpv>
    </rSty>
    <rSty dxfid="3"/>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67" zoomScaleNormal="85" workbookViewId="0">
      <selection activeCell="D13" sqref="D13:D14"/>
    </sheetView>
  </sheetViews>
  <sheetFormatPr defaultColWidth="0" defaultRowHeight="0" customHeight="1" zeroHeight="1" x14ac:dyDescent="0.35"/>
  <cols>
    <col min="1" max="1" width="8.7265625" customWidth="1"/>
    <col min="2" max="2" width="15.08984375" customWidth="1"/>
    <col min="3" max="3" width="24.36328125" customWidth="1"/>
    <col min="4" max="4" width="20.453125" bestFit="1" customWidth="1"/>
    <col min="5" max="5" width="12.08984375" customWidth="1"/>
    <col min="6" max="6" width="31.90625" customWidth="1"/>
    <col min="7" max="9" width="8.7265625" customWidth="1"/>
    <col min="10" max="10" width="19.81640625" customWidth="1"/>
    <col min="11" max="11" width="19.81640625" hidden="1" customWidth="1"/>
    <col min="12" max="12" width="8.7265625" customWidth="1"/>
    <col min="13" max="16384" width="8.7265625" hidden="1"/>
  </cols>
  <sheetData>
    <row r="1" spans="2:11" ht="14.5" x14ac:dyDescent="0.35"/>
    <row r="2" spans="2:11" ht="14.5" x14ac:dyDescent="0.35">
      <c r="B2" s="1" t="s">
        <v>36</v>
      </c>
      <c r="C2" s="2"/>
      <c r="D2" s="2"/>
      <c r="E2" s="2"/>
      <c r="F2" s="2"/>
      <c r="G2" s="2"/>
      <c r="H2" s="1"/>
      <c r="I2" s="1"/>
      <c r="J2" s="1"/>
      <c r="K2" s="1"/>
    </row>
    <row r="3" spans="2:11" ht="14.5" x14ac:dyDescent="0.35">
      <c r="B3" s="3" t="s">
        <v>5</v>
      </c>
      <c r="C3" s="3"/>
      <c r="D3" s="3"/>
      <c r="E3" s="3" t="s">
        <v>9</v>
      </c>
      <c r="F3" s="3"/>
      <c r="G3" s="3" t="s">
        <v>0</v>
      </c>
      <c r="H3" s="3" t="s">
        <v>1</v>
      </c>
      <c r="I3" s="3" t="s">
        <v>2</v>
      </c>
      <c r="J3" s="3"/>
      <c r="K3" s="3"/>
    </row>
    <row r="4" spans="2:11" ht="14.5" x14ac:dyDescent="0.35">
      <c r="B4" s="3" t="s">
        <v>6</v>
      </c>
      <c r="C4" s="3" t="s">
        <v>7</v>
      </c>
      <c r="D4" s="3" t="s">
        <v>8</v>
      </c>
      <c r="E4" s="3" t="s">
        <v>10</v>
      </c>
      <c r="F4" s="3" t="s">
        <v>11</v>
      </c>
      <c r="G4" s="3" t="s">
        <v>3</v>
      </c>
      <c r="H4" s="3" t="s">
        <v>3</v>
      </c>
      <c r="I4" s="3" t="s">
        <v>4</v>
      </c>
      <c r="J4" s="3" t="s">
        <v>31</v>
      </c>
      <c r="K4" s="3"/>
    </row>
    <row r="5" spans="2:11" ht="115.5" customHeight="1" x14ac:dyDescent="0.35">
      <c r="B5" s="59">
        <v>43797</v>
      </c>
      <c r="C5" s="59" t="s">
        <v>32</v>
      </c>
      <c r="D5" s="59" t="s">
        <v>33</v>
      </c>
      <c r="E5" s="59" t="s">
        <v>63</v>
      </c>
      <c r="F5" s="59" t="s">
        <v>35</v>
      </c>
      <c r="G5" s="60">
        <v>116.4</v>
      </c>
      <c r="H5" s="60">
        <v>310</v>
      </c>
      <c r="I5" s="60">
        <v>875</v>
      </c>
      <c r="J5" s="57" t="s">
        <v>55</v>
      </c>
      <c r="K5" s="21"/>
    </row>
    <row r="6" spans="2:11" ht="14.5" x14ac:dyDescent="0.35">
      <c r="B6" s="59"/>
      <c r="C6" s="59"/>
      <c r="D6" s="59"/>
      <c r="E6" s="59"/>
      <c r="F6" s="59"/>
      <c r="G6" s="60"/>
      <c r="H6" s="60"/>
      <c r="I6" s="60"/>
      <c r="J6" s="58"/>
      <c r="K6" s="20"/>
    </row>
    <row r="7" spans="2:11" ht="74" customHeight="1" x14ac:dyDescent="0.35">
      <c r="B7" s="59">
        <v>42695</v>
      </c>
      <c r="C7" s="59" t="s">
        <v>37</v>
      </c>
      <c r="D7" s="59" t="s">
        <v>38</v>
      </c>
      <c r="E7" s="59" t="s">
        <v>64</v>
      </c>
      <c r="F7" s="59" t="s">
        <v>39</v>
      </c>
      <c r="G7" s="60" cm="1">
        <f t="array" aca="1" ref="G7" ca="1">2600*_FV(K7,"Price")</f>
        <v>4022.9799999999996</v>
      </c>
      <c r="H7" s="60" cm="1">
        <f t="array" aca="1" ref="H7" ca="1">_FV(K7,"Price")*2600</f>
        <v>4022.9799999999996</v>
      </c>
      <c r="I7" s="60" cm="1">
        <f t="array" aca="1" ref="I7" ca="1">1100*_FV(K7,"Price")</f>
        <v>1702.03</v>
      </c>
      <c r="J7" s="57" t="s">
        <v>53</v>
      </c>
      <c r="K7" s="59" t="e" vm="1">
        <v>#VALUE!</v>
      </c>
    </row>
    <row r="8" spans="2:11" ht="14.5" x14ac:dyDescent="0.35">
      <c r="B8" s="59"/>
      <c r="C8" s="59"/>
      <c r="D8" s="59"/>
      <c r="E8" s="59"/>
      <c r="F8" s="59"/>
      <c r="G8" s="60"/>
      <c r="H8" s="60"/>
      <c r="I8" s="60"/>
      <c r="J8" s="58"/>
      <c r="K8" s="59"/>
    </row>
    <row r="9" spans="2:11" ht="66" customHeight="1" x14ac:dyDescent="0.35">
      <c r="B9" s="59">
        <v>44987</v>
      </c>
      <c r="C9" s="59" t="s">
        <v>40</v>
      </c>
      <c r="D9" s="59" t="s">
        <v>41</v>
      </c>
      <c r="E9" s="59" t="s">
        <v>63</v>
      </c>
      <c r="F9" s="59" t="s">
        <v>42</v>
      </c>
      <c r="G9" s="60">
        <v>635</v>
      </c>
      <c r="H9" s="60">
        <v>635</v>
      </c>
      <c r="I9" s="60" t="s">
        <v>47</v>
      </c>
      <c r="J9" s="58" t="s">
        <v>54</v>
      </c>
      <c r="K9" s="20"/>
    </row>
    <row r="10" spans="2:11" ht="14.5" x14ac:dyDescent="0.35">
      <c r="B10" s="59"/>
      <c r="C10" s="59"/>
      <c r="D10" s="59"/>
      <c r="E10" s="59"/>
      <c r="F10" s="59"/>
      <c r="G10" s="60"/>
      <c r="H10" s="60"/>
      <c r="I10" s="60"/>
      <c r="J10" s="58"/>
      <c r="K10" s="20"/>
    </row>
    <row r="11" spans="2:11" ht="79.5" customHeight="1" x14ac:dyDescent="0.35">
      <c r="B11" s="59">
        <v>44782</v>
      </c>
      <c r="C11" s="59" t="s">
        <v>44</v>
      </c>
      <c r="D11" s="59" t="s">
        <v>45</v>
      </c>
      <c r="E11" s="59" t="s">
        <v>63</v>
      </c>
      <c r="F11" s="59" t="s">
        <v>46</v>
      </c>
      <c r="G11" s="60" t="s">
        <v>47</v>
      </c>
      <c r="H11" s="60" t="s">
        <v>48</v>
      </c>
      <c r="I11" s="60" t="s">
        <v>47</v>
      </c>
      <c r="J11" s="58" t="s">
        <v>56</v>
      </c>
      <c r="K11" s="20"/>
    </row>
    <row r="12" spans="2:11" ht="14.5" x14ac:dyDescent="0.35">
      <c r="B12" s="59"/>
      <c r="C12" s="59"/>
      <c r="D12" s="59"/>
      <c r="E12" s="59"/>
      <c r="F12" s="59"/>
      <c r="G12" s="60"/>
      <c r="H12" s="60"/>
      <c r="I12" s="60"/>
      <c r="J12" s="58"/>
      <c r="K12" s="20"/>
    </row>
    <row r="13" spans="2:11" ht="184.5" customHeight="1" x14ac:dyDescent="0.35">
      <c r="B13" s="59">
        <v>45637</v>
      </c>
      <c r="C13" s="59" t="s">
        <v>65</v>
      </c>
      <c r="D13" s="59" t="s">
        <v>66</v>
      </c>
      <c r="E13" s="59" t="s">
        <v>67</v>
      </c>
      <c r="F13" s="59" t="s">
        <v>68</v>
      </c>
      <c r="G13" s="60" t="s">
        <v>61</v>
      </c>
      <c r="H13" s="60">
        <v>800</v>
      </c>
      <c r="I13" s="60">
        <v>425</v>
      </c>
      <c r="J13" s="58" t="s">
        <v>69</v>
      </c>
      <c r="K13" s="20"/>
    </row>
    <row r="14" spans="2:11" ht="14.5" x14ac:dyDescent="0.35">
      <c r="B14" s="59"/>
      <c r="C14" s="59"/>
      <c r="D14" s="59"/>
      <c r="E14" s="59"/>
      <c r="F14" s="59"/>
      <c r="G14" s="60"/>
      <c r="H14" s="60"/>
      <c r="I14" s="60"/>
      <c r="J14" s="58"/>
      <c r="K14" s="20"/>
    </row>
    <row r="15" spans="2:11" ht="194" customHeight="1" x14ac:dyDescent="0.35">
      <c r="B15" s="59">
        <v>45343</v>
      </c>
      <c r="C15" s="59" t="s">
        <v>72</v>
      </c>
      <c r="D15" s="59" t="s">
        <v>73</v>
      </c>
      <c r="E15" s="59" t="s">
        <v>74</v>
      </c>
      <c r="F15" s="59" t="s">
        <v>75</v>
      </c>
      <c r="G15" s="60">
        <v>4300</v>
      </c>
      <c r="H15" s="60">
        <v>4600</v>
      </c>
      <c r="I15" s="60">
        <v>2600</v>
      </c>
      <c r="J15" s="58" t="s">
        <v>76</v>
      </c>
      <c r="K15" s="20"/>
    </row>
    <row r="16" spans="2:11" ht="14.5" x14ac:dyDescent="0.35">
      <c r="B16" s="59"/>
      <c r="C16" s="59"/>
      <c r="D16" s="59"/>
      <c r="E16" s="59"/>
      <c r="F16" s="59"/>
      <c r="G16" s="60"/>
      <c r="H16" s="60"/>
      <c r="I16" s="60"/>
      <c r="J16" s="58"/>
      <c r="K16" s="20"/>
    </row>
    <row r="17" spans="2:11" ht="92.5" customHeight="1" x14ac:dyDescent="0.35">
      <c r="B17" s="59">
        <v>42668</v>
      </c>
      <c r="C17" s="59" t="s">
        <v>50</v>
      </c>
      <c r="D17" s="59" t="s">
        <v>51</v>
      </c>
      <c r="E17" s="59" t="s">
        <v>64</v>
      </c>
      <c r="F17" s="59" t="s">
        <v>52</v>
      </c>
      <c r="G17" s="60">
        <v>688</v>
      </c>
      <c r="H17" s="60">
        <v>976</v>
      </c>
      <c r="I17" s="60">
        <v>819</v>
      </c>
      <c r="J17" s="58" t="s">
        <v>49</v>
      </c>
      <c r="K17" s="20"/>
    </row>
    <row r="18" spans="2:11" ht="14.5" x14ac:dyDescent="0.35">
      <c r="B18" s="59"/>
      <c r="C18" s="59"/>
      <c r="D18" s="59"/>
      <c r="E18" s="59"/>
      <c r="F18" s="59"/>
      <c r="G18" s="60"/>
      <c r="H18" s="60"/>
      <c r="I18" s="60"/>
      <c r="J18" s="58"/>
      <c r="K18" s="20"/>
    </row>
    <row r="19" spans="2:11" ht="200.5" customHeight="1" x14ac:dyDescent="0.35">
      <c r="B19" s="59">
        <v>45624</v>
      </c>
      <c r="C19" s="59" t="s">
        <v>57</v>
      </c>
      <c r="D19" s="59" t="s">
        <v>58</v>
      </c>
      <c r="E19" s="59" t="s">
        <v>63</v>
      </c>
      <c r="F19" s="59" t="s">
        <v>60</v>
      </c>
      <c r="G19" s="60" t="s">
        <v>61</v>
      </c>
      <c r="H19" s="60">
        <v>172</v>
      </c>
      <c r="I19" s="60" t="str">
        <f>AVERAGE(174,199)&amp;"*"</f>
        <v>186.5*</v>
      </c>
      <c r="J19" s="58" t="s">
        <v>62</v>
      </c>
      <c r="K19" s="20"/>
    </row>
    <row r="20" spans="2:11" ht="14.5" x14ac:dyDescent="0.35">
      <c r="B20" s="59"/>
      <c r="C20" s="59"/>
      <c r="D20" s="59"/>
      <c r="E20" s="59"/>
      <c r="F20" s="59"/>
      <c r="G20" s="60"/>
      <c r="H20" s="60"/>
      <c r="I20" s="60"/>
      <c r="J20" s="58"/>
      <c r="K20" s="20"/>
    </row>
    <row r="21" spans="2:11" ht="14.5" x14ac:dyDescent="0.35">
      <c r="B21" t="s">
        <v>70</v>
      </c>
    </row>
    <row r="22" spans="2:11" ht="14.5" hidden="1" x14ac:dyDescent="0.35"/>
  </sheetData>
  <mergeCells count="73">
    <mergeCell ref="C15:C16"/>
    <mergeCell ref="D15:D16"/>
    <mergeCell ref="E15:E16"/>
    <mergeCell ref="F15:F16"/>
    <mergeCell ref="G15:G16"/>
    <mergeCell ref="C11:C12"/>
    <mergeCell ref="D11:D12"/>
    <mergeCell ref="F11:F12"/>
    <mergeCell ref="E11:E12"/>
    <mergeCell ref="H13:H14"/>
    <mergeCell ref="C13:C14"/>
    <mergeCell ref="D13:D14"/>
    <mergeCell ref="E13:E14"/>
    <mergeCell ref="F13:F14"/>
    <mergeCell ref="H11:H12"/>
    <mergeCell ref="G11:G12"/>
    <mergeCell ref="B5:B6"/>
    <mergeCell ref="B7:B8"/>
    <mergeCell ref="B9:B10"/>
    <mergeCell ref="B17:B18"/>
    <mergeCell ref="B11:B12"/>
    <mergeCell ref="B15:B16"/>
    <mergeCell ref="B19:B20"/>
    <mergeCell ref="B13:B14"/>
    <mergeCell ref="I19:I20"/>
    <mergeCell ref="C17:C18"/>
    <mergeCell ref="E17:E18"/>
    <mergeCell ref="F17:F18"/>
    <mergeCell ref="G17:G18"/>
    <mergeCell ref="H17:H18"/>
    <mergeCell ref="I17:I18"/>
    <mergeCell ref="C19:C20"/>
    <mergeCell ref="E19:E20"/>
    <mergeCell ref="F19:F20"/>
    <mergeCell ref="G19:G20"/>
    <mergeCell ref="H19:H20"/>
    <mergeCell ref="D17:D18"/>
    <mergeCell ref="D19:D20"/>
    <mergeCell ref="D7:D8"/>
    <mergeCell ref="D9:D10"/>
    <mergeCell ref="I9:I10"/>
    <mergeCell ref="C7:C8"/>
    <mergeCell ref="E7:E8"/>
    <mergeCell ref="F7:F8"/>
    <mergeCell ref="G7:G8"/>
    <mergeCell ref="H7:H8"/>
    <mergeCell ref="C9:C10"/>
    <mergeCell ref="E9:E10"/>
    <mergeCell ref="F9:F10"/>
    <mergeCell ref="G9:G10"/>
    <mergeCell ref="H9:H10"/>
    <mergeCell ref="I5:I6"/>
    <mergeCell ref="C5:C6"/>
    <mergeCell ref="E5:E6"/>
    <mergeCell ref="F5:F6"/>
    <mergeCell ref="G5:G6"/>
    <mergeCell ref="H5:H6"/>
    <mergeCell ref="D5:D6"/>
    <mergeCell ref="I11:I12"/>
    <mergeCell ref="J19:J20"/>
    <mergeCell ref="J7:J8"/>
    <mergeCell ref="I7:I8"/>
    <mergeCell ref="G13:G14"/>
    <mergeCell ref="I13:I14"/>
    <mergeCell ref="J13:J14"/>
    <mergeCell ref="H15:H16"/>
    <mergeCell ref="I15:I16"/>
    <mergeCell ref="J15:J16"/>
    <mergeCell ref="J5:J6"/>
    <mergeCell ref="K7:K8"/>
    <mergeCell ref="J9:J10"/>
    <mergeCell ref="J11:J12"/>
    <mergeCell ref="J17:J18"/>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8C8C-EDEB-4A34-B20C-B12F7699DD55}">
  <dimension ref="A2:W36"/>
  <sheetViews>
    <sheetView showGridLines="0" tabSelected="1" topLeftCell="A3" zoomScale="68" zoomScaleNormal="100" workbookViewId="0">
      <selection activeCell="I7" sqref="I7"/>
    </sheetView>
  </sheetViews>
  <sheetFormatPr defaultColWidth="0" defaultRowHeight="14.5" x14ac:dyDescent="0.35"/>
  <cols>
    <col min="1" max="1" width="8.7265625" customWidth="1"/>
    <col min="2" max="2" width="14" bestFit="1" customWidth="1"/>
    <col min="3" max="3" width="28" customWidth="1"/>
    <col min="4" max="4" width="8.7265625" customWidth="1"/>
    <col min="5" max="5" width="18.1796875" customWidth="1"/>
    <col min="6" max="10" width="8.7265625" customWidth="1"/>
    <col min="11" max="11" width="10.90625" customWidth="1"/>
    <col min="12" max="12" width="10.36328125" bestFit="1" customWidth="1"/>
    <col min="13" max="14" width="8.7265625" customWidth="1"/>
    <col min="15" max="15" width="7.26953125" bestFit="1" customWidth="1"/>
    <col min="16" max="18" width="8.7265625" style="7" customWidth="1"/>
    <col min="19" max="19" width="0.54296875" style="7" customWidth="1"/>
    <col min="20" max="23" width="8.7265625" style="7" customWidth="1"/>
    <col min="24" max="16384" width="8.7265625" hidden="1"/>
  </cols>
  <sheetData>
    <row r="2" spans="2:23" x14ac:dyDescent="0.35">
      <c r="B2" s="64" t="s">
        <v>12</v>
      </c>
      <c r="C2" s="65"/>
      <c r="D2" s="65"/>
      <c r="E2" s="65"/>
      <c r="F2" s="65"/>
      <c r="G2" s="65"/>
      <c r="H2" s="65"/>
      <c r="I2" s="65"/>
      <c r="J2" s="65"/>
      <c r="K2" s="65"/>
      <c r="L2" s="65"/>
      <c r="M2" s="65"/>
      <c r="N2" s="65"/>
      <c r="O2" s="4"/>
      <c r="P2" s="8"/>
      <c r="Q2" s="8"/>
      <c r="R2" s="8"/>
      <c r="S2" s="8"/>
      <c r="T2" s="8"/>
      <c r="U2" s="8"/>
      <c r="V2" s="8"/>
      <c r="W2"/>
    </row>
    <row r="3" spans="2:23" x14ac:dyDescent="0.35">
      <c r="B3" s="65"/>
      <c r="C3" s="65"/>
      <c r="D3" s="65"/>
      <c r="E3" s="65"/>
      <c r="F3" s="65"/>
      <c r="G3" s="65"/>
      <c r="H3" s="65"/>
      <c r="I3" s="65"/>
      <c r="J3" s="65"/>
      <c r="K3" s="65"/>
      <c r="L3" s="65"/>
      <c r="M3" s="65"/>
      <c r="N3" s="65"/>
      <c r="O3" s="4"/>
      <c r="P3" s="8"/>
      <c r="Q3" s="8"/>
      <c r="R3" s="8"/>
      <c r="S3" s="8"/>
      <c r="T3" s="8"/>
      <c r="U3" s="8"/>
      <c r="V3" s="8"/>
      <c r="W3"/>
    </row>
    <row r="4" spans="2:23" ht="18" x14ac:dyDescent="0.35">
      <c r="B4" s="66" t="s">
        <v>14</v>
      </c>
      <c r="C4" s="67"/>
      <c r="D4" s="67"/>
      <c r="E4" s="67"/>
      <c r="F4" s="67"/>
      <c r="G4" s="67"/>
      <c r="H4" s="67"/>
      <c r="I4" s="67"/>
      <c r="J4" s="67"/>
      <c r="K4" s="67"/>
      <c r="L4" s="67"/>
      <c r="M4" s="67"/>
      <c r="N4" s="67"/>
      <c r="O4" s="4"/>
      <c r="P4" s="8"/>
      <c r="Q4" s="8"/>
      <c r="R4" s="8"/>
      <c r="S4" s="8"/>
      <c r="T4" s="8"/>
      <c r="U4" s="8"/>
      <c r="V4" s="8"/>
      <c r="W4"/>
    </row>
    <row r="5" spans="2:23" x14ac:dyDescent="0.35">
      <c r="B5" s="5" t="s">
        <v>13</v>
      </c>
      <c r="C5" s="4"/>
      <c r="D5" s="4"/>
      <c r="E5" s="4"/>
      <c r="F5" s="4"/>
      <c r="G5" s="4"/>
      <c r="H5" s="4"/>
      <c r="I5" s="4"/>
      <c r="J5" s="4"/>
      <c r="K5" s="4"/>
      <c r="L5" s="4"/>
      <c r="M5" s="4"/>
      <c r="N5" s="4"/>
      <c r="O5" s="4"/>
      <c r="P5" s="8"/>
      <c r="Q5" s="8"/>
      <c r="R5" s="8"/>
      <c r="S5" s="8"/>
      <c r="T5" s="8"/>
      <c r="U5" s="8"/>
      <c r="V5" s="8"/>
      <c r="W5"/>
    </row>
    <row r="6" spans="2:23" x14ac:dyDescent="0.35">
      <c r="U6" t="s">
        <v>70</v>
      </c>
    </row>
    <row r="9" spans="2:23" ht="15.5" customHeight="1" x14ac:dyDescent="0.35">
      <c r="B9" s="6"/>
      <c r="C9" s="6"/>
      <c r="D9" s="6"/>
      <c r="E9" s="6"/>
      <c r="M9" s="61" t="s">
        <v>15</v>
      </c>
      <c r="N9" s="61"/>
      <c r="O9" s="61"/>
      <c r="P9" s="6" t="s">
        <v>2</v>
      </c>
      <c r="Q9" s="61" t="s">
        <v>21</v>
      </c>
      <c r="R9" s="61"/>
      <c r="T9" s="61" t="s">
        <v>24</v>
      </c>
      <c r="U9" s="61"/>
      <c r="V9" s="61"/>
    </row>
    <row r="10" spans="2:23" s="6" customFormat="1" x14ac:dyDescent="0.35">
      <c r="B10" s="6" t="s">
        <v>5</v>
      </c>
      <c r="G10" s="62" t="s">
        <v>9</v>
      </c>
      <c r="H10" s="62"/>
      <c r="I10" s="62" t="s">
        <v>19</v>
      </c>
      <c r="J10" s="62"/>
      <c r="K10" s="6" t="s">
        <v>0</v>
      </c>
      <c r="L10" s="6" t="s">
        <v>1</v>
      </c>
      <c r="M10" s="6" t="s">
        <v>2</v>
      </c>
      <c r="N10" s="9" t="s">
        <v>2</v>
      </c>
      <c r="O10" s="6" t="s">
        <v>2</v>
      </c>
      <c r="P10" s="6" t="s">
        <v>16</v>
      </c>
      <c r="Q10" s="62" t="s">
        <v>2</v>
      </c>
      <c r="R10" s="62"/>
      <c r="T10" s="62" t="s">
        <v>23</v>
      </c>
      <c r="U10" s="63"/>
      <c r="V10" s="63"/>
    </row>
    <row r="11" spans="2:23" s="7" customFormat="1" x14ac:dyDescent="0.35">
      <c r="B11" s="6" t="s">
        <v>6</v>
      </c>
      <c r="C11" s="62" t="s">
        <v>7</v>
      </c>
      <c r="D11" s="62"/>
      <c r="E11" s="62" t="s">
        <v>8</v>
      </c>
      <c r="F11" s="62"/>
      <c r="G11" s="62" t="s">
        <v>10</v>
      </c>
      <c r="H11" s="62"/>
      <c r="I11" s="62" t="s">
        <v>20</v>
      </c>
      <c r="J11" s="62"/>
      <c r="K11" s="6" t="s">
        <v>3</v>
      </c>
      <c r="L11" s="6" t="s">
        <v>3</v>
      </c>
      <c r="M11" s="6" t="s">
        <v>4</v>
      </c>
      <c r="N11" s="9" t="s">
        <v>16</v>
      </c>
      <c r="O11" s="6" t="s">
        <v>17</v>
      </c>
      <c r="P11" s="6" t="s">
        <v>18</v>
      </c>
      <c r="Q11" s="62" t="s">
        <v>22</v>
      </c>
      <c r="R11" s="62"/>
      <c r="S11" s="6"/>
      <c r="T11" s="6">
        <v>1</v>
      </c>
      <c r="U11" s="6">
        <v>7</v>
      </c>
      <c r="V11" s="6">
        <v>30</v>
      </c>
    </row>
    <row r="12" spans="2:23" ht="18.5" customHeight="1" x14ac:dyDescent="0.35">
      <c r="B12" s="23"/>
      <c r="C12" s="25"/>
      <c r="D12" s="25"/>
      <c r="E12" s="25"/>
      <c r="F12" s="25"/>
      <c r="G12" s="25"/>
      <c r="H12" s="25"/>
      <c r="I12" s="25"/>
      <c r="J12" s="25"/>
      <c r="K12" s="28">
        <v>116.4</v>
      </c>
      <c r="L12" s="28">
        <v>310</v>
      </c>
      <c r="M12" s="25">
        <v>0.35428571428571426</v>
      </c>
      <c r="N12" s="26">
        <v>3.69</v>
      </c>
      <c r="O12" s="25">
        <v>6.33</v>
      </c>
      <c r="P12" s="30">
        <v>9.6000000000000002E-2</v>
      </c>
      <c r="Q12" s="68">
        <v>3.88</v>
      </c>
      <c r="R12" s="68"/>
      <c r="S12" s="25"/>
      <c r="T12" s="30"/>
      <c r="U12" s="30"/>
      <c r="V12" s="30"/>
    </row>
    <row r="13" spans="2:23" ht="18.5" customHeight="1" x14ac:dyDescent="0.35">
      <c r="B13" s="23">
        <v>43797</v>
      </c>
      <c r="C13" s="68" t="s">
        <v>32</v>
      </c>
      <c r="D13" s="68"/>
      <c r="E13" s="68" t="str">
        <f>'Initial List'!D5</f>
        <v>BGC Contracting</v>
      </c>
      <c r="F13" s="68"/>
      <c r="G13" s="68" t="str">
        <f>'Initial List'!E5</f>
        <v>Public / Private</v>
      </c>
      <c r="H13" s="68"/>
      <c r="I13" s="68" t="s">
        <v>34</v>
      </c>
      <c r="J13" s="68"/>
      <c r="K13" s="28">
        <v>116.4</v>
      </c>
      <c r="L13" s="28">
        <v>310</v>
      </c>
      <c r="M13" s="25">
        <v>0.35428571428571426</v>
      </c>
      <c r="N13" s="26">
        <v>3.69</v>
      </c>
      <c r="O13" s="25">
        <v>6.33</v>
      </c>
      <c r="P13" s="30">
        <v>9.6000000000000002E-2</v>
      </c>
      <c r="Q13" s="68">
        <v>3.88</v>
      </c>
      <c r="R13" s="68"/>
      <c r="S13" s="25"/>
      <c r="T13" s="30" t="s">
        <v>43</v>
      </c>
      <c r="U13" s="30" t="s">
        <v>43</v>
      </c>
      <c r="V13" s="30" t="s">
        <v>43</v>
      </c>
    </row>
    <row r="14" spans="2:23" ht="18.5" customHeight="1" x14ac:dyDescent="0.35">
      <c r="B14" s="22"/>
      <c r="C14" s="24"/>
      <c r="D14" s="24"/>
      <c r="E14" s="24"/>
      <c r="F14" s="24"/>
      <c r="G14" s="24"/>
      <c r="H14" s="24"/>
      <c r="I14" s="24"/>
      <c r="J14" s="24"/>
      <c r="K14" s="29">
        <v>4134.26</v>
      </c>
      <c r="L14" s="29">
        <v>4134.26</v>
      </c>
      <c r="M14" s="24">
        <v>2.3636363636363638</v>
      </c>
      <c r="N14" s="27">
        <v>11.93</v>
      </c>
      <c r="O14" s="24">
        <v>17.45</v>
      </c>
      <c r="P14" s="31">
        <v>0.19800000000000001</v>
      </c>
      <c r="Q14" s="69">
        <v>22.6</v>
      </c>
      <c r="R14" s="69"/>
      <c r="S14" s="24"/>
      <c r="T14" s="31">
        <v>0.27600000000000002</v>
      </c>
      <c r="U14" s="31">
        <v>0.30199999999999999</v>
      </c>
      <c r="V14" s="31">
        <v>0.33500000000000002</v>
      </c>
    </row>
    <row r="15" spans="2:23" ht="18.5" customHeight="1" x14ac:dyDescent="0.35">
      <c r="B15" s="22">
        <v>42695</v>
      </c>
      <c r="C15" s="69" t="s">
        <v>37</v>
      </c>
      <c r="D15" s="69"/>
      <c r="E15" s="69" t="str">
        <f>'Initial List'!D7</f>
        <v>Headwaters Inc.</v>
      </c>
      <c r="F15" s="69"/>
      <c r="G15" s="69" t="str">
        <f>'Initial List'!E7</f>
        <v>Public / Public</v>
      </c>
      <c r="H15" s="69"/>
      <c r="I15" s="69" t="s">
        <v>34</v>
      </c>
      <c r="J15" s="69"/>
      <c r="K15" s="29">
        <v>4134.26</v>
      </c>
      <c r="L15" s="29">
        <v>4134.26</v>
      </c>
      <c r="M15" s="24">
        <v>2.3636363636363638</v>
      </c>
      <c r="N15" s="27">
        <v>11.93</v>
      </c>
      <c r="O15" s="24">
        <v>17.45</v>
      </c>
      <c r="P15" s="31">
        <v>0.19800000000000001</v>
      </c>
      <c r="Q15" s="69">
        <v>22.6</v>
      </c>
      <c r="R15" s="69"/>
      <c r="S15" s="24"/>
      <c r="T15" s="31">
        <v>0.27600000000000002</v>
      </c>
      <c r="U15" s="31">
        <v>0.30199999999999999</v>
      </c>
      <c r="V15" s="31">
        <v>0.33500000000000002</v>
      </c>
    </row>
    <row r="16" spans="2:23" ht="18.5" customHeight="1" x14ac:dyDescent="0.35">
      <c r="B16" s="23"/>
      <c r="C16" s="68"/>
      <c r="D16" s="68"/>
      <c r="E16" s="68"/>
      <c r="F16" s="68"/>
      <c r="G16" s="68"/>
      <c r="H16" s="68"/>
      <c r="I16" s="68"/>
      <c r="J16" s="68"/>
      <c r="K16" s="28">
        <v>635</v>
      </c>
      <c r="L16" s="28">
        <v>635</v>
      </c>
      <c r="M16" s="25"/>
      <c r="N16" s="26"/>
      <c r="O16" s="25"/>
      <c r="P16" s="25"/>
      <c r="Q16" s="68"/>
      <c r="R16" s="68"/>
      <c r="S16" s="25"/>
      <c r="T16" s="30"/>
      <c r="U16" s="30"/>
      <c r="V16" s="30"/>
    </row>
    <row r="17" spans="2:23" ht="18.5" customHeight="1" x14ac:dyDescent="0.35">
      <c r="B17" s="23">
        <v>44987</v>
      </c>
      <c r="C17" s="68" t="s">
        <v>40</v>
      </c>
      <c r="D17" s="68"/>
      <c r="E17" s="68" t="str">
        <f>'Initial List'!D9</f>
        <v>Onsite Rental Group</v>
      </c>
      <c r="F17" s="68"/>
      <c r="G17" s="68" t="str">
        <f>'Initial List'!E9</f>
        <v>Public / Private</v>
      </c>
      <c r="H17" s="68"/>
      <c r="I17" s="68" t="s">
        <v>34</v>
      </c>
      <c r="J17" s="68"/>
      <c r="K17" s="28">
        <v>635</v>
      </c>
      <c r="L17" s="28">
        <v>635</v>
      </c>
      <c r="M17" s="25" t="s">
        <v>43</v>
      </c>
      <c r="N17" s="26" t="s">
        <v>43</v>
      </c>
      <c r="O17" s="25" t="s">
        <v>43</v>
      </c>
      <c r="P17" s="25" t="s">
        <v>43</v>
      </c>
      <c r="Q17" s="68" t="s">
        <v>43</v>
      </c>
      <c r="R17" s="68"/>
      <c r="S17" s="25"/>
      <c r="T17" s="30" t="s">
        <v>43</v>
      </c>
      <c r="U17" s="30" t="s">
        <v>43</v>
      </c>
      <c r="V17" s="30" t="s">
        <v>43</v>
      </c>
    </row>
    <row r="18" spans="2:23" ht="18" customHeight="1" x14ac:dyDescent="0.35">
      <c r="B18" s="22"/>
      <c r="C18" s="69"/>
      <c r="D18" s="69"/>
      <c r="E18" s="69"/>
      <c r="F18" s="69"/>
      <c r="G18" s="69"/>
      <c r="H18" s="69"/>
      <c r="I18" s="69"/>
      <c r="J18" s="69"/>
      <c r="K18" s="29"/>
      <c r="L18" s="29">
        <v>350</v>
      </c>
      <c r="M18" s="24"/>
      <c r="N18" s="27"/>
      <c r="O18" s="24"/>
      <c r="P18" s="24"/>
      <c r="Q18" s="69"/>
      <c r="R18" s="69"/>
      <c r="S18" s="24"/>
      <c r="T18" s="31"/>
      <c r="U18" s="31"/>
      <c r="V18" s="31"/>
    </row>
    <row r="19" spans="2:23" ht="18" customHeight="1" x14ac:dyDescent="0.35">
      <c r="B19" s="22">
        <v>44782</v>
      </c>
      <c r="C19" s="69" t="s">
        <v>44</v>
      </c>
      <c r="D19" s="69"/>
      <c r="E19" s="69" t="str">
        <f>'Initial List'!D11</f>
        <v>Axis Mining Technology</v>
      </c>
      <c r="F19" s="69"/>
      <c r="G19" s="69" t="str">
        <f>'Initial List'!E11</f>
        <v>Public / Private</v>
      </c>
      <c r="H19" s="69"/>
      <c r="I19" s="69" t="s">
        <v>34</v>
      </c>
      <c r="J19" s="69"/>
      <c r="K19" s="29" t="s">
        <v>43</v>
      </c>
      <c r="L19" s="29">
        <v>350</v>
      </c>
      <c r="M19" s="24" t="s">
        <v>43</v>
      </c>
      <c r="N19" s="27" t="s">
        <v>43</v>
      </c>
      <c r="O19" s="24" t="s">
        <v>43</v>
      </c>
      <c r="P19" s="24" t="s">
        <v>43</v>
      </c>
      <c r="Q19" s="69" t="s">
        <v>43</v>
      </c>
      <c r="R19" s="69"/>
      <c r="S19" s="24"/>
      <c r="T19" s="31" t="s">
        <v>43</v>
      </c>
      <c r="U19" s="31" t="s">
        <v>43</v>
      </c>
      <c r="V19" s="31" t="s">
        <v>43</v>
      </c>
    </row>
    <row r="20" spans="2:23" ht="18.5" customHeight="1" x14ac:dyDescent="0.35">
      <c r="B20" s="23"/>
      <c r="C20" s="68"/>
      <c r="D20" s="68"/>
      <c r="E20" s="68"/>
      <c r="F20" s="68"/>
      <c r="G20" s="68"/>
      <c r="H20" s="68"/>
      <c r="I20" s="68"/>
      <c r="J20" s="68"/>
      <c r="K20" s="28">
        <v>688</v>
      </c>
      <c r="L20" s="28">
        <v>976</v>
      </c>
      <c r="M20" s="25">
        <v>1.1916971916971917</v>
      </c>
      <c r="N20" s="26">
        <v>7.45</v>
      </c>
      <c r="O20" s="25">
        <v>11.76</v>
      </c>
      <c r="P20" s="30">
        <v>0.16</v>
      </c>
      <c r="Q20" s="68">
        <v>14.64</v>
      </c>
      <c r="R20" s="68"/>
      <c r="S20" s="25"/>
      <c r="T20" s="30">
        <v>0.34499999999999997</v>
      </c>
      <c r="U20" s="30">
        <v>0.36799999999999999</v>
      </c>
      <c r="V20" s="30">
        <v>0.41</v>
      </c>
    </row>
    <row r="21" spans="2:23" ht="18.5" customHeight="1" x14ac:dyDescent="0.35">
      <c r="B21" s="23">
        <v>42668</v>
      </c>
      <c r="C21" s="68" t="s">
        <v>50</v>
      </c>
      <c r="D21" s="68"/>
      <c r="E21" s="68" t="s">
        <v>51</v>
      </c>
      <c r="F21" s="68"/>
      <c r="G21" s="68" t="s">
        <v>64</v>
      </c>
      <c r="H21" s="68"/>
      <c r="I21" s="68" t="s">
        <v>34</v>
      </c>
      <c r="J21" s="68"/>
      <c r="K21" s="28">
        <v>688</v>
      </c>
      <c r="L21" s="28">
        <v>976</v>
      </c>
      <c r="M21" s="25">
        <v>1.1916971916971917</v>
      </c>
      <c r="N21" s="26">
        <v>7.45</v>
      </c>
      <c r="O21" s="25">
        <v>11.76</v>
      </c>
      <c r="P21" s="30">
        <v>0.16</v>
      </c>
      <c r="Q21" s="68">
        <v>14.64</v>
      </c>
      <c r="R21" s="68"/>
      <c r="S21" s="25"/>
      <c r="T21" s="30">
        <v>0.34499999999999997</v>
      </c>
      <c r="U21" s="30">
        <v>0.36799999999999999</v>
      </c>
      <c r="V21" s="30">
        <v>0.41</v>
      </c>
    </row>
    <row r="22" spans="2:23" ht="18" customHeight="1" x14ac:dyDescent="0.35">
      <c r="B22" s="22"/>
      <c r="C22" s="69"/>
      <c r="D22" s="69"/>
      <c r="E22" s="69"/>
      <c r="F22" s="69"/>
      <c r="G22" s="69"/>
      <c r="H22" s="69"/>
      <c r="I22" s="69"/>
      <c r="J22" s="69"/>
      <c r="K22" s="29"/>
      <c r="L22" s="29">
        <v>172</v>
      </c>
      <c r="M22" s="24">
        <f>L22/186.5</f>
        <v>0.92225201072386054</v>
      </c>
      <c r="N22" s="27">
        <v>4.78</v>
      </c>
      <c r="O22" s="24">
        <v>7.17</v>
      </c>
      <c r="P22" s="31">
        <v>0.193</v>
      </c>
      <c r="Q22" s="69"/>
      <c r="R22" s="69"/>
      <c r="S22" s="24"/>
      <c r="T22" s="31"/>
      <c r="U22" s="31"/>
      <c r="V22" s="31"/>
    </row>
    <row r="23" spans="2:23" ht="18" customHeight="1" x14ac:dyDescent="0.35">
      <c r="B23" s="22">
        <v>45624</v>
      </c>
      <c r="C23" s="69" t="s">
        <v>57</v>
      </c>
      <c r="D23" s="69"/>
      <c r="E23" s="69" t="s">
        <v>58</v>
      </c>
      <c r="F23" s="69"/>
      <c r="G23" s="69" t="s">
        <v>63</v>
      </c>
      <c r="H23" s="69"/>
      <c r="I23" s="69" t="s">
        <v>59</v>
      </c>
      <c r="J23" s="69"/>
      <c r="K23" s="29" t="s">
        <v>43</v>
      </c>
      <c r="L23" s="29">
        <v>172</v>
      </c>
      <c r="M23" s="24">
        <v>0.92225201072386054</v>
      </c>
      <c r="N23" s="27">
        <v>4.78</v>
      </c>
      <c r="O23" s="24">
        <v>7.17</v>
      </c>
      <c r="P23" s="31">
        <v>0.193</v>
      </c>
      <c r="Q23" s="69" t="s">
        <v>43</v>
      </c>
      <c r="R23" s="69"/>
      <c r="S23" s="24"/>
      <c r="T23" s="31" t="s">
        <v>43</v>
      </c>
      <c r="U23" s="31" t="s">
        <v>43</v>
      </c>
      <c r="V23" s="31" t="s">
        <v>43</v>
      </c>
    </row>
    <row r="24" spans="2:23" ht="18" customHeight="1" x14ac:dyDescent="0.35">
      <c r="B24" s="23"/>
      <c r="C24" s="70" t="s">
        <v>65</v>
      </c>
      <c r="D24" s="70"/>
      <c r="E24" s="68"/>
      <c r="F24" s="68"/>
      <c r="G24" s="68"/>
      <c r="H24" s="68"/>
      <c r="I24" s="68"/>
      <c r="J24" s="68"/>
      <c r="K24" s="28"/>
      <c r="L24" s="28">
        <v>800</v>
      </c>
      <c r="M24" s="25">
        <v>1.8823529411764706</v>
      </c>
      <c r="N24" s="26">
        <v>10</v>
      </c>
      <c r="O24" s="25">
        <v>15.38</v>
      </c>
      <c r="P24" s="30">
        <v>0.17599999999999999</v>
      </c>
      <c r="Q24" s="68"/>
      <c r="R24" s="68"/>
      <c r="S24" s="25"/>
      <c r="T24" s="30"/>
      <c r="U24" s="30"/>
      <c r="V24" s="30"/>
    </row>
    <row r="25" spans="2:23" ht="18" customHeight="1" x14ac:dyDescent="0.35">
      <c r="B25" s="23">
        <v>45637</v>
      </c>
      <c r="C25" s="70"/>
      <c r="D25" s="70"/>
      <c r="E25" s="68" t="s">
        <v>66</v>
      </c>
      <c r="F25" s="68"/>
      <c r="G25" s="68" t="s">
        <v>63</v>
      </c>
      <c r="H25" s="68"/>
      <c r="I25" s="68" t="s">
        <v>59</v>
      </c>
      <c r="J25" s="68"/>
      <c r="K25" s="28" t="s">
        <v>43</v>
      </c>
      <c r="L25" s="28">
        <v>800</v>
      </c>
      <c r="M25" s="25">
        <v>1.8823529411764706</v>
      </c>
      <c r="N25" s="26">
        <v>10</v>
      </c>
      <c r="O25" s="25" t="s">
        <v>77</v>
      </c>
      <c r="P25" s="30" t="s">
        <v>71</v>
      </c>
      <c r="Q25" s="68" t="s">
        <v>43</v>
      </c>
      <c r="R25" s="68"/>
      <c r="S25" s="25"/>
      <c r="T25" s="30" t="s">
        <v>43</v>
      </c>
      <c r="U25" s="30" t="s">
        <v>43</v>
      </c>
      <c r="V25" s="30" t="s">
        <v>43</v>
      </c>
    </row>
    <row r="26" spans="2:23" ht="18" customHeight="1" x14ac:dyDescent="0.35">
      <c r="B26" s="22"/>
      <c r="C26" s="69"/>
      <c r="D26" s="69"/>
      <c r="E26" s="69"/>
      <c r="F26" s="69"/>
      <c r="G26" s="69"/>
      <c r="H26" s="69"/>
      <c r="I26" s="69"/>
      <c r="J26" s="69"/>
      <c r="K26" s="29">
        <v>4300</v>
      </c>
      <c r="L26" s="29">
        <v>4600</v>
      </c>
      <c r="M26" s="24">
        <v>1.7692307692307692</v>
      </c>
      <c r="N26" s="27">
        <v>11</v>
      </c>
      <c r="O26" s="24">
        <v>15.59</v>
      </c>
      <c r="P26" s="31">
        <v>0.15</v>
      </c>
      <c r="Q26" s="69">
        <v>20</v>
      </c>
      <c r="R26" s="69"/>
      <c r="S26" s="24"/>
      <c r="T26" s="31">
        <v>0.13200000000000001</v>
      </c>
      <c r="U26" s="31"/>
      <c r="V26" s="31"/>
    </row>
    <row r="27" spans="2:23" ht="18" customHeight="1" x14ac:dyDescent="0.35">
      <c r="B27" s="22">
        <v>45343</v>
      </c>
      <c r="C27" s="69" t="s">
        <v>72</v>
      </c>
      <c r="D27" s="69"/>
      <c r="E27" s="69" t="s">
        <v>73</v>
      </c>
      <c r="F27" s="69"/>
      <c r="G27" s="69">
        <v>0</v>
      </c>
      <c r="H27" s="69"/>
      <c r="I27" s="69" t="s">
        <v>34</v>
      </c>
      <c r="J27" s="69"/>
      <c r="K27" s="29">
        <v>4300</v>
      </c>
      <c r="L27" s="29">
        <v>4600</v>
      </c>
      <c r="M27" s="24">
        <v>1.7692307692307692</v>
      </c>
      <c r="N27" s="27">
        <v>11</v>
      </c>
      <c r="O27" s="24">
        <v>15.59</v>
      </c>
      <c r="P27" s="31">
        <v>0.15</v>
      </c>
      <c r="Q27" s="69">
        <v>20</v>
      </c>
      <c r="R27" s="69"/>
      <c r="S27" s="24"/>
      <c r="T27" s="31">
        <v>0.13200000000000001</v>
      </c>
      <c r="U27" s="31" t="s">
        <v>43</v>
      </c>
      <c r="V27" s="31" t="s">
        <v>43</v>
      </c>
    </row>
    <row r="28" spans="2:23" ht="9" customHeight="1" thickBot="1" x14ac:dyDescent="0.4">
      <c r="B28" s="10"/>
      <c r="C28" s="10"/>
      <c r="D28" s="10"/>
      <c r="E28" s="10"/>
      <c r="F28" s="10"/>
      <c r="G28" s="10"/>
      <c r="H28" s="10"/>
      <c r="I28" s="10"/>
      <c r="J28" s="10"/>
      <c r="K28" s="10"/>
      <c r="L28" s="10"/>
      <c r="M28" s="10"/>
      <c r="N28" s="11"/>
      <c r="O28" s="10"/>
      <c r="P28" s="10"/>
      <c r="Q28" s="10"/>
      <c r="R28" s="10"/>
      <c r="S28" s="10"/>
      <c r="T28" s="10"/>
      <c r="U28" s="10"/>
      <c r="V28" s="10"/>
    </row>
    <row r="29" spans="2:23" s="12" customFormat="1" ht="24" customHeight="1" thickTop="1" x14ac:dyDescent="0.35">
      <c r="B29" s="13" t="s">
        <v>25</v>
      </c>
      <c r="C29" s="14"/>
      <c r="D29" s="14"/>
      <c r="E29" s="14"/>
      <c r="F29" s="14"/>
      <c r="G29" s="14"/>
      <c r="H29" s="14"/>
      <c r="I29" s="14"/>
      <c r="J29" s="14"/>
      <c r="K29" s="34">
        <f t="shared" ref="K29:P29" si="0">AVERAGE(K13,K15,K17,K21,K19,K25,K23,K27)</f>
        <v>1974.732</v>
      </c>
      <c r="L29" s="34">
        <f t="shared" si="0"/>
        <v>1497.1575</v>
      </c>
      <c r="M29" s="32">
        <f t="shared" si="0"/>
        <v>1.4139091651250615</v>
      </c>
      <c r="N29" s="35">
        <f t="shared" si="0"/>
        <v>8.1416666666666675</v>
      </c>
      <c r="O29" s="32">
        <f t="shared" si="0"/>
        <v>11.66</v>
      </c>
      <c r="P29" s="43">
        <f t="shared" si="0"/>
        <v>0.15940000000000001</v>
      </c>
      <c r="Q29" s="75">
        <f t="shared" ref="Q29:R29" si="1">AVERAGE(Q13,Q15,Q17,Q21,Q19,Q25,Q23,Q27)</f>
        <v>15.280000000000001</v>
      </c>
      <c r="R29" s="75" t="e">
        <f t="shared" si="1"/>
        <v>#DIV/0!</v>
      </c>
      <c r="S29" s="36"/>
      <c r="T29" s="43">
        <f>AVERAGE(T13,T15,T17,T21,T19,T25,T23,T27)</f>
        <v>0.251</v>
      </c>
      <c r="U29" s="43">
        <f>AVERAGE(U13,U15,U17,U21,U19,U25,U23,U27)</f>
        <v>0.33499999999999996</v>
      </c>
      <c r="V29" s="44">
        <f>AVERAGE(V13,V15,V17,V21,V19,V25,V23,V27)</f>
        <v>0.3725</v>
      </c>
      <c r="W29" s="6"/>
    </row>
    <row r="30" spans="2:23" s="12" customFormat="1" ht="24.5" customHeight="1" thickBot="1" x14ac:dyDescent="0.4">
      <c r="B30" s="15" t="s">
        <v>26</v>
      </c>
      <c r="C30" s="16"/>
      <c r="D30" s="16"/>
      <c r="E30" s="16"/>
      <c r="F30" s="16"/>
      <c r="G30" s="16"/>
      <c r="H30" s="16"/>
      <c r="I30" s="16"/>
      <c r="J30" s="16"/>
      <c r="K30" s="37">
        <f t="shared" ref="K30:P30" si="2">MEDIAN(K13,K15,K17,K21,K19,K25,K23,K27)</f>
        <v>688</v>
      </c>
      <c r="L30" s="37">
        <f t="shared" si="2"/>
        <v>717.5</v>
      </c>
      <c r="M30" s="33">
        <f t="shared" si="2"/>
        <v>1.4804639804639805</v>
      </c>
      <c r="N30" s="38">
        <f t="shared" si="2"/>
        <v>8.7249999999999996</v>
      </c>
      <c r="O30" s="33">
        <f t="shared" si="2"/>
        <v>11.76</v>
      </c>
      <c r="P30" s="45">
        <f t="shared" si="2"/>
        <v>0.16</v>
      </c>
      <c r="Q30" s="71">
        <f t="shared" ref="Q30:R30" si="3">MEDIAN(Q13,Q15,Q17,Q21,Q19,Q25,Q23,Q27)</f>
        <v>17.32</v>
      </c>
      <c r="R30" s="71" t="e">
        <f t="shared" si="3"/>
        <v>#NUM!</v>
      </c>
      <c r="S30" s="39"/>
      <c r="T30" s="45">
        <f>MEDIAN(T13,T15,T17,T21,T19,T25,T23,T27)</f>
        <v>0.27600000000000002</v>
      </c>
      <c r="U30" s="45">
        <f>MEDIAN(U13,U15,U17,U21,U19,U25,U23,U27)</f>
        <v>0.33499999999999996</v>
      </c>
      <c r="V30" s="46">
        <f>MEDIAN(V13,V15,V17,V21,V19,V25,V23,V27)</f>
        <v>0.3725</v>
      </c>
      <c r="W30" s="6"/>
    </row>
    <row r="31" spans="2:23" s="12" customFormat="1" ht="10" customHeight="1" thickTop="1" thickBot="1" x14ac:dyDescent="0.4">
      <c r="B31" s="17"/>
      <c r="C31" s="17"/>
      <c r="D31" s="17"/>
      <c r="E31" s="17"/>
      <c r="F31" s="17"/>
      <c r="G31" s="17"/>
      <c r="H31" s="17"/>
      <c r="I31" s="17"/>
      <c r="J31" s="17"/>
      <c r="K31" s="40"/>
      <c r="L31" s="40"/>
      <c r="M31" s="41"/>
      <c r="N31" s="42"/>
      <c r="O31" s="41"/>
      <c r="P31" s="40"/>
      <c r="Q31" s="40"/>
      <c r="R31" s="40"/>
      <c r="S31" s="40"/>
      <c r="T31" s="40"/>
      <c r="U31" s="40"/>
      <c r="V31" s="40"/>
      <c r="W31" s="6"/>
    </row>
    <row r="32" spans="2:23" s="12" customFormat="1" ht="24" customHeight="1" thickTop="1" x14ac:dyDescent="0.35">
      <c r="B32" s="13" t="s">
        <v>27</v>
      </c>
      <c r="C32" s="14"/>
      <c r="D32" s="14"/>
      <c r="E32" s="14"/>
      <c r="F32" s="14"/>
      <c r="G32" s="14"/>
      <c r="H32" s="14"/>
      <c r="I32" s="14"/>
      <c r="J32" s="14"/>
      <c r="K32" s="34">
        <f t="shared" ref="K32:R32" si="4">MAX(K$13:K$27)</f>
        <v>4300</v>
      </c>
      <c r="L32" s="34">
        <f t="shared" si="4"/>
        <v>4600</v>
      </c>
      <c r="M32" s="51">
        <f t="shared" si="4"/>
        <v>2.3636363636363638</v>
      </c>
      <c r="N32" s="52">
        <f t="shared" si="4"/>
        <v>11.93</v>
      </c>
      <c r="O32" s="51">
        <f t="shared" si="4"/>
        <v>17.45</v>
      </c>
      <c r="P32" s="43">
        <f t="shared" si="4"/>
        <v>0.19800000000000001</v>
      </c>
      <c r="Q32" s="72">
        <f t="shared" si="4"/>
        <v>22.6</v>
      </c>
      <c r="R32" s="72">
        <f t="shared" si="4"/>
        <v>0</v>
      </c>
      <c r="S32" s="36"/>
      <c r="T32" s="43">
        <f>MAX(T$13:T$27)</f>
        <v>0.34499999999999997</v>
      </c>
      <c r="U32" s="43">
        <f>MAX(U$13:U$27)</f>
        <v>0.36799999999999999</v>
      </c>
      <c r="V32" s="44">
        <f>MAX(V$13:V$27)</f>
        <v>0.41</v>
      </c>
      <c r="W32" s="6"/>
    </row>
    <row r="33" spans="2:23" s="12" customFormat="1" ht="24" customHeight="1" x14ac:dyDescent="0.35">
      <c r="B33" s="18" t="s">
        <v>30</v>
      </c>
      <c r="C33" s="19"/>
      <c r="D33" s="19"/>
      <c r="E33" s="19"/>
      <c r="F33" s="19"/>
      <c r="G33" s="19"/>
      <c r="H33" s="19"/>
      <c r="I33" s="19"/>
      <c r="J33" s="19"/>
      <c r="K33" s="47">
        <f t="shared" ref="K33:R33" si="5">_xlfn.QUARTILE.INC(K13:K27,3)</f>
        <v>4134.26</v>
      </c>
      <c r="L33" s="47">
        <f t="shared" si="5"/>
        <v>2555.13</v>
      </c>
      <c r="M33" s="53">
        <f t="shared" si="5"/>
        <v>1.8823529411764706</v>
      </c>
      <c r="N33" s="54">
        <f t="shared" si="5"/>
        <v>11</v>
      </c>
      <c r="O33" s="53">
        <f t="shared" si="5"/>
        <v>15.59</v>
      </c>
      <c r="P33" s="48">
        <f t="shared" si="5"/>
        <v>0.193</v>
      </c>
      <c r="Q33" s="73">
        <f t="shared" si="5"/>
        <v>21.3</v>
      </c>
      <c r="R33" s="73" t="e">
        <f t="shared" si="5"/>
        <v>#NUM!</v>
      </c>
      <c r="S33" s="49"/>
      <c r="T33" s="48">
        <f>_xlfn.QUARTILE.INC(T13:T27,3)</f>
        <v>0.32774999999999999</v>
      </c>
      <c r="U33" s="48">
        <f>_xlfn.QUARTILE.INC(U13:U27,3)</f>
        <v>0.36799999999999999</v>
      </c>
      <c r="V33" s="50">
        <f>_xlfn.QUARTILE.INC(V13:V27,3)</f>
        <v>0.41</v>
      </c>
      <c r="W33" s="6"/>
    </row>
    <row r="34" spans="2:23" s="12" customFormat="1" ht="24" customHeight="1" x14ac:dyDescent="0.35">
      <c r="B34" s="18" t="s">
        <v>29</v>
      </c>
      <c r="C34" s="19"/>
      <c r="D34" s="19"/>
      <c r="E34" s="19"/>
      <c r="F34" s="19"/>
      <c r="G34" s="19"/>
      <c r="H34" s="19"/>
      <c r="I34" s="19"/>
      <c r="J34" s="19"/>
      <c r="K34" s="47">
        <f t="shared" ref="K34:R34" si="6">_xlfn.QUARTILE.INC(K13:K27,1)</f>
        <v>635</v>
      </c>
      <c r="L34" s="47">
        <f t="shared" si="6"/>
        <v>350</v>
      </c>
      <c r="M34" s="53">
        <f t="shared" si="6"/>
        <v>1.0569746012105261</v>
      </c>
      <c r="N34" s="54">
        <f t="shared" si="6"/>
        <v>6.1150000000000002</v>
      </c>
      <c r="O34" s="53">
        <f t="shared" si="6"/>
        <v>8.317499999999999</v>
      </c>
      <c r="P34" s="48">
        <f t="shared" si="6"/>
        <v>0.1525</v>
      </c>
      <c r="Q34" s="73">
        <f t="shared" si="6"/>
        <v>14.64</v>
      </c>
      <c r="R34" s="73" t="e">
        <f t="shared" si="6"/>
        <v>#NUM!</v>
      </c>
      <c r="S34" s="49"/>
      <c r="T34" s="48">
        <f>_xlfn.QUARTILE.INC(T13:T27,1)</f>
        <v>0.16800000000000001</v>
      </c>
      <c r="U34" s="48">
        <f>_xlfn.QUARTILE.INC(U13:U27,1)</f>
        <v>0.30199999999999999</v>
      </c>
      <c r="V34" s="50">
        <f>_xlfn.QUARTILE.INC(V13:V27,1)</f>
        <v>0.33500000000000002</v>
      </c>
      <c r="W34" s="6"/>
    </row>
    <row r="35" spans="2:23" s="12" customFormat="1" ht="24" customHeight="1" thickBot="1" x14ac:dyDescent="0.4">
      <c r="B35" s="15" t="s">
        <v>28</v>
      </c>
      <c r="C35" s="16"/>
      <c r="D35" s="16"/>
      <c r="E35" s="16"/>
      <c r="F35" s="16"/>
      <c r="G35" s="16"/>
      <c r="H35" s="16"/>
      <c r="I35" s="16"/>
      <c r="J35" s="16"/>
      <c r="K35" s="37">
        <f t="shared" ref="K35:P35" si="7">MIN(K13:K27)</f>
        <v>116.4</v>
      </c>
      <c r="L35" s="37">
        <f t="shared" si="7"/>
        <v>172</v>
      </c>
      <c r="M35" s="55">
        <f t="shared" si="7"/>
        <v>0.35428571428571426</v>
      </c>
      <c r="N35" s="56">
        <f t="shared" si="7"/>
        <v>3.69</v>
      </c>
      <c r="O35" s="55">
        <f t="shared" si="7"/>
        <v>6.33</v>
      </c>
      <c r="P35" s="45">
        <f t="shared" si="7"/>
        <v>9.6000000000000002E-2</v>
      </c>
      <c r="Q35" s="74">
        <f t="shared" ref="Q35:R35" si="8">MIN(Q13:Q27)</f>
        <v>3.88</v>
      </c>
      <c r="R35" s="74">
        <f t="shared" si="8"/>
        <v>0</v>
      </c>
      <c r="S35" s="39"/>
      <c r="T35" s="45">
        <f>MIN(T13:T27)</f>
        <v>0.13200000000000001</v>
      </c>
      <c r="U35" s="45">
        <f>MIN(U13:U27)</f>
        <v>0.30199999999999999</v>
      </c>
      <c r="V35" s="46">
        <f>MIN(V13:V27)</f>
        <v>0.33500000000000002</v>
      </c>
      <c r="W35" s="6"/>
    </row>
    <row r="36" spans="2:23" ht="15" thickTop="1" x14ac:dyDescent="0.35"/>
  </sheetData>
  <mergeCells count="91">
    <mergeCell ref="C26:D26"/>
    <mergeCell ref="E26:F26"/>
    <mergeCell ref="G26:H26"/>
    <mergeCell ref="I26:J26"/>
    <mergeCell ref="Q26:R26"/>
    <mergeCell ref="G20:H20"/>
    <mergeCell ref="I20:J20"/>
    <mergeCell ref="Q20:R20"/>
    <mergeCell ref="C22:D22"/>
    <mergeCell ref="E22:F22"/>
    <mergeCell ref="G22:H22"/>
    <mergeCell ref="I22:J22"/>
    <mergeCell ref="Q22:R22"/>
    <mergeCell ref="C21:D21"/>
    <mergeCell ref="E21:F21"/>
    <mergeCell ref="G21:H21"/>
    <mergeCell ref="I21:J21"/>
    <mergeCell ref="Q21:R21"/>
    <mergeCell ref="Q35:R35"/>
    <mergeCell ref="Q12:R12"/>
    <mergeCell ref="Q14:R14"/>
    <mergeCell ref="C16:D16"/>
    <mergeCell ref="E16:F16"/>
    <mergeCell ref="G16:H16"/>
    <mergeCell ref="I16:J16"/>
    <mergeCell ref="Q16:R16"/>
    <mergeCell ref="C18:D18"/>
    <mergeCell ref="E18:F18"/>
    <mergeCell ref="G18:H18"/>
    <mergeCell ref="I18:J18"/>
    <mergeCell ref="Q18:R18"/>
    <mergeCell ref="C20:D20"/>
    <mergeCell ref="E20:F20"/>
    <mergeCell ref="Q29:R29"/>
    <mergeCell ref="Q30:R30"/>
    <mergeCell ref="Q32:R32"/>
    <mergeCell ref="Q33:R33"/>
    <mergeCell ref="Q34:R34"/>
    <mergeCell ref="C27:D27"/>
    <mergeCell ref="E27:F27"/>
    <mergeCell ref="G27:H27"/>
    <mergeCell ref="I27:J27"/>
    <mergeCell ref="Q27:R27"/>
    <mergeCell ref="E25:F25"/>
    <mergeCell ref="G25:H25"/>
    <mergeCell ref="I25:J25"/>
    <mergeCell ref="Q25:R25"/>
    <mergeCell ref="C24:D25"/>
    <mergeCell ref="E24:F24"/>
    <mergeCell ref="G24:H24"/>
    <mergeCell ref="I24:J24"/>
    <mergeCell ref="Q24:R24"/>
    <mergeCell ref="C23:D23"/>
    <mergeCell ref="E23:F23"/>
    <mergeCell ref="G23:H23"/>
    <mergeCell ref="I23:J23"/>
    <mergeCell ref="Q23:R23"/>
    <mergeCell ref="C17:D17"/>
    <mergeCell ref="E17:F17"/>
    <mergeCell ref="G17:H17"/>
    <mergeCell ref="I17:J17"/>
    <mergeCell ref="Q17:R17"/>
    <mergeCell ref="C19:D19"/>
    <mergeCell ref="E19:F19"/>
    <mergeCell ref="G19:H19"/>
    <mergeCell ref="I19:J19"/>
    <mergeCell ref="Q19:R19"/>
    <mergeCell ref="C15:D15"/>
    <mergeCell ref="E15:F15"/>
    <mergeCell ref="G15:H15"/>
    <mergeCell ref="I15:J15"/>
    <mergeCell ref="Q15:R15"/>
    <mergeCell ref="C13:D13"/>
    <mergeCell ref="E13:F13"/>
    <mergeCell ref="G13:H13"/>
    <mergeCell ref="I13:J13"/>
    <mergeCell ref="Q13:R13"/>
    <mergeCell ref="T9:V9"/>
    <mergeCell ref="T10:V10"/>
    <mergeCell ref="B2:N3"/>
    <mergeCell ref="B4:N4"/>
    <mergeCell ref="C11:D11"/>
    <mergeCell ref="E11:F11"/>
    <mergeCell ref="G11:H11"/>
    <mergeCell ref="G10:H10"/>
    <mergeCell ref="I10:J10"/>
    <mergeCell ref="I11:J11"/>
    <mergeCell ref="M9:O9"/>
    <mergeCell ref="Q9:R9"/>
    <mergeCell ref="Q10:R10"/>
    <mergeCell ref="Q11:R11"/>
  </mergeCells>
  <conditionalFormatting sqref="K12 K14 K16 K18 K20 K22 K24 K26">
    <cfRule type="iconSet" priority="11">
      <iconSet showValue="0">
        <cfvo type="percent" val="0"/>
        <cfvo type="num" val="$K$34"/>
        <cfvo type="num" val="$K$33"/>
      </iconSet>
    </cfRule>
  </conditionalFormatting>
  <conditionalFormatting sqref="L12 L14 L16 L18 L20 L22 L24 L26">
    <cfRule type="iconSet" priority="10">
      <iconSet showValue="0">
        <cfvo type="percent" val="0"/>
        <cfvo type="num" val="$L$34"/>
        <cfvo type="num" val="$L$33"/>
      </iconSet>
    </cfRule>
  </conditionalFormatting>
  <conditionalFormatting sqref="M12 M14 M16 M18 M20 M22 M24 M26">
    <cfRule type="iconSet" priority="9">
      <iconSet showValue="0" reverse="1">
        <cfvo type="percent" val="0"/>
        <cfvo type="num" val="$M$34"/>
        <cfvo type="num" val="$M$33"/>
      </iconSet>
    </cfRule>
  </conditionalFormatting>
  <conditionalFormatting sqref="N12 N14 N20 N22 N24 N26">
    <cfRule type="iconSet" priority="8">
      <iconSet showValue="0" reverse="1">
        <cfvo type="percent" val="0"/>
        <cfvo type="num" val="$N$34"/>
        <cfvo type="num" val="$N$33"/>
      </iconSet>
    </cfRule>
  </conditionalFormatting>
  <conditionalFormatting sqref="O12 O14 O20 O22 O24 O26">
    <cfRule type="iconSet" priority="6">
      <iconSet showValue="0" reverse="1">
        <cfvo type="percent" val="0"/>
        <cfvo type="num" val="$O$34"/>
        <cfvo type="num" val="$O$33"/>
      </iconSet>
    </cfRule>
  </conditionalFormatting>
  <conditionalFormatting sqref="P12 P14 P20 P22 P24 P26">
    <cfRule type="iconSet" priority="5">
      <iconSet showValue="0">
        <cfvo type="percent" val="0"/>
        <cfvo type="num" val="$P$34"/>
        <cfvo type="num" val="$P$33"/>
      </iconSet>
    </cfRule>
  </conditionalFormatting>
  <conditionalFormatting sqref="Q12:R12 Q14:R14 Q20:R20 Q26:R26">
    <cfRule type="iconSet" priority="4">
      <iconSet showValue="0" reverse="1">
        <cfvo type="percent" val="0"/>
        <cfvo type="num" val="$Q$34"/>
        <cfvo type="num" val="$Q$33"/>
      </iconSet>
    </cfRule>
  </conditionalFormatting>
  <conditionalFormatting sqref="T14 T20 T26">
    <cfRule type="iconSet" priority="3">
      <iconSet showValue="0" reverse="1">
        <cfvo type="percent" val="0"/>
        <cfvo type="num" val="$T$34"/>
        <cfvo type="num" val="$T$33"/>
      </iconSet>
    </cfRule>
  </conditionalFormatting>
  <conditionalFormatting sqref="U14 U20">
    <cfRule type="iconSet" priority="2">
      <iconSet showValue="0" reverse="1">
        <cfvo type="percent" val="0"/>
        <cfvo type="num" val="$U$34"/>
        <cfvo type="num" val="$U$33"/>
      </iconSet>
    </cfRule>
  </conditionalFormatting>
  <conditionalFormatting sqref="V14 V20">
    <cfRule type="iconSet" priority="1">
      <iconSet showValue="0" reverse="1">
        <cfvo type="percent" val="0"/>
        <cfvo type="num" val="$V$34"/>
        <cfvo type="num" val="$V$33"/>
      </iconSet>
    </cfRule>
  </conditionalFormatting>
  <pageMargins left="0.7" right="0.7" top="0.75" bottom="0.75" header="0.3" footer="0.3"/>
  <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Initial List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Thai Nguyen</cp:lastModifiedBy>
  <dcterms:created xsi:type="dcterms:W3CDTF">2015-06-05T18:17:20Z</dcterms:created>
  <dcterms:modified xsi:type="dcterms:W3CDTF">2025-05-06T05:28:47Z</dcterms:modified>
</cp:coreProperties>
</file>