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00" yWindow="-15" windowWidth="9645" windowHeight="12090" activeTab="1"/>
  </bookViews>
  <sheets>
    <sheet name="Sheet1" sheetId="1" r:id="rId1"/>
    <sheet name="Sheet4" sheetId="4" r:id="rId2"/>
    <sheet name="Sheet2" sheetId="5" r:id="rId3"/>
  </sheets>
  <definedNames>
    <definedName name="_xlnm.Print_Area" localSheetId="1">Sheet4!$A$31:$H$57</definedName>
  </definedNames>
  <calcPr calcId="125725"/>
</workbook>
</file>

<file path=xl/calcChain.xml><?xml version="1.0" encoding="utf-8"?>
<calcChain xmlns="http://schemas.openxmlformats.org/spreadsheetml/2006/main">
  <c r="A36" i="5"/>
  <c r="A37" s="1"/>
  <c r="A38" s="1"/>
  <c r="A39" s="1"/>
  <c r="A40" s="1"/>
  <c r="A41" s="1"/>
  <c r="A42" s="1"/>
  <c r="A43" s="1"/>
  <c r="A44" s="1"/>
  <c r="A45" s="1"/>
  <c r="A35"/>
  <c r="A34"/>
  <c r="H18" i="1" l="1"/>
  <c r="H17"/>
  <c r="F19"/>
  <c r="E19"/>
  <c r="D19"/>
  <c r="G16"/>
  <c r="G17" s="1"/>
  <c r="C16"/>
  <c r="C19" s="1"/>
  <c r="L66"/>
  <c r="L65"/>
  <c r="K65"/>
  <c r="J64"/>
  <c r="J65" s="1"/>
  <c r="E66"/>
  <c r="E65"/>
  <c r="D65"/>
  <c r="P66"/>
  <c r="I66"/>
  <c r="N64"/>
  <c r="N65" s="1"/>
  <c r="G64"/>
  <c r="C64"/>
  <c r="C65" s="1"/>
  <c r="M67"/>
  <c r="F67"/>
  <c r="P65"/>
  <c r="O65"/>
  <c r="I65"/>
  <c r="H65"/>
  <c r="G65"/>
  <c r="P48"/>
  <c r="I48"/>
  <c r="N46"/>
  <c r="J46"/>
  <c r="G46"/>
  <c r="C46"/>
  <c r="C49" s="1"/>
  <c r="P47"/>
  <c r="O47"/>
  <c r="N47"/>
  <c r="L49"/>
  <c r="I47"/>
  <c r="H47"/>
  <c r="E49"/>
  <c r="M49"/>
  <c r="K49"/>
  <c r="J49"/>
  <c r="G47"/>
  <c r="F49"/>
  <c r="D49"/>
  <c r="G29"/>
  <c r="C29"/>
  <c r="J35"/>
  <c r="I35"/>
  <c r="H35"/>
  <c r="F35"/>
  <c r="E35"/>
  <c r="D35"/>
  <c r="J29"/>
  <c r="I29"/>
  <c r="H29"/>
  <c r="F29"/>
  <c r="E29"/>
  <c r="D29"/>
  <c r="H19" l="1"/>
  <c r="G21" s="1"/>
  <c r="E67"/>
  <c r="L67"/>
  <c r="I67"/>
  <c r="P67"/>
  <c r="I49"/>
  <c r="P49"/>
  <c r="K35"/>
  <c r="K29"/>
  <c r="G69" l="1"/>
  <c r="G70" s="1"/>
  <c r="G51"/>
  <c r="G52" s="1"/>
</calcChain>
</file>

<file path=xl/comments1.xml><?xml version="1.0" encoding="utf-8"?>
<comments xmlns="http://schemas.openxmlformats.org/spreadsheetml/2006/main">
  <authors>
    <author>Norton Allen</author>
  </authors>
  <commentList>
    <comment ref="E14" authorId="0">
      <text>
        <r>
          <rPr>
            <b/>
            <sz val="8"/>
            <color indexed="81"/>
            <rFont val="Tahoma"/>
            <charset val="1"/>
          </rPr>
          <t>Norton Allen:</t>
        </r>
        <r>
          <rPr>
            <sz val="8"/>
            <color indexed="81"/>
            <rFont val="Tahoma"/>
            <charset val="1"/>
          </rPr>
          <t xml:space="preserve">
Can derive this mask from ESwitchMask
</t>
        </r>
      </text>
    </comment>
  </commentList>
</comments>
</file>

<file path=xl/sharedStrings.xml><?xml version="1.0" encoding="utf-8"?>
<sst xmlns="http://schemas.openxmlformats.org/spreadsheetml/2006/main" count="261" uniqueCount="162">
  <si>
    <t>Initialization</t>
  </si>
  <si>
    <t>SHT21</t>
  </si>
  <si>
    <t>W 40 FE</t>
  </si>
  <si>
    <t>15 ms</t>
  </si>
  <si>
    <t>MS5607</t>
  </si>
  <si>
    <t>W 77 1E</t>
  </si>
  <si>
    <t>2.8ms</t>
  </si>
  <si>
    <t>W 77 A2</t>
  </si>
  <si>
    <t>R 77 x2</t>
  </si>
  <si>
    <t>500 us</t>
  </si>
  <si>
    <t>Acquisition</t>
  </si>
  <si>
    <t>repeate 6 times</t>
  </si>
  <si>
    <t>W 40 F3</t>
  </si>
  <si>
    <t>Read 3</t>
  </si>
  <si>
    <t>delay</t>
  </si>
  <si>
    <t>W 40 F5</t>
  </si>
  <si>
    <t>W 77 48</t>
  </si>
  <si>
    <t>W 77 58</t>
  </si>
  <si>
    <t>Select All</t>
  </si>
  <si>
    <t>Select 1</t>
  </si>
  <si>
    <t>Nswitches</t>
  </si>
  <si>
    <t>Channels per switch</t>
  </si>
  <si>
    <t>Total Cycle Time:</t>
  </si>
  <si>
    <t>us</t>
  </si>
  <si>
    <t>Update Rate:</t>
  </si>
  <si>
    <t>Hz</t>
  </si>
  <si>
    <t>Read 2</t>
  </si>
  <si>
    <t>ACQUISITION WITH BROADCAST</t>
  </si>
  <si>
    <t>ACQUISITION WITHOUT BROADCAST</t>
  </si>
  <si>
    <t>INITIALIZATION WITH BROADCAST</t>
  </si>
  <si>
    <t>Total Initialization:</t>
  </si>
  <si>
    <t>ms</t>
  </si>
  <si>
    <t>Initialization:</t>
  </si>
  <si>
    <t>SHT21.reset</t>
  </si>
  <si>
    <t>MS5607.reset</t>
  </si>
  <si>
    <t>delay 2800</t>
  </si>
  <si>
    <t>Clear configuration bits</t>
  </si>
  <si>
    <t>Read Configuration:</t>
  </si>
  <si>
    <t>if Read configuration succeeds</t>
  </si>
  <si>
    <t>Acquisition:</t>
  </si>
  <si>
    <t>PTRH Channel Identification</t>
  </si>
  <si>
    <t>PTRHBase</t>
  </si>
  <si>
    <t>Foreach PTRH</t>
  </si>
  <si>
    <t>ESwitchAddr</t>
  </si>
  <si>
    <t>Eswitch Identification</t>
  </si>
  <si>
    <t>ESID</t>
  </si>
  <si>
    <t>N</t>
  </si>
  <si>
    <t>SelectAll</t>
  </si>
  <si>
    <t>Foreach ESID</t>
  </si>
  <si>
    <t>if ESwitchAddr[ESID]</t>
  </si>
  <si>
    <t>Set ISwitchMask[ESID]</t>
  </si>
  <si>
    <t>ESwitchAllMask</t>
  </si>
  <si>
    <t>1F</t>
  </si>
  <si>
    <t>Write ESwitchAddr[ESID] ESwitchAllMask[ESID]</t>
  </si>
  <si>
    <t>Write ESwitchAddr[ESID] 0</t>
  </si>
  <si>
    <t>Set ISwitchMask ISwitchAllMask</t>
  </si>
  <si>
    <t>Set ISwitchMask 0</t>
  </si>
  <si>
    <t>implicit?</t>
  </si>
  <si>
    <t>if PTRH.configuration_bit[i] == 0</t>
  </si>
  <si>
    <t>Foreach configuration word i</t>
  </si>
  <si>
    <t>PTRH.configuration_bit[i] == 1</t>
  </si>
  <si>
    <t>all_config_bits_set &lt;= 0</t>
  </si>
  <si>
    <t>If all_config_bits_set goto Acquisition</t>
  </si>
  <si>
    <t>all_config_bits_set &lt;= 1</t>
  </si>
  <si>
    <t>else</t>
  </si>
  <si>
    <t>Delay 85000 us</t>
  </si>
  <si>
    <t>Delay 29000 us</t>
  </si>
  <si>
    <t>PTRHaddr = PTRH_BASE + PTRH*32</t>
  </si>
  <si>
    <t>ISwitchBit</t>
  </si>
  <si>
    <t>ESwitchBit</t>
  </si>
  <si>
    <t>SelectAll(1)</t>
  </si>
  <si>
    <t>SelectAll(0)</t>
  </si>
  <si>
    <t>WriteRead(77,0,3)</t>
  </si>
  <si>
    <t>Write( 40, F3)  (SHT21 Convert T)</t>
  </si>
  <si>
    <t>Write( 77, 48 ) (MS5607 Convert D1)</t>
  </si>
  <si>
    <t>Write( 40, F5 ) (SHT21 Convert RH)</t>
  </si>
  <si>
    <t>Write( 77, 58 ) (MS5607 Convert D2)</t>
  </si>
  <si>
    <t>SelectOne(PTRH#)</t>
  </si>
  <si>
    <t>SelectAll(Sel)</t>
  </si>
  <si>
    <t>If sel</t>
  </si>
  <si>
    <t>Write( ESwitchAddr(CurESID-1), ESwitchMask)</t>
  </si>
  <si>
    <t>SIGNAL CurESID : integer range ESWITCHADDR'length downto 0;</t>
  </si>
  <si>
    <t>SIGNAL PTRHn : integer range ESID'high downto 0;</t>
  </si>
  <si>
    <t>SelectOne(PTRHn)</t>
  </si>
  <si>
    <t>If ESID(PTRHn) /= CurESID</t>
  </si>
  <si>
    <t>ESwitchMask &lt;= ( others =&gt; '0' );</t>
  </si>
  <si>
    <t>CurESID &lt;= ESID(PTRHn)</t>
  </si>
  <si>
    <t>CurESID &lt;= NO_ESID</t>
  </si>
  <si>
    <t>if CurESID /= NO_ESID &amp;&amp; ESwitchAddr(CurESID) /= X"00"</t>
  </si>
  <si>
    <t>Write( ESwitchAddr(CurESID), 0)</t>
  </si>
  <si>
    <t>N_ESIDS</t>
  </si>
  <si>
    <t>array (0 to N_ESIDS-1) of integer range 0 to ISWITCH_BITS-1;</t>
  </si>
  <si>
    <t>array (0 to N_ESIDS-1) of std_ulogic_vector(7 downto 0);</t>
  </si>
  <si>
    <t>array(0 to N_PTRH-1) of integer range 0 to N_ESIDS-1;</t>
  </si>
  <si>
    <t>array(0 to N_PTRH-1) of integer range 0 to 7;</t>
  </si>
  <si>
    <t>These definitions are all generics with the types defined in the package. I don't know if there is a way to get generic definitions into the package.</t>
  </si>
  <si>
    <t>If not, these could be unconstrained arrays, and N_ESIDS and N_PTRH could be defined in terms of the array lengths.</t>
  </si>
  <si>
    <t>ISB_array</t>
  </si>
  <si>
    <t>ESID_array</t>
  </si>
  <si>
    <t>ESA_array</t>
  </si>
  <si>
    <t>ESB_array</t>
  </si>
  <si>
    <t>If ESwitchAddr(CurESID) /= "0000000"</t>
  </si>
  <si>
    <t>ESwitchMask(ESwitchBit(PTRHn)) &lt;= '1';</t>
  </si>
  <si>
    <t>ISwitch &lt;= (others =&gt; '0');</t>
  </si>
  <si>
    <t>ISwitch(ISwitchBit(CurESID)) &lt;= '1';</t>
  </si>
  <si>
    <t>[ESID]</t>
  </si>
  <si>
    <t>Or defined redundantly and checked with assertions during test.</t>
  </si>
  <si>
    <t>clear all RAM</t>
  </si>
  <si>
    <t>Write("1000000",X"FE")</t>
  </si>
  <si>
    <t>Write("1110111",X"1E")</t>
  </si>
  <si>
    <t>PTRH</t>
  </si>
  <si>
    <t>Offset</t>
  </si>
  <si>
    <t>0000</t>
  </si>
  <si>
    <t>R</t>
  </si>
  <si>
    <t>MS5607 Coefficient 1</t>
  </si>
  <si>
    <t>0002</t>
  </si>
  <si>
    <t>MS5607 Coefficient 2</t>
  </si>
  <si>
    <t>0004</t>
  </si>
  <si>
    <t>MS5607 Coefficient 3</t>
  </si>
  <si>
    <t>0006</t>
  </si>
  <si>
    <t>MS5607 Coefficient 4</t>
  </si>
  <si>
    <t>0008</t>
  </si>
  <si>
    <t>MS5607 Coefficient 5</t>
  </si>
  <si>
    <t>000A</t>
  </si>
  <si>
    <t>MS5607 Coefficient 6</t>
  </si>
  <si>
    <t>000C</t>
  </si>
  <si>
    <t>Status</t>
  </si>
  <si>
    <t>000E</t>
  </si>
  <si>
    <t>SHT21 Temperature</t>
  </si>
  <si>
    <t>0010</t>
  </si>
  <si>
    <t>SHT21 Relative Humidity</t>
  </si>
  <si>
    <t>0012</t>
  </si>
  <si>
    <t>MS5607 P D1(15:0)</t>
  </si>
  <si>
    <t>0014</t>
  </si>
  <si>
    <t>MS5607 P D1(23:16)</t>
  </si>
  <si>
    <t>0016</t>
  </si>
  <si>
    <t>MS5607 T D2(15:0)</t>
  </si>
  <si>
    <t>0018</t>
  </si>
  <si>
    <t>MS5607 T D2(23:16)</t>
  </si>
  <si>
    <t>Base Address</t>
  </si>
  <si>
    <t>Carbon:</t>
  </si>
  <si>
    <t>0200</t>
  </si>
  <si>
    <t>DACS PTRH</t>
  </si>
  <si>
    <t>0220</t>
  </si>
  <si>
    <t>0240</t>
  </si>
  <si>
    <t>0260</t>
  </si>
  <si>
    <t>0280</t>
  </si>
  <si>
    <t>02A0</t>
  </si>
  <si>
    <t>02C0</t>
  </si>
  <si>
    <t>02E0</t>
  </si>
  <si>
    <t>0300</t>
  </si>
  <si>
    <t>0320</t>
  </si>
  <si>
    <t>Disable everything on the old switch</t>
  </si>
  <si>
    <t>Error here is is a problem if ISwitchBit(CurESID) = ISwitchBit(ESID(PTRHn))</t>
  </si>
  <si>
    <t>Error here is always a problem</t>
  </si>
  <si>
    <t>Save to Reg 7</t>
  </si>
  <si>
    <t>Save to Regs 9 &amp; 10</t>
  </si>
  <si>
    <t>Save to Reg 8</t>
  </si>
  <si>
    <t>Save to Reg 11 &amp; 12</t>
  </si>
  <si>
    <t>Update Status Word Reg 6</t>
  </si>
  <si>
    <t>Read2(40,F3)</t>
  </si>
  <si>
    <t>Read2(40)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</si>
</sst>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right"/>
    </xf>
    <xf numFmtId="0" fontId="0" fillId="2" borderId="10" xfId="0" applyFill="1" applyBorder="1"/>
    <xf numFmtId="0" fontId="0" fillId="2" borderId="1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49" fontId="0" fillId="0" borderId="0" xfId="0" quotePrefix="1" applyNumberFormat="1"/>
    <xf numFmtId="49" fontId="0" fillId="0" borderId="0" xfId="0" applyNumberFormat="1"/>
    <xf numFmtId="0" fontId="0" fillId="0" borderId="0" xfId="0" quotePrefix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77</xdr:row>
      <xdr:rowOff>123825</xdr:rowOff>
    </xdr:from>
    <xdr:to>
      <xdr:col>20</xdr:col>
      <xdr:colOff>123825</xdr:colOff>
      <xdr:row>87</xdr:row>
      <xdr:rowOff>114300</xdr:rowOff>
    </xdr:to>
    <xdr:sp macro="" textlink="">
      <xdr:nvSpPr>
        <xdr:cNvPr id="2" name="TextBox 1"/>
        <xdr:cNvSpPr txBox="1"/>
      </xdr:nvSpPr>
      <xdr:spPr>
        <a:xfrm>
          <a:off x="6086475" y="13649325"/>
          <a:ext cx="4391025" cy="1895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Possible</a:t>
          </a:r>
          <a:r>
            <a:rPr lang="en-US" sz="1100" baseline="0"/>
            <a:t> failure modes:</a:t>
          </a:r>
        </a:p>
        <a:p>
          <a:r>
            <a:rPr lang="en-US" sz="1100" baseline="0"/>
            <a:t>  Mux is non-existant or dead.</a:t>
          </a:r>
        </a:p>
        <a:p>
          <a:r>
            <a:rPr lang="en-US" sz="1100" baseline="0"/>
            <a:t>      May as well hope for the best on deselection</a:t>
          </a:r>
        </a:p>
        <a:p>
          <a:r>
            <a:rPr lang="en-US" sz="1100" baseline="0"/>
            <a:t>  Transient communication failure.</a:t>
          </a:r>
        </a:p>
        <a:p>
          <a:r>
            <a:rPr lang="en-US" sz="1100" baseline="0"/>
            <a:t>      Would not want to read from any other devices on the same bus. </a:t>
          </a:r>
        </a:p>
        <a:p>
          <a:r>
            <a:rPr lang="en-US" sz="1100" baseline="0"/>
            <a:t>      This is not currently an issue, since the switch is the only device on</a:t>
          </a:r>
        </a:p>
        <a:p>
          <a:r>
            <a:rPr lang="en-US" sz="1100" baseline="0"/>
            <a:t>      the bus.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71"/>
  <sheetViews>
    <sheetView topLeftCell="A46" workbookViewId="0">
      <selection activeCell="E33" sqref="E33"/>
    </sheetView>
  </sheetViews>
  <sheetFormatPr defaultRowHeight="15"/>
  <cols>
    <col min="1" max="2" width="3.28515625" customWidth="1"/>
    <col min="17" max="17" width="3.5703125" customWidth="1"/>
  </cols>
  <sheetData>
    <row r="1" spans="1:9">
      <c r="A1" t="s">
        <v>0</v>
      </c>
    </row>
    <row r="2" spans="1:9">
      <c r="B2" t="s">
        <v>1</v>
      </c>
    </row>
    <row r="3" spans="1:9">
      <c r="C3" t="s">
        <v>2</v>
      </c>
      <c r="D3" t="s">
        <v>3</v>
      </c>
    </row>
    <row r="4" spans="1:9">
      <c r="B4" t="s">
        <v>4</v>
      </c>
    </row>
    <row r="5" spans="1:9">
      <c r="C5" t="s">
        <v>5</v>
      </c>
      <c r="D5" t="s">
        <v>6</v>
      </c>
      <c r="E5" t="s">
        <v>7</v>
      </c>
      <c r="F5" t="s">
        <v>8</v>
      </c>
      <c r="G5" t="s">
        <v>11</v>
      </c>
    </row>
    <row r="6" spans="1:9">
      <c r="E6" s="17" t="s">
        <v>9</v>
      </c>
      <c r="F6" s="17"/>
    </row>
    <row r="7" spans="1:9">
      <c r="B7" s="1"/>
      <c r="C7" s="2"/>
      <c r="D7" s="2"/>
      <c r="E7" s="10"/>
      <c r="F7" s="10"/>
      <c r="G7" s="2"/>
      <c r="H7" s="2"/>
      <c r="I7" s="3"/>
    </row>
    <row r="8" spans="1:9">
      <c r="B8" s="4"/>
      <c r="C8" s="5" t="s">
        <v>29</v>
      </c>
      <c r="D8" s="5"/>
      <c r="E8" s="11"/>
      <c r="F8" s="11"/>
      <c r="G8" s="5"/>
      <c r="H8" s="5"/>
      <c r="I8" s="6"/>
    </row>
    <row r="9" spans="1:9">
      <c r="B9" s="4"/>
      <c r="C9" s="5"/>
      <c r="D9" s="5"/>
      <c r="E9" s="11"/>
      <c r="F9" s="11"/>
      <c r="G9" s="5"/>
      <c r="H9" s="5"/>
      <c r="I9" s="6"/>
    </row>
    <row r="10" spans="1:9">
      <c r="B10" s="4"/>
      <c r="C10" s="5">
        <v>3</v>
      </c>
      <c r="D10" s="5" t="s">
        <v>20</v>
      </c>
      <c r="E10" s="11"/>
      <c r="F10" s="11"/>
      <c r="G10" s="5"/>
      <c r="H10" s="5"/>
      <c r="I10" s="6"/>
    </row>
    <row r="11" spans="1:9">
      <c r="B11" s="4"/>
      <c r="C11" s="5">
        <v>5</v>
      </c>
      <c r="D11" s="5" t="s">
        <v>21</v>
      </c>
      <c r="E11" s="11"/>
      <c r="F11" s="11"/>
      <c r="G11" s="5"/>
      <c r="H11" s="5"/>
      <c r="I11" s="6"/>
    </row>
    <row r="12" spans="1:9">
      <c r="B12" s="4"/>
      <c r="C12" s="5"/>
      <c r="D12" s="5"/>
      <c r="E12" s="11"/>
      <c r="F12" s="11"/>
      <c r="G12" s="5"/>
      <c r="H12" s="5"/>
      <c r="I12" s="6"/>
    </row>
    <row r="13" spans="1:9">
      <c r="B13" s="4"/>
      <c r="C13" s="5"/>
      <c r="D13" s="5" t="s">
        <v>1</v>
      </c>
      <c r="E13" s="5" t="s">
        <v>4</v>
      </c>
      <c r="F13" s="11"/>
      <c r="G13" s="5"/>
      <c r="H13" s="5"/>
      <c r="I13" s="6"/>
    </row>
    <row r="14" spans="1:9">
      <c r="B14" s="4"/>
      <c r="C14" s="5" t="s">
        <v>18</v>
      </c>
      <c r="D14" s="5" t="s">
        <v>2</v>
      </c>
      <c r="E14" s="5" t="s">
        <v>5</v>
      </c>
      <c r="F14" s="11" t="s">
        <v>14</v>
      </c>
      <c r="G14" s="1" t="s">
        <v>19</v>
      </c>
      <c r="H14" s="3" t="s">
        <v>26</v>
      </c>
      <c r="I14" s="6"/>
    </row>
    <row r="15" spans="1:9">
      <c r="B15" s="4"/>
      <c r="C15" s="5">
        <v>180</v>
      </c>
      <c r="D15" s="5">
        <v>180</v>
      </c>
      <c r="E15" s="5">
        <v>180</v>
      </c>
      <c r="F15" s="11">
        <v>2800</v>
      </c>
      <c r="G15" s="4">
        <v>180</v>
      </c>
      <c r="H15" s="6">
        <v>500</v>
      </c>
      <c r="I15" s="6"/>
    </row>
    <row r="16" spans="1:9">
      <c r="B16" s="4"/>
      <c r="C16" s="5">
        <f>$C$10</f>
        <v>3</v>
      </c>
      <c r="D16" s="5">
        <v>1</v>
      </c>
      <c r="E16" s="11">
        <v>1</v>
      </c>
      <c r="F16" s="11">
        <v>1</v>
      </c>
      <c r="G16" s="4">
        <f>$C$10</f>
        <v>3</v>
      </c>
      <c r="H16" s="6">
        <v>6</v>
      </c>
      <c r="I16" s="6"/>
    </row>
    <row r="17" spans="1:11">
      <c r="B17" s="4"/>
      <c r="C17" s="5"/>
      <c r="D17" s="5"/>
      <c r="E17" s="11"/>
      <c r="F17" s="11"/>
      <c r="G17" s="7">
        <f t="shared" ref="G17:H17" si="0">G16*G15</f>
        <v>540</v>
      </c>
      <c r="H17" s="9">
        <f t="shared" si="0"/>
        <v>3000</v>
      </c>
      <c r="I17" s="6"/>
    </row>
    <row r="18" spans="1:11">
      <c r="B18" s="4"/>
      <c r="C18" s="5"/>
      <c r="D18" s="5"/>
      <c r="E18" s="11"/>
      <c r="F18" s="11"/>
      <c r="G18" s="5"/>
      <c r="H18" s="5">
        <f>$C$11*$C$10</f>
        <v>15</v>
      </c>
      <c r="I18" s="6"/>
    </row>
    <row r="19" spans="1:11">
      <c r="B19" s="4"/>
      <c r="C19" s="5">
        <f>C16*C15</f>
        <v>540</v>
      </c>
      <c r="D19" s="5">
        <f>D16*D15</f>
        <v>180</v>
      </c>
      <c r="E19" s="5">
        <f>E16*E15</f>
        <v>180</v>
      </c>
      <c r="F19" s="5">
        <f>F16*F15</f>
        <v>2800</v>
      </c>
      <c r="G19" s="5"/>
      <c r="H19" s="5">
        <f>H18*SUM(G17:H17)</f>
        <v>53100</v>
      </c>
      <c r="I19" s="6"/>
    </row>
    <row r="20" spans="1:11">
      <c r="B20" s="4"/>
      <c r="C20" s="5"/>
      <c r="D20" s="5"/>
      <c r="E20" s="5"/>
      <c r="F20" s="5"/>
      <c r="G20" s="5"/>
      <c r="H20" s="5"/>
      <c r="I20" s="6"/>
    </row>
    <row r="21" spans="1:11">
      <c r="B21" s="4"/>
      <c r="C21" s="5"/>
      <c r="D21" s="5"/>
      <c r="E21" s="5" t="s">
        <v>30</v>
      </c>
      <c r="F21" s="5"/>
      <c r="G21" s="5">
        <f>SUM(C19:H19)/1000</f>
        <v>56.8</v>
      </c>
      <c r="H21" s="5" t="s">
        <v>31</v>
      </c>
      <c r="I21" s="6"/>
    </row>
    <row r="22" spans="1:11">
      <c r="B22" s="7"/>
      <c r="C22" s="8"/>
      <c r="D22" s="8"/>
      <c r="E22" s="8"/>
      <c r="F22" s="8"/>
      <c r="G22" s="8"/>
      <c r="H22" s="8"/>
      <c r="I22" s="9"/>
    </row>
    <row r="24" spans="1:11">
      <c r="A24" t="s">
        <v>10</v>
      </c>
    </row>
    <row r="25" spans="1:11">
      <c r="B25" t="s">
        <v>1</v>
      </c>
    </row>
    <row r="26" spans="1:11">
      <c r="C26" t="s">
        <v>18</v>
      </c>
      <c r="D26" t="s">
        <v>12</v>
      </c>
      <c r="E26" t="s">
        <v>14</v>
      </c>
      <c r="F26" t="s">
        <v>13</v>
      </c>
      <c r="G26" t="s">
        <v>18</v>
      </c>
      <c r="H26" t="s">
        <v>15</v>
      </c>
      <c r="I26" t="s">
        <v>14</v>
      </c>
      <c r="J26" t="s">
        <v>13</v>
      </c>
    </row>
    <row r="27" spans="1:11">
      <c r="C27">
        <v>180</v>
      </c>
      <c r="D27">
        <v>180</v>
      </c>
      <c r="E27">
        <v>85000</v>
      </c>
      <c r="F27">
        <v>800</v>
      </c>
      <c r="G27">
        <v>180</v>
      </c>
      <c r="H27">
        <v>180</v>
      </c>
      <c r="I27">
        <v>29000</v>
      </c>
      <c r="J27">
        <v>800</v>
      </c>
    </row>
    <row r="28" spans="1:11">
      <c r="C28">
        <v>1</v>
      </c>
      <c r="D28">
        <v>1</v>
      </c>
      <c r="E28">
        <v>1</v>
      </c>
      <c r="F28">
        <v>10</v>
      </c>
      <c r="G28">
        <v>1</v>
      </c>
      <c r="H28">
        <v>1</v>
      </c>
      <c r="I28">
        <v>1</v>
      </c>
      <c r="J28">
        <v>10</v>
      </c>
    </row>
    <row r="29" spans="1:11">
      <c r="C29">
        <f>C28*C27</f>
        <v>180</v>
      </c>
      <c r="D29">
        <f>D28*D27</f>
        <v>180</v>
      </c>
      <c r="E29">
        <f t="shared" ref="E29:J29" si="1">E28*E27</f>
        <v>85000</v>
      </c>
      <c r="F29">
        <f t="shared" si="1"/>
        <v>8000</v>
      </c>
      <c r="G29">
        <f>G28*G27</f>
        <v>180</v>
      </c>
      <c r="H29">
        <f t="shared" si="1"/>
        <v>180</v>
      </c>
      <c r="I29">
        <f t="shared" si="1"/>
        <v>29000</v>
      </c>
      <c r="J29">
        <f t="shared" si="1"/>
        <v>8000</v>
      </c>
      <c r="K29">
        <f>SUM(D29:J29)</f>
        <v>130540</v>
      </c>
    </row>
    <row r="31" spans="1:11">
      <c r="B31" t="s">
        <v>4</v>
      </c>
    </row>
    <row r="32" spans="1:11">
      <c r="D32" t="s">
        <v>16</v>
      </c>
      <c r="E32" t="s">
        <v>14</v>
      </c>
      <c r="F32" t="s">
        <v>13</v>
      </c>
      <c r="H32" t="s">
        <v>17</v>
      </c>
      <c r="I32" t="s">
        <v>14</v>
      </c>
      <c r="J32" t="s">
        <v>13</v>
      </c>
    </row>
    <row r="33" spans="2:17">
      <c r="D33">
        <v>180</v>
      </c>
      <c r="E33">
        <v>9040</v>
      </c>
      <c r="F33">
        <v>600</v>
      </c>
      <c r="H33">
        <v>180</v>
      </c>
      <c r="I33">
        <v>9040</v>
      </c>
      <c r="J33">
        <v>600</v>
      </c>
    </row>
    <row r="34" spans="2:17">
      <c r="D34">
        <v>1</v>
      </c>
      <c r="E34">
        <v>1</v>
      </c>
      <c r="F34">
        <v>10</v>
      </c>
      <c r="H34">
        <v>1</v>
      </c>
      <c r="I34">
        <v>1</v>
      </c>
      <c r="J34">
        <v>10</v>
      </c>
    </row>
    <row r="35" spans="2:17">
      <c r="D35">
        <f t="shared" ref="D35:J35" si="2">D34*D33</f>
        <v>180</v>
      </c>
      <c r="E35">
        <f t="shared" si="2"/>
        <v>9040</v>
      </c>
      <c r="F35">
        <f t="shared" si="2"/>
        <v>6000</v>
      </c>
      <c r="H35">
        <f t="shared" si="2"/>
        <v>180</v>
      </c>
      <c r="I35">
        <f t="shared" si="2"/>
        <v>9040</v>
      </c>
      <c r="J35">
        <f t="shared" si="2"/>
        <v>6000</v>
      </c>
      <c r="K35">
        <f>SUM(D35:J35)</f>
        <v>30440</v>
      </c>
    </row>
    <row r="37" spans="2:17"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3"/>
    </row>
    <row r="38" spans="2:17">
      <c r="B38" s="4"/>
      <c r="C38" s="5" t="s">
        <v>27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6"/>
    </row>
    <row r="39" spans="2:17">
      <c r="B39" s="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6"/>
    </row>
    <row r="40" spans="2:17">
      <c r="B40" s="4"/>
      <c r="C40" s="5">
        <v>2</v>
      </c>
      <c r="D40" s="5" t="s">
        <v>20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6"/>
    </row>
    <row r="41" spans="2:17">
      <c r="B41" s="4"/>
      <c r="C41" s="5">
        <v>5</v>
      </c>
      <c r="D41" s="5" t="s">
        <v>21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6"/>
    </row>
    <row r="42" spans="2:17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6"/>
    </row>
    <row r="43" spans="2:17">
      <c r="B43" s="4"/>
      <c r="C43" s="5"/>
      <c r="D43" s="5" t="s">
        <v>1</v>
      </c>
      <c r="E43" s="5" t="s">
        <v>4</v>
      </c>
      <c r="F43" s="5"/>
      <c r="G43" s="1"/>
      <c r="H43" s="2" t="s">
        <v>1</v>
      </c>
      <c r="I43" s="3" t="s">
        <v>4</v>
      </c>
      <c r="J43" s="5"/>
      <c r="K43" s="5" t="s">
        <v>1</v>
      </c>
      <c r="L43" s="5" t="s">
        <v>4</v>
      </c>
      <c r="M43" s="5"/>
      <c r="N43" s="1"/>
      <c r="O43" s="2" t="s">
        <v>1</v>
      </c>
      <c r="P43" s="3" t="s">
        <v>4</v>
      </c>
      <c r="Q43" s="6"/>
    </row>
    <row r="44" spans="2:17">
      <c r="B44" s="4"/>
      <c r="C44" s="5" t="s">
        <v>18</v>
      </c>
      <c r="D44" s="5" t="s">
        <v>12</v>
      </c>
      <c r="E44" s="5" t="s">
        <v>16</v>
      </c>
      <c r="F44" s="5" t="s">
        <v>14</v>
      </c>
      <c r="G44" s="4" t="s">
        <v>19</v>
      </c>
      <c r="H44" s="5" t="s">
        <v>13</v>
      </c>
      <c r="I44" s="6" t="s">
        <v>13</v>
      </c>
      <c r="J44" s="5" t="s">
        <v>18</v>
      </c>
      <c r="K44" s="5" t="s">
        <v>15</v>
      </c>
      <c r="L44" s="5" t="s">
        <v>17</v>
      </c>
      <c r="M44" s="5" t="s">
        <v>14</v>
      </c>
      <c r="N44" s="4" t="s">
        <v>19</v>
      </c>
      <c r="O44" s="5" t="s">
        <v>13</v>
      </c>
      <c r="P44" s="6" t="s">
        <v>13</v>
      </c>
      <c r="Q44" s="6"/>
    </row>
    <row r="45" spans="2:17">
      <c r="B45" s="4"/>
      <c r="C45" s="5">
        <v>180</v>
      </c>
      <c r="D45" s="5">
        <v>180</v>
      </c>
      <c r="E45" s="5">
        <v>180</v>
      </c>
      <c r="F45" s="5">
        <v>85000</v>
      </c>
      <c r="G45" s="4">
        <v>180</v>
      </c>
      <c r="H45" s="5">
        <v>600</v>
      </c>
      <c r="I45" s="6">
        <v>600</v>
      </c>
      <c r="J45" s="5">
        <v>180</v>
      </c>
      <c r="K45" s="5">
        <v>180</v>
      </c>
      <c r="L45" s="5">
        <v>180</v>
      </c>
      <c r="M45" s="5">
        <v>29000</v>
      </c>
      <c r="N45" s="4">
        <v>180</v>
      </c>
      <c r="O45" s="5">
        <v>600</v>
      </c>
      <c r="P45" s="6">
        <v>600</v>
      </c>
      <c r="Q45" s="6"/>
    </row>
    <row r="46" spans="2:17">
      <c r="B46" s="4"/>
      <c r="C46" s="5">
        <f>$C$40</f>
        <v>2</v>
      </c>
      <c r="D46" s="5">
        <v>1</v>
      </c>
      <c r="E46" s="5">
        <v>1</v>
      </c>
      <c r="F46" s="5">
        <v>1</v>
      </c>
      <c r="G46" s="4">
        <f>$C$40</f>
        <v>2</v>
      </c>
      <c r="H46" s="5">
        <v>1</v>
      </c>
      <c r="I46" s="6">
        <v>1</v>
      </c>
      <c r="J46" s="5">
        <f>$C$40</f>
        <v>2</v>
      </c>
      <c r="K46" s="5">
        <v>1</v>
      </c>
      <c r="L46" s="5">
        <v>1</v>
      </c>
      <c r="M46" s="5">
        <v>1</v>
      </c>
      <c r="N46" s="4">
        <f>$C$40</f>
        <v>2</v>
      </c>
      <c r="O46" s="5">
        <v>1</v>
      </c>
      <c r="P46" s="6">
        <v>1</v>
      </c>
      <c r="Q46" s="6"/>
    </row>
    <row r="47" spans="2:17">
      <c r="B47" s="4"/>
      <c r="C47" s="5"/>
      <c r="D47" s="5"/>
      <c r="E47" s="5"/>
      <c r="F47" s="5"/>
      <c r="G47" s="7">
        <f t="shared" ref="G47" si="3">G46*G45</f>
        <v>360</v>
      </c>
      <c r="H47" s="8">
        <f t="shared" ref="H47" si="4">H46*H45</f>
        <v>600</v>
      </c>
      <c r="I47" s="9">
        <f t="shared" ref="I47" si="5">I46*I45</f>
        <v>600</v>
      </c>
      <c r="J47" s="5"/>
      <c r="K47" s="5"/>
      <c r="L47" s="5"/>
      <c r="M47" s="5"/>
      <c r="N47" s="7">
        <f t="shared" ref="N47" si="6">N46*N45</f>
        <v>360</v>
      </c>
      <c r="O47" s="8">
        <f t="shared" ref="O47" si="7">O46*O45</f>
        <v>600</v>
      </c>
      <c r="P47" s="9">
        <f t="shared" ref="P47" si="8">P46*P45</f>
        <v>600</v>
      </c>
      <c r="Q47" s="6"/>
    </row>
    <row r="48" spans="2:17">
      <c r="B48" s="4"/>
      <c r="C48" s="5"/>
      <c r="D48" s="5"/>
      <c r="E48" s="5"/>
      <c r="F48" s="5"/>
      <c r="G48" s="5"/>
      <c r="H48" s="5"/>
      <c r="I48" s="5">
        <f>$C$41*$C$40</f>
        <v>10</v>
      </c>
      <c r="J48" s="5"/>
      <c r="K48" s="5"/>
      <c r="L48" s="5"/>
      <c r="M48" s="5"/>
      <c r="N48" s="5"/>
      <c r="O48" s="5"/>
      <c r="P48" s="5">
        <f>$C$41*$C$40</f>
        <v>10</v>
      </c>
      <c r="Q48" s="6"/>
    </row>
    <row r="49" spans="2:17">
      <c r="B49" s="4"/>
      <c r="C49" s="5">
        <f>C46*C45</f>
        <v>360</v>
      </c>
      <c r="D49" s="5">
        <f>D46*D45</f>
        <v>180</v>
      </c>
      <c r="E49" s="5">
        <f t="shared" ref="E49" si="9">E46*E45</f>
        <v>180</v>
      </c>
      <c r="F49" s="5">
        <f t="shared" ref="F49" si="10">F46*F45</f>
        <v>85000</v>
      </c>
      <c r="G49" s="5"/>
      <c r="H49" s="5"/>
      <c r="I49" s="5">
        <f>I48*SUM(G47:I47)</f>
        <v>15600</v>
      </c>
      <c r="J49" s="5">
        <f>J46*J45</f>
        <v>360</v>
      </c>
      <c r="K49" s="5">
        <f t="shared" ref="K49:L49" si="11">K46*K45</f>
        <v>180</v>
      </c>
      <c r="L49" s="5">
        <f t="shared" si="11"/>
        <v>180</v>
      </c>
      <c r="M49" s="5">
        <f t="shared" ref="M49" si="12">M46*M45</f>
        <v>29000</v>
      </c>
      <c r="N49" s="5"/>
      <c r="O49" s="5"/>
      <c r="P49" s="5">
        <f>P48*SUM(N47:P47)</f>
        <v>15600</v>
      </c>
      <c r="Q49" s="6"/>
    </row>
    <row r="50" spans="2:17">
      <c r="B50" s="4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6"/>
    </row>
    <row r="51" spans="2:17">
      <c r="B51" s="4"/>
      <c r="C51" s="5"/>
      <c r="D51" s="5"/>
      <c r="E51" s="5" t="s">
        <v>22</v>
      </c>
      <c r="F51" s="5"/>
      <c r="G51" s="5">
        <f>SUM(C49:P49)</f>
        <v>146640</v>
      </c>
      <c r="H51" s="5" t="s">
        <v>23</v>
      </c>
      <c r="I51" s="5"/>
      <c r="J51" s="5"/>
      <c r="K51" s="5"/>
      <c r="L51" s="5"/>
      <c r="M51" s="5"/>
      <c r="N51" s="5"/>
      <c r="O51" s="5"/>
      <c r="P51" s="5"/>
      <c r="Q51" s="6"/>
    </row>
    <row r="52" spans="2:17">
      <c r="B52" s="4"/>
      <c r="C52" s="5"/>
      <c r="D52" s="5"/>
      <c r="E52" s="5" t="s">
        <v>24</v>
      </c>
      <c r="F52" s="5"/>
      <c r="G52" s="5">
        <f>1000000/G51</f>
        <v>6.819421713038734</v>
      </c>
      <c r="H52" s="5" t="s">
        <v>25</v>
      </c>
      <c r="I52" s="5"/>
      <c r="J52" s="5"/>
      <c r="K52" s="5"/>
      <c r="L52" s="5"/>
      <c r="M52" s="5"/>
      <c r="N52" s="5"/>
      <c r="O52" s="5"/>
      <c r="P52" s="5"/>
      <c r="Q52" s="6"/>
    </row>
    <row r="53" spans="2:17">
      <c r="B53" s="7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9"/>
    </row>
    <row r="55" spans="2:17"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3"/>
    </row>
    <row r="56" spans="2:17">
      <c r="B56" s="4"/>
      <c r="C56" s="5" t="s">
        <v>28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6"/>
    </row>
    <row r="57" spans="2:17">
      <c r="B57" s="4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6"/>
    </row>
    <row r="58" spans="2:17">
      <c r="B58" s="4"/>
      <c r="C58" s="5">
        <v>3</v>
      </c>
      <c r="D58" s="5" t="s">
        <v>20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6"/>
    </row>
    <row r="59" spans="2:17">
      <c r="B59" s="4"/>
      <c r="C59" s="5">
        <v>5</v>
      </c>
      <c r="D59" s="5" t="s">
        <v>21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6"/>
    </row>
    <row r="60" spans="2:17">
      <c r="B60" s="4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6"/>
    </row>
    <row r="61" spans="2:17">
      <c r="B61" s="4"/>
      <c r="C61" s="1"/>
      <c r="D61" s="2" t="s">
        <v>1</v>
      </c>
      <c r="E61" s="3" t="s">
        <v>4</v>
      </c>
      <c r="F61" s="5"/>
      <c r="G61" s="1"/>
      <c r="H61" s="2" t="s">
        <v>1</v>
      </c>
      <c r="I61" s="3" t="s">
        <v>4</v>
      </c>
      <c r="J61" s="1"/>
      <c r="K61" s="2" t="s">
        <v>1</v>
      </c>
      <c r="L61" s="3" t="s">
        <v>4</v>
      </c>
      <c r="M61" s="5"/>
      <c r="N61" s="1"/>
      <c r="O61" s="2" t="s">
        <v>1</v>
      </c>
      <c r="P61" s="3" t="s">
        <v>4</v>
      </c>
      <c r="Q61" s="6"/>
    </row>
    <row r="62" spans="2:17">
      <c r="B62" s="4"/>
      <c r="C62" s="4" t="s">
        <v>18</v>
      </c>
      <c r="D62" s="5" t="s">
        <v>12</v>
      </c>
      <c r="E62" s="6" t="s">
        <v>16</v>
      </c>
      <c r="F62" s="5" t="s">
        <v>14</v>
      </c>
      <c r="G62" s="4" t="s">
        <v>19</v>
      </c>
      <c r="H62" s="5" t="s">
        <v>13</v>
      </c>
      <c r="I62" s="6" t="s">
        <v>13</v>
      </c>
      <c r="J62" s="4" t="s">
        <v>18</v>
      </c>
      <c r="K62" s="5" t="s">
        <v>15</v>
      </c>
      <c r="L62" s="6" t="s">
        <v>17</v>
      </c>
      <c r="M62" s="5" t="s">
        <v>14</v>
      </c>
      <c r="N62" s="4" t="s">
        <v>19</v>
      </c>
      <c r="O62" s="5" t="s">
        <v>13</v>
      </c>
      <c r="P62" s="6" t="s">
        <v>13</v>
      </c>
      <c r="Q62" s="6"/>
    </row>
    <row r="63" spans="2:17">
      <c r="B63" s="4"/>
      <c r="C63" s="4">
        <v>180</v>
      </c>
      <c r="D63" s="5">
        <v>180</v>
      </c>
      <c r="E63" s="6">
        <v>180</v>
      </c>
      <c r="F63" s="5">
        <v>85000</v>
      </c>
      <c r="G63" s="4">
        <v>180</v>
      </c>
      <c r="H63" s="5">
        <v>600</v>
      </c>
      <c r="I63" s="6">
        <v>600</v>
      </c>
      <c r="J63" s="4">
        <v>180</v>
      </c>
      <c r="K63" s="5">
        <v>180</v>
      </c>
      <c r="L63" s="6">
        <v>180</v>
      </c>
      <c r="M63" s="5">
        <v>29000</v>
      </c>
      <c r="N63" s="4">
        <v>180</v>
      </c>
      <c r="O63" s="5">
        <v>600</v>
      </c>
      <c r="P63" s="6">
        <v>600</v>
      </c>
      <c r="Q63" s="6"/>
    </row>
    <row r="64" spans="2:17">
      <c r="B64" s="4"/>
      <c r="C64" s="4">
        <f>$C$58</f>
        <v>3</v>
      </c>
      <c r="D64" s="5">
        <v>1</v>
      </c>
      <c r="E64" s="6">
        <v>1</v>
      </c>
      <c r="F64" s="5">
        <v>1</v>
      </c>
      <c r="G64" s="4">
        <f>$C$58</f>
        <v>3</v>
      </c>
      <c r="H64" s="5">
        <v>1</v>
      </c>
      <c r="I64" s="6">
        <v>1</v>
      </c>
      <c r="J64" s="4">
        <f>$C$58</f>
        <v>3</v>
      </c>
      <c r="K64" s="5">
        <v>1</v>
      </c>
      <c r="L64" s="6">
        <v>1</v>
      </c>
      <c r="M64" s="5">
        <v>1</v>
      </c>
      <c r="N64" s="4">
        <f>$C$58</f>
        <v>3</v>
      </c>
      <c r="O64" s="5">
        <v>1</v>
      </c>
      <c r="P64" s="6">
        <v>1</v>
      </c>
      <c r="Q64" s="6"/>
    </row>
    <row r="65" spans="2:17">
      <c r="B65" s="4"/>
      <c r="C65" s="7">
        <f>C64*C63</f>
        <v>540</v>
      </c>
      <c r="D65" s="8">
        <f t="shared" ref="D65:E65" si="13">D64*D63</f>
        <v>180</v>
      </c>
      <c r="E65" s="9">
        <f t="shared" si="13"/>
        <v>180</v>
      </c>
      <c r="F65" s="5"/>
      <c r="G65" s="7">
        <f t="shared" ref="G65" si="14">G64*G63</f>
        <v>540</v>
      </c>
      <c r="H65" s="8">
        <f t="shared" ref="H65" si="15">H64*H63</f>
        <v>600</v>
      </c>
      <c r="I65" s="9">
        <f t="shared" ref="I65" si="16">I64*I63</f>
        <v>600</v>
      </c>
      <c r="J65" s="7">
        <f>J64*J63</f>
        <v>540</v>
      </c>
      <c r="K65" s="8">
        <f t="shared" ref="K65" si="17">K64*K63</f>
        <v>180</v>
      </c>
      <c r="L65" s="9">
        <f t="shared" ref="L65" si="18">L64*L63</f>
        <v>180</v>
      </c>
      <c r="M65" s="5"/>
      <c r="N65" s="7">
        <f t="shared" ref="N65" si="19">N64*N63</f>
        <v>540</v>
      </c>
      <c r="O65" s="8">
        <f t="shared" ref="O65" si="20">O64*O63</f>
        <v>600</v>
      </c>
      <c r="P65" s="9">
        <f t="shared" ref="P65" si="21">P64*P63</f>
        <v>600</v>
      </c>
      <c r="Q65" s="6"/>
    </row>
    <row r="66" spans="2:17">
      <c r="B66" s="4"/>
      <c r="C66" s="5"/>
      <c r="D66" s="5"/>
      <c r="E66" s="5">
        <f>$C$58*$C$59</f>
        <v>15</v>
      </c>
      <c r="F66" s="5"/>
      <c r="G66" s="5"/>
      <c r="H66" s="5"/>
      <c r="I66" s="5">
        <f>$C$58*$C$59</f>
        <v>15</v>
      </c>
      <c r="J66" s="5"/>
      <c r="K66" s="5"/>
      <c r="L66" s="5">
        <f>$C$58*$C$59</f>
        <v>15</v>
      </c>
      <c r="M66" s="5"/>
      <c r="N66" s="5"/>
      <c r="O66" s="5"/>
      <c r="P66" s="5">
        <f>$C$58*$C$59</f>
        <v>15</v>
      </c>
      <c r="Q66" s="6"/>
    </row>
    <row r="67" spans="2:17">
      <c r="B67" s="4"/>
      <c r="C67" s="5"/>
      <c r="D67" s="5"/>
      <c r="E67" s="5">
        <f>E66*SUM(C65:E65)</f>
        <v>13500</v>
      </c>
      <c r="F67" s="5">
        <f t="shared" ref="F67" si="22">F64*F63</f>
        <v>85000</v>
      </c>
      <c r="G67" s="5"/>
      <c r="H67" s="5"/>
      <c r="I67" s="5">
        <f>I66*SUM(G65:I65)</f>
        <v>26100</v>
      </c>
      <c r="J67" s="5"/>
      <c r="K67" s="5"/>
      <c r="L67" s="5">
        <f>L66*SUM(J65:L65)</f>
        <v>13500</v>
      </c>
      <c r="M67" s="5">
        <f t="shared" ref="M67" si="23">M64*M63</f>
        <v>29000</v>
      </c>
      <c r="N67" s="5"/>
      <c r="O67" s="5"/>
      <c r="P67" s="5">
        <f>P66*SUM(N65:P65)</f>
        <v>26100</v>
      </c>
      <c r="Q67" s="6"/>
    </row>
    <row r="68" spans="2:17">
      <c r="B68" s="4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6"/>
    </row>
    <row r="69" spans="2:17">
      <c r="B69" s="4"/>
      <c r="C69" s="5"/>
      <c r="D69" s="5"/>
      <c r="E69" s="5" t="s">
        <v>22</v>
      </c>
      <c r="F69" s="5"/>
      <c r="G69" s="5">
        <f>SUM(C67:P67)</f>
        <v>193200</v>
      </c>
      <c r="H69" s="5" t="s">
        <v>23</v>
      </c>
      <c r="I69" s="5"/>
      <c r="J69" s="5"/>
      <c r="K69" s="5"/>
      <c r="L69" s="5"/>
      <c r="M69" s="5"/>
      <c r="N69" s="5"/>
      <c r="O69" s="5"/>
      <c r="P69" s="5"/>
      <c r="Q69" s="6"/>
    </row>
    <row r="70" spans="2:17">
      <c r="B70" s="4"/>
      <c r="C70" s="5"/>
      <c r="D70" s="5"/>
      <c r="E70" s="5" t="s">
        <v>24</v>
      </c>
      <c r="F70" s="5"/>
      <c r="G70" s="5">
        <f>1000000/G69</f>
        <v>5.1759834368530022</v>
      </c>
      <c r="H70" s="5" t="s">
        <v>25</v>
      </c>
      <c r="I70" s="5"/>
      <c r="J70" s="5"/>
      <c r="K70" s="5"/>
      <c r="L70" s="5"/>
      <c r="M70" s="5"/>
      <c r="N70" s="5"/>
      <c r="O70" s="5"/>
      <c r="P70" s="5"/>
      <c r="Q70" s="6"/>
    </row>
    <row r="71" spans="2:17">
      <c r="B71" s="7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9"/>
    </row>
  </sheetData>
  <mergeCells count="1">
    <mergeCell ref="E6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M86"/>
  <sheetViews>
    <sheetView tabSelected="1" topLeftCell="A28" workbookViewId="0">
      <selection activeCell="C53" sqref="C53"/>
    </sheetView>
  </sheetViews>
  <sheetFormatPr defaultRowHeight="15"/>
  <cols>
    <col min="2" max="2" width="4.42578125" customWidth="1"/>
    <col min="3" max="3" width="3.42578125" customWidth="1"/>
    <col min="4" max="5" width="3.28515625" customWidth="1"/>
    <col min="6" max="6" width="3.7109375" customWidth="1"/>
  </cols>
  <sheetData>
    <row r="3" spans="1:8">
      <c r="A3" t="s">
        <v>32</v>
      </c>
    </row>
    <row r="4" spans="1:8">
      <c r="B4" t="s">
        <v>61</v>
      </c>
    </row>
    <row r="5" spans="1:8">
      <c r="B5" t="s">
        <v>107</v>
      </c>
    </row>
    <row r="6" spans="1:8">
      <c r="B6" t="s">
        <v>42</v>
      </c>
    </row>
    <row r="7" spans="1:8">
      <c r="C7" t="s">
        <v>36</v>
      </c>
      <c r="H7" t="s">
        <v>67</v>
      </c>
    </row>
    <row r="8" spans="1:8">
      <c r="B8" t="s">
        <v>47</v>
      </c>
    </row>
    <row r="9" spans="1:8">
      <c r="B9" t="s">
        <v>33</v>
      </c>
      <c r="F9" t="s">
        <v>108</v>
      </c>
    </row>
    <row r="10" spans="1:8">
      <c r="B10" t="s">
        <v>34</v>
      </c>
      <c r="F10" t="s">
        <v>109</v>
      </c>
    </row>
    <row r="11" spans="1:8">
      <c r="B11" t="s">
        <v>35</v>
      </c>
    </row>
    <row r="13" spans="1:8">
      <c r="A13" t="s">
        <v>37</v>
      </c>
    </row>
    <row r="14" spans="1:8">
      <c r="B14" t="s">
        <v>62</v>
      </c>
    </row>
    <row r="15" spans="1:8">
      <c r="B15" t="s">
        <v>63</v>
      </c>
    </row>
    <row r="16" spans="1:8">
      <c r="B16" t="s">
        <v>71</v>
      </c>
    </row>
    <row r="17" spans="1:6">
      <c r="B17" t="s">
        <v>42</v>
      </c>
    </row>
    <row r="18" spans="1:6">
      <c r="C18" t="s">
        <v>77</v>
      </c>
    </row>
    <row r="19" spans="1:6">
      <c r="C19" t="s">
        <v>59</v>
      </c>
    </row>
    <row r="20" spans="1:6">
      <c r="D20" t="s">
        <v>58</v>
      </c>
    </row>
    <row r="21" spans="1:6">
      <c r="E21" t="s">
        <v>38</v>
      </c>
    </row>
    <row r="22" spans="1:6">
      <c r="F22" t="s">
        <v>60</v>
      </c>
    </row>
    <row r="23" spans="1:6">
      <c r="E23" t="s">
        <v>64</v>
      </c>
    </row>
    <row r="24" spans="1:6">
      <c r="F24" t="s">
        <v>61</v>
      </c>
    </row>
    <row r="26" spans="1:6">
      <c r="A26" t="s">
        <v>81</v>
      </c>
    </row>
    <row r="27" spans="1:6">
      <c r="A27" t="s">
        <v>82</v>
      </c>
    </row>
    <row r="31" spans="1:6">
      <c r="A31" t="s">
        <v>39</v>
      </c>
    </row>
    <row r="32" spans="1:6">
      <c r="B32" t="s">
        <v>70</v>
      </c>
    </row>
    <row r="33" spans="2:3">
      <c r="B33" t="s">
        <v>73</v>
      </c>
    </row>
    <row r="34" spans="2:3">
      <c r="B34" t="s">
        <v>74</v>
      </c>
    </row>
    <row r="35" spans="2:3">
      <c r="B35" t="s">
        <v>71</v>
      </c>
    </row>
    <row r="36" spans="2:3">
      <c r="B36" t="s">
        <v>65</v>
      </c>
    </row>
    <row r="37" spans="2:3">
      <c r="B37" t="s">
        <v>42</v>
      </c>
    </row>
    <row r="38" spans="2:3">
      <c r="C38" t="s">
        <v>77</v>
      </c>
    </row>
    <row r="39" spans="2:3">
      <c r="C39" t="s">
        <v>160</v>
      </c>
    </row>
    <row r="40" spans="2:3">
      <c r="C40" t="s">
        <v>155</v>
      </c>
    </row>
    <row r="41" spans="2:3">
      <c r="C41" t="s">
        <v>159</v>
      </c>
    </row>
    <row r="42" spans="2:3">
      <c r="C42" t="s">
        <v>72</v>
      </c>
    </row>
    <row r="43" spans="2:3">
      <c r="C43" t="s">
        <v>156</v>
      </c>
    </row>
    <row r="44" spans="2:3">
      <c r="C44" t="s">
        <v>159</v>
      </c>
    </row>
    <row r="45" spans="2:3">
      <c r="B45" t="s">
        <v>70</v>
      </c>
    </row>
    <row r="46" spans="2:3">
      <c r="B46" t="s">
        <v>75</v>
      </c>
    </row>
    <row r="47" spans="2:3">
      <c r="B47" t="s">
        <v>76</v>
      </c>
    </row>
    <row r="48" spans="2:3">
      <c r="B48" t="s">
        <v>71</v>
      </c>
    </row>
    <row r="49" spans="1:5">
      <c r="B49" t="s">
        <v>66</v>
      </c>
    </row>
    <row r="50" spans="1:5">
      <c r="B50" t="s">
        <v>42</v>
      </c>
    </row>
    <row r="51" spans="1:5">
      <c r="C51" t="s">
        <v>77</v>
      </c>
    </row>
    <row r="52" spans="1:5">
      <c r="C52" t="s">
        <v>161</v>
      </c>
    </row>
    <row r="53" spans="1:5">
      <c r="C53" t="s">
        <v>157</v>
      </c>
    </row>
    <row r="54" spans="1:5">
      <c r="C54" t="s">
        <v>159</v>
      </c>
    </row>
    <row r="55" spans="1:5">
      <c r="C55" t="s">
        <v>72</v>
      </c>
    </row>
    <row r="56" spans="1:5">
      <c r="C56" t="s">
        <v>158</v>
      </c>
    </row>
    <row r="57" spans="1:5">
      <c r="C57" t="s">
        <v>159</v>
      </c>
    </row>
    <row r="59" spans="1:5">
      <c r="A59" t="s">
        <v>78</v>
      </c>
    </row>
    <row r="60" spans="1:5">
      <c r="B60" t="s">
        <v>48</v>
      </c>
    </row>
    <row r="61" spans="1:5">
      <c r="C61" t="s">
        <v>49</v>
      </c>
    </row>
    <row r="62" spans="1:5">
      <c r="D62" t="s">
        <v>50</v>
      </c>
    </row>
    <row r="63" spans="1:5">
      <c r="D63" t="s">
        <v>79</v>
      </c>
    </row>
    <row r="64" spans="1:5">
      <c r="E64" t="s">
        <v>53</v>
      </c>
    </row>
    <row r="65" spans="1:13">
      <c r="D65" t="s">
        <v>64</v>
      </c>
    </row>
    <row r="66" spans="1:13">
      <c r="E66" t="s">
        <v>54</v>
      </c>
    </row>
    <row r="67" spans="1:13">
      <c r="B67" t="s">
        <v>79</v>
      </c>
    </row>
    <row r="68" spans="1:13">
      <c r="C68" t="s">
        <v>55</v>
      </c>
    </row>
    <row r="69" spans="1:13">
      <c r="B69" t="s">
        <v>64</v>
      </c>
    </row>
    <row r="70" spans="1:13">
      <c r="C70" t="s">
        <v>56</v>
      </c>
    </row>
    <row r="71" spans="1:13">
      <c r="B71" t="s">
        <v>87</v>
      </c>
    </row>
    <row r="73" spans="1:13">
      <c r="A73" t="s">
        <v>83</v>
      </c>
    </row>
    <row r="74" spans="1:13">
      <c r="B74" t="s">
        <v>84</v>
      </c>
    </row>
    <row r="75" spans="1:13">
      <c r="C75" t="s">
        <v>88</v>
      </c>
    </row>
    <row r="76" spans="1:13">
      <c r="D76" t="s">
        <v>152</v>
      </c>
    </row>
    <row r="77" spans="1:13">
      <c r="D77" t="s">
        <v>89</v>
      </c>
    </row>
    <row r="78" spans="1:13">
      <c r="E78" s="23" t="s">
        <v>153</v>
      </c>
      <c r="F78" s="23"/>
      <c r="G78" s="23"/>
      <c r="H78" s="23"/>
      <c r="I78" s="23"/>
      <c r="J78" s="23"/>
      <c r="K78" s="23"/>
      <c r="L78" s="23"/>
      <c r="M78" s="23"/>
    </row>
    <row r="79" spans="1:13">
      <c r="C79" t="s">
        <v>86</v>
      </c>
    </row>
    <row r="80" spans="1:13">
      <c r="C80" t="s">
        <v>103</v>
      </c>
    </row>
    <row r="81" spans="2:9">
      <c r="C81" t="s">
        <v>104</v>
      </c>
    </row>
    <row r="82" spans="2:9">
      <c r="B82" t="s">
        <v>101</v>
      </c>
    </row>
    <row r="83" spans="2:9">
      <c r="C83" t="s">
        <v>85</v>
      </c>
    </row>
    <row r="84" spans="2:9">
      <c r="C84" t="s">
        <v>102</v>
      </c>
    </row>
    <row r="85" spans="2:9">
      <c r="C85" t="s">
        <v>80</v>
      </c>
    </row>
    <row r="86" spans="2:9">
      <c r="D86" s="23" t="s">
        <v>154</v>
      </c>
      <c r="E86" s="23"/>
      <c r="F86" s="23"/>
      <c r="G86" s="23"/>
      <c r="H86" s="23"/>
      <c r="I86" s="23"/>
    </row>
  </sheetData>
  <mergeCells count="2">
    <mergeCell ref="E78:M78"/>
    <mergeCell ref="D86:I8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7"/>
  <sheetViews>
    <sheetView topLeftCell="A13" workbookViewId="0">
      <selection activeCell="A39" sqref="A39"/>
    </sheetView>
  </sheetViews>
  <sheetFormatPr defaultRowHeight="15"/>
  <cols>
    <col min="1" max="1" width="12" bestFit="1" customWidth="1"/>
    <col min="2" max="2" width="5.7109375" customWidth="1"/>
    <col min="3" max="3" width="12.42578125" bestFit="1" customWidth="1"/>
    <col min="4" max="4" width="12" customWidth="1"/>
    <col min="5" max="5" width="15.7109375" customWidth="1"/>
  </cols>
  <sheetData>
    <row r="1" spans="1:5">
      <c r="A1" t="s">
        <v>40</v>
      </c>
    </row>
    <row r="2" spans="1:5">
      <c r="A2" t="s">
        <v>46</v>
      </c>
      <c r="B2" t="s">
        <v>45</v>
      </c>
      <c r="C2" t="s">
        <v>69</v>
      </c>
      <c r="D2" t="s">
        <v>41</v>
      </c>
    </row>
    <row r="3" spans="1:5">
      <c r="A3">
        <v>0</v>
      </c>
      <c r="B3">
        <v>0</v>
      </c>
      <c r="C3">
        <v>0</v>
      </c>
      <c r="D3" t="s">
        <v>57</v>
      </c>
    </row>
    <row r="4" spans="1:5">
      <c r="A4">
        <v>1</v>
      </c>
      <c r="B4">
        <v>0</v>
      </c>
      <c r="C4">
        <v>1</v>
      </c>
    </row>
    <row r="5" spans="1:5">
      <c r="A5">
        <v>2</v>
      </c>
      <c r="B5">
        <v>0</v>
      </c>
      <c r="C5">
        <v>2</v>
      </c>
    </row>
    <row r="6" spans="1:5">
      <c r="A6">
        <v>3</v>
      </c>
      <c r="B6">
        <v>0</v>
      </c>
      <c r="C6">
        <v>3</v>
      </c>
    </row>
    <row r="7" spans="1:5">
      <c r="A7">
        <v>4</v>
      </c>
      <c r="B7">
        <v>0</v>
      </c>
      <c r="C7">
        <v>4</v>
      </c>
    </row>
    <row r="8" spans="1:5">
      <c r="A8">
        <v>6</v>
      </c>
      <c r="B8">
        <v>1</v>
      </c>
      <c r="C8">
        <v>0</v>
      </c>
    </row>
    <row r="9" spans="1:5">
      <c r="A9">
        <v>7</v>
      </c>
      <c r="B9">
        <v>2</v>
      </c>
      <c r="C9">
        <v>0</v>
      </c>
    </row>
    <row r="10" spans="1:5">
      <c r="A10">
        <v>8</v>
      </c>
      <c r="B10">
        <v>3</v>
      </c>
      <c r="C10">
        <v>0</v>
      </c>
    </row>
    <row r="13" spans="1:5">
      <c r="A13" t="s">
        <v>44</v>
      </c>
    </row>
    <row r="14" spans="1:5">
      <c r="B14" t="s">
        <v>105</v>
      </c>
      <c r="C14" t="s">
        <v>68</v>
      </c>
      <c r="D14" t="s">
        <v>43</v>
      </c>
      <c r="E14" s="12" t="s">
        <v>51</v>
      </c>
    </row>
    <row r="15" spans="1:5">
      <c r="B15">
        <v>0</v>
      </c>
      <c r="C15">
        <v>0</v>
      </c>
      <c r="D15">
        <v>80</v>
      </c>
      <c r="E15" s="13" t="s">
        <v>52</v>
      </c>
    </row>
    <row r="16" spans="1:5">
      <c r="B16">
        <v>1</v>
      </c>
      <c r="C16">
        <v>1</v>
      </c>
      <c r="D16">
        <v>0</v>
      </c>
      <c r="E16" s="14">
        <v>0</v>
      </c>
    </row>
    <row r="17" spans="1:5">
      <c r="B17">
        <v>2</v>
      </c>
      <c r="C17">
        <v>2</v>
      </c>
      <c r="D17">
        <v>0</v>
      </c>
      <c r="E17" s="14">
        <v>0</v>
      </c>
    </row>
    <row r="18" spans="1:5">
      <c r="B18">
        <v>3</v>
      </c>
      <c r="C18">
        <v>3</v>
      </c>
      <c r="D18">
        <v>0</v>
      </c>
      <c r="E18" s="15">
        <v>0</v>
      </c>
    </row>
    <row r="19" spans="1:5">
      <c r="A19" t="s">
        <v>90</v>
      </c>
      <c r="B19">
        <v>4</v>
      </c>
    </row>
    <row r="22" spans="1:5">
      <c r="C22" t="s">
        <v>68</v>
      </c>
      <c r="D22" t="s">
        <v>97</v>
      </c>
      <c r="E22" t="s">
        <v>91</v>
      </c>
    </row>
    <row r="23" spans="1:5">
      <c r="C23" t="s">
        <v>43</v>
      </c>
      <c r="D23" t="s">
        <v>99</v>
      </c>
      <c r="E23" t="s">
        <v>92</v>
      </c>
    </row>
    <row r="24" spans="1:5">
      <c r="C24" t="s">
        <v>45</v>
      </c>
      <c r="D24" t="s">
        <v>98</v>
      </c>
      <c r="E24" t="s">
        <v>93</v>
      </c>
    </row>
    <row r="25" spans="1:5">
      <c r="C25" t="s">
        <v>69</v>
      </c>
      <c r="D25" t="s">
        <v>100</v>
      </c>
      <c r="E25" t="s">
        <v>94</v>
      </c>
    </row>
    <row r="27" spans="1:5">
      <c r="A27" t="s">
        <v>95</v>
      </c>
    </row>
    <row r="28" spans="1:5">
      <c r="A28" t="s">
        <v>96</v>
      </c>
    </row>
    <row r="29" spans="1:5">
      <c r="A29" t="s">
        <v>106</v>
      </c>
    </row>
    <row r="31" spans="1:5">
      <c r="A31" s="18" t="s">
        <v>110</v>
      </c>
      <c r="B31" s="19"/>
      <c r="C31" s="18"/>
      <c r="D31" s="16"/>
    </row>
    <row r="32" spans="1:5">
      <c r="B32" t="s">
        <v>111</v>
      </c>
      <c r="C32" s="16"/>
    </row>
    <row r="33" spans="1:4">
      <c r="A33">
        <v>0</v>
      </c>
      <c r="B33" s="20" t="s">
        <v>112</v>
      </c>
      <c r="C33" s="16" t="s">
        <v>113</v>
      </c>
      <c r="D33" t="s">
        <v>114</v>
      </c>
    </row>
    <row r="34" spans="1:4">
      <c r="A34">
        <f>A33+1</f>
        <v>1</v>
      </c>
      <c r="B34" s="20" t="s">
        <v>115</v>
      </c>
      <c r="C34" s="16" t="s">
        <v>113</v>
      </c>
      <c r="D34" t="s">
        <v>116</v>
      </c>
    </row>
    <row r="35" spans="1:4">
      <c r="A35">
        <f t="shared" ref="A35:A45" si="0">A34+1</f>
        <v>2</v>
      </c>
      <c r="B35" s="20" t="s">
        <v>117</v>
      </c>
      <c r="C35" s="16" t="s">
        <v>113</v>
      </c>
      <c r="D35" t="s">
        <v>118</v>
      </c>
    </row>
    <row r="36" spans="1:4">
      <c r="A36">
        <f t="shared" si="0"/>
        <v>3</v>
      </c>
      <c r="B36" s="20" t="s">
        <v>119</v>
      </c>
      <c r="C36" s="16" t="s">
        <v>113</v>
      </c>
      <c r="D36" t="s">
        <v>120</v>
      </c>
    </row>
    <row r="37" spans="1:4">
      <c r="A37">
        <f t="shared" si="0"/>
        <v>4</v>
      </c>
      <c r="B37" s="20" t="s">
        <v>121</v>
      </c>
      <c r="C37" s="16" t="s">
        <v>113</v>
      </c>
      <c r="D37" t="s">
        <v>122</v>
      </c>
    </row>
    <row r="38" spans="1:4">
      <c r="A38">
        <f t="shared" si="0"/>
        <v>5</v>
      </c>
      <c r="B38" s="20" t="s">
        <v>123</v>
      </c>
      <c r="C38" s="16" t="s">
        <v>113</v>
      </c>
      <c r="D38" t="s">
        <v>124</v>
      </c>
    </row>
    <row r="39" spans="1:4">
      <c r="A39">
        <f t="shared" si="0"/>
        <v>6</v>
      </c>
      <c r="B39" s="20" t="s">
        <v>125</v>
      </c>
      <c r="C39" s="16" t="s">
        <v>113</v>
      </c>
      <c r="D39" t="s">
        <v>126</v>
      </c>
    </row>
    <row r="40" spans="1:4">
      <c r="A40">
        <f t="shared" si="0"/>
        <v>7</v>
      </c>
      <c r="B40" s="21" t="s">
        <v>127</v>
      </c>
      <c r="C40" s="16" t="s">
        <v>113</v>
      </c>
      <c r="D40" t="s">
        <v>128</v>
      </c>
    </row>
    <row r="41" spans="1:4">
      <c r="A41">
        <f t="shared" si="0"/>
        <v>8</v>
      </c>
      <c r="B41" s="20" t="s">
        <v>129</v>
      </c>
      <c r="C41" s="16" t="s">
        <v>113</v>
      </c>
      <c r="D41" t="s">
        <v>130</v>
      </c>
    </row>
    <row r="42" spans="1:4">
      <c r="A42">
        <f t="shared" si="0"/>
        <v>9</v>
      </c>
      <c r="B42" s="20" t="s">
        <v>131</v>
      </c>
      <c r="C42" s="16" t="s">
        <v>113</v>
      </c>
      <c r="D42" t="s">
        <v>132</v>
      </c>
    </row>
    <row r="43" spans="1:4">
      <c r="A43">
        <f t="shared" si="0"/>
        <v>10</v>
      </c>
      <c r="B43" s="20" t="s">
        <v>133</v>
      </c>
      <c r="C43" s="16" t="s">
        <v>113</v>
      </c>
      <c r="D43" t="s">
        <v>134</v>
      </c>
    </row>
    <row r="44" spans="1:4">
      <c r="A44">
        <f t="shared" si="0"/>
        <v>11</v>
      </c>
      <c r="B44" s="20" t="s">
        <v>135</v>
      </c>
      <c r="C44" s="16" t="s">
        <v>113</v>
      </c>
      <c r="D44" t="s">
        <v>136</v>
      </c>
    </row>
    <row r="45" spans="1:4">
      <c r="A45">
        <f t="shared" si="0"/>
        <v>12</v>
      </c>
      <c r="B45" s="20" t="s">
        <v>137</v>
      </c>
      <c r="C45" s="16" t="s">
        <v>113</v>
      </c>
      <c r="D45" t="s">
        <v>138</v>
      </c>
    </row>
    <row r="46" spans="1:4">
      <c r="A46" s="20"/>
      <c r="B46" s="16"/>
      <c r="D46" s="16"/>
    </row>
    <row r="47" spans="1:4">
      <c r="A47" t="s">
        <v>139</v>
      </c>
      <c r="B47" s="16"/>
      <c r="C47" s="16" t="s">
        <v>140</v>
      </c>
      <c r="D47" s="16"/>
    </row>
    <row r="48" spans="1:4">
      <c r="B48" s="22" t="s">
        <v>141</v>
      </c>
      <c r="C48" t="s">
        <v>142</v>
      </c>
      <c r="D48" s="16"/>
    </row>
    <row r="49" spans="2:4">
      <c r="B49" s="22" t="s">
        <v>143</v>
      </c>
      <c r="D49" s="16"/>
    </row>
    <row r="50" spans="2:4">
      <c r="B50" s="22" t="s">
        <v>144</v>
      </c>
      <c r="D50" s="16"/>
    </row>
    <row r="51" spans="2:4">
      <c r="B51" s="22" t="s">
        <v>145</v>
      </c>
      <c r="D51" s="16"/>
    </row>
    <row r="52" spans="2:4">
      <c r="B52" s="22" t="s">
        <v>146</v>
      </c>
      <c r="D52" s="16"/>
    </row>
    <row r="53" spans="2:4">
      <c r="B53" s="22" t="s">
        <v>147</v>
      </c>
      <c r="D53" s="16"/>
    </row>
    <row r="54" spans="2:4">
      <c r="B54" s="22" t="s">
        <v>148</v>
      </c>
      <c r="D54" s="16"/>
    </row>
    <row r="55" spans="2:4">
      <c r="B55" s="22" t="s">
        <v>149</v>
      </c>
      <c r="D55" s="16"/>
    </row>
    <row r="56" spans="2:4">
      <c r="B56" s="22" t="s">
        <v>150</v>
      </c>
      <c r="D56" s="16"/>
    </row>
    <row r="57" spans="2:4">
      <c r="B57" s="22" t="s">
        <v>151</v>
      </c>
      <c r="D57" s="16"/>
    </row>
  </sheetData>
  <pageMargins left="0.7" right="0.7" top="0.75" bottom="0.75" header="0.3" footer="0.3"/>
  <ignoredErrors>
    <ignoredError sqref="B33:B45 B48:B57" numberStoredAsText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Sheet4</vt:lpstr>
      <vt:lpstr>Sheet2</vt:lpstr>
      <vt:lpstr>Sheet4!Print_Area</vt:lpstr>
    </vt:vector>
  </TitlesOfParts>
  <Company>Harvard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Norton Allen</dc:creator>
  <cp:lastModifiedBy>Norton Allen</cp:lastModifiedBy>
  <cp:lastPrinted>2011-11-14T19:39:31Z</cp:lastPrinted>
  <dcterms:created xsi:type="dcterms:W3CDTF">2011-10-24T17:13:34Z</dcterms:created>
  <dcterms:modified xsi:type="dcterms:W3CDTF">2011-11-14T21:57:58Z</dcterms:modified>
</cp:coreProperties>
</file>