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90" windowWidth="18855" windowHeight="11250" activeTab="1"/>
  </bookViews>
  <sheets>
    <sheet name="Enero" sheetId="1" r:id="rId1"/>
    <sheet name="Febrero" sheetId="2" r:id="rId2"/>
    <sheet name="PRUEBA" sheetId="3" r:id="rId3"/>
    <sheet name="Hoja1" sheetId="4" r:id="rId4"/>
    <sheet name="Hoja2" sheetId="5" r:id="rId5"/>
  </sheets>
  <calcPr calcId="124519"/>
</workbook>
</file>

<file path=xl/calcChain.xml><?xml version="1.0" encoding="utf-8"?>
<calcChain xmlns="http://schemas.openxmlformats.org/spreadsheetml/2006/main">
  <c r="R473" i="2"/>
  <c r="R470"/>
  <c r="R472"/>
  <c r="T471"/>
  <c r="R471"/>
  <c r="T469"/>
  <c r="R469"/>
  <c r="T466"/>
  <c r="R466"/>
  <c r="R467"/>
  <c r="X463"/>
  <c r="R463"/>
  <c r="R462"/>
  <c r="R461"/>
  <c r="R460"/>
  <c r="R459"/>
  <c r="R458"/>
  <c r="T456"/>
  <c r="R465"/>
  <c r="R464"/>
  <c r="T443"/>
  <c r="R438"/>
  <c r="R437"/>
  <c r="R445"/>
  <c r="R444"/>
  <c r="R440"/>
  <c r="R439"/>
  <c r="R443"/>
  <c r="R441"/>
  <c r="R436"/>
  <c r="R435"/>
  <c r="R434"/>
  <c r="R432"/>
  <c r="R433"/>
  <c r="R431"/>
  <c r="R430"/>
  <c r="R429"/>
  <c r="R428"/>
  <c r="R427"/>
  <c r="R421"/>
  <c r="R422"/>
  <c r="T425"/>
  <c r="T424"/>
  <c r="T423"/>
  <c r="T422"/>
  <c r="T421"/>
  <c r="R192"/>
  <c r="R191"/>
  <c r="R190"/>
  <c r="R189"/>
  <c r="T188"/>
  <c r="R188"/>
  <c r="R187"/>
  <c r="R186"/>
  <c r="R185"/>
  <c r="T184"/>
  <c r="R184"/>
  <c r="T183"/>
  <c r="R181"/>
  <c r="T180"/>
  <c r="T179"/>
  <c r="R179"/>
  <c r="R178"/>
  <c r="T177"/>
  <c r="R177"/>
  <c r="R157" l="1"/>
  <c r="R151"/>
  <c r="T150"/>
  <c r="T149"/>
  <c r="T148"/>
  <c r="T142"/>
  <c r="T141"/>
  <c r="R142"/>
  <c r="R141"/>
  <c r="R140"/>
  <c r="R139"/>
  <c r="T138"/>
  <c r="R137"/>
  <c r="R130"/>
  <c r="T127"/>
  <c r="R127"/>
  <c r="T128"/>
  <c r="R128"/>
  <c r="T114"/>
  <c r="R114"/>
  <c r="T113"/>
  <c r="T112"/>
  <c r="T111"/>
  <c r="T108"/>
  <c r="R113"/>
  <c r="R112"/>
  <c r="R111"/>
  <c r="R109"/>
  <c r="R108"/>
  <c r="R107"/>
  <c r="R106"/>
  <c r="R104"/>
  <c r="R103"/>
  <c r="R102"/>
  <c r="R101"/>
  <c r="T103"/>
  <c r="T102"/>
  <c r="T101"/>
  <c r="T100"/>
  <c r="T99"/>
  <c r="T98"/>
  <c r="T97"/>
  <c r="T106"/>
  <c r="R95"/>
  <c r="R94"/>
  <c r="R93"/>
  <c r="R92"/>
  <c r="R91"/>
  <c r="R90"/>
  <c r="R89"/>
  <c r="R96"/>
  <c r="R100"/>
  <c r="R99"/>
  <c r="T477" l="1"/>
  <c r="X477" s="1"/>
  <c r="X476"/>
  <c r="T479"/>
  <c r="X479" s="1"/>
  <c r="T478"/>
  <c r="X478" s="1"/>
  <c r="T345"/>
  <c r="X459" l="1"/>
  <c r="X460"/>
  <c r="X461"/>
  <c r="X462"/>
  <c r="X103"/>
  <c r="X72"/>
  <c r="X418"/>
  <c r="X474"/>
  <c r="X475"/>
  <c r="X473"/>
  <c r="X472"/>
  <c r="X471"/>
  <c r="X470"/>
  <c r="X469"/>
  <c r="X467"/>
  <c r="X466"/>
  <c r="X12" i="5"/>
  <c r="X11"/>
  <c r="X10"/>
  <c r="X7"/>
  <c r="X6"/>
  <c r="X9"/>
  <c r="X8"/>
  <c r="X194" i="2"/>
  <c r="X193"/>
  <c r="T192"/>
  <c r="X192" s="1"/>
  <c r="T191"/>
  <c r="X191" s="1"/>
  <c r="X190"/>
  <c r="X189"/>
  <c r="X188"/>
  <c r="X187"/>
  <c r="X186"/>
  <c r="X185"/>
  <c r="X184"/>
  <c r="R183"/>
  <c r="X183" s="1"/>
  <c r="X182"/>
  <c r="X181"/>
  <c r="X180"/>
  <c r="X179"/>
  <c r="X178"/>
  <c r="X177"/>
  <c r="X176"/>
  <c r="T79"/>
  <c r="X79" s="1"/>
  <c r="T255"/>
  <c r="X255" s="1"/>
  <c r="T238"/>
  <c r="X238" s="1"/>
  <c r="T295"/>
  <c r="X295" s="1"/>
  <c r="T58"/>
  <c r="X58" s="1"/>
  <c r="T57"/>
  <c r="X57" s="1"/>
  <c r="T56"/>
  <c r="X56" s="1"/>
  <c r="R417"/>
  <c r="X417" s="1"/>
  <c r="X465" l="1"/>
  <c r="X464"/>
  <c r="X458"/>
  <c r="R457"/>
  <c r="X457" s="1"/>
  <c r="X456"/>
  <c r="R455"/>
  <c r="X455" s="1"/>
  <c r="R454"/>
  <c r="X454" s="1"/>
  <c r="X453"/>
  <c r="T452"/>
  <c r="X452" s="1"/>
  <c r="T451"/>
  <c r="X451" s="1"/>
  <c r="T450"/>
  <c r="X450" s="1"/>
  <c r="X449"/>
  <c r="X448"/>
  <c r="X447"/>
  <c r="X446"/>
  <c r="X445"/>
  <c r="X444"/>
  <c r="X442"/>
  <c r="X441"/>
  <c r="X440"/>
  <c r="X439"/>
  <c r="X438"/>
  <c r="X437"/>
  <c r="X436"/>
  <c r="X435"/>
  <c r="X434"/>
  <c r="X433"/>
  <c r="X432"/>
  <c r="X431"/>
  <c r="X430"/>
  <c r="X429"/>
  <c r="X428"/>
  <c r="X427"/>
  <c r="X426"/>
  <c r="R425"/>
  <c r="X425" s="1"/>
  <c r="R424"/>
  <c r="X424" s="1"/>
  <c r="R423"/>
  <c r="X423" s="1"/>
  <c r="X422"/>
  <c r="X421"/>
  <c r="R420"/>
  <c r="X420" s="1"/>
  <c r="R419"/>
  <c r="X419" s="1"/>
  <c r="R416"/>
  <c r="X416" s="1"/>
  <c r="R415"/>
  <c r="X415" s="1"/>
  <c r="R414"/>
  <c r="X414" s="1"/>
  <c r="R413"/>
  <c r="X413" s="1"/>
  <c r="R412"/>
  <c r="X412" s="1"/>
  <c r="X411"/>
  <c r="X410"/>
  <c r="X409"/>
  <c r="X408"/>
  <c r="R407"/>
  <c r="X407" s="1"/>
  <c r="R406"/>
  <c r="X406" s="1"/>
  <c r="R405"/>
  <c r="X405" s="1"/>
  <c r="R404"/>
  <c r="X404" s="1"/>
  <c r="R403"/>
  <c r="X403" s="1"/>
  <c r="X402"/>
  <c r="X401"/>
  <c r="X400"/>
  <c r="X399"/>
  <c r="R398"/>
  <c r="X398" s="1"/>
  <c r="R397"/>
  <c r="X397" s="1"/>
  <c r="R396"/>
  <c r="X396" s="1"/>
  <c r="R395"/>
  <c r="X395" s="1"/>
  <c r="R394"/>
  <c r="X394" s="1"/>
  <c r="X393"/>
  <c r="X392"/>
  <c r="X391"/>
  <c r="R390"/>
  <c r="X390" s="1"/>
  <c r="R389"/>
  <c r="X389" s="1"/>
  <c r="R388"/>
  <c r="X388" s="1"/>
  <c r="R387"/>
  <c r="X387" s="1"/>
  <c r="R386"/>
  <c r="X386" s="1"/>
  <c r="X385"/>
  <c r="X384"/>
  <c r="X383"/>
  <c r="R382"/>
  <c r="X382" s="1"/>
  <c r="R381"/>
  <c r="X381" s="1"/>
  <c r="R380"/>
  <c r="X380" s="1"/>
  <c r="R379"/>
  <c r="X379" s="1"/>
  <c r="R378"/>
  <c r="X378" s="1"/>
  <c r="X377"/>
  <c r="X376"/>
  <c r="X375"/>
  <c r="R374"/>
  <c r="X374" s="1"/>
  <c r="R373"/>
  <c r="X373" s="1"/>
  <c r="R372"/>
  <c r="X372" s="1"/>
  <c r="R371"/>
  <c r="X371" s="1"/>
  <c r="R370"/>
  <c r="X370" s="1"/>
  <c r="X369"/>
  <c r="X368"/>
  <c r="X367"/>
  <c r="X366"/>
  <c r="X365"/>
  <c r="R364"/>
  <c r="X364" s="1"/>
  <c r="R363"/>
  <c r="X363" s="1"/>
  <c r="R362"/>
  <c r="X362" s="1"/>
  <c r="R361"/>
  <c r="X361" s="1"/>
  <c r="R360"/>
  <c r="X360" s="1"/>
  <c r="X359"/>
  <c r="X358"/>
  <c r="X357"/>
  <c r="R356"/>
  <c r="X356" s="1"/>
  <c r="R355"/>
  <c r="X355" s="1"/>
  <c r="R354"/>
  <c r="X354" s="1"/>
  <c r="R353"/>
  <c r="X353" s="1"/>
  <c r="R352"/>
  <c r="X352" s="1"/>
  <c r="R351"/>
  <c r="X351" s="1"/>
  <c r="R350"/>
  <c r="X350" s="1"/>
  <c r="R349"/>
  <c r="X349" s="1"/>
  <c r="X348"/>
  <c r="X347"/>
  <c r="T346"/>
  <c r="X346" s="1"/>
  <c r="X345"/>
  <c r="T344"/>
  <c r="X344" s="1"/>
  <c r="R343"/>
  <c r="X343" s="1"/>
  <c r="R342"/>
  <c r="X342" s="1"/>
  <c r="R341"/>
  <c r="X341" s="1"/>
  <c r="R340"/>
  <c r="X340" s="1"/>
  <c r="R339"/>
  <c r="X339" s="1"/>
  <c r="X338"/>
  <c r="X337"/>
  <c r="X336"/>
  <c r="X335"/>
  <c r="T334"/>
  <c r="X334" s="1"/>
  <c r="X333"/>
  <c r="T332"/>
  <c r="X332" s="1"/>
  <c r="R331"/>
  <c r="X331" s="1"/>
  <c r="R330"/>
  <c r="X330" s="1"/>
  <c r="R329"/>
  <c r="X329" s="1"/>
  <c r="R328"/>
  <c r="X328" s="1"/>
  <c r="R327"/>
  <c r="X327" s="1"/>
  <c r="X326"/>
  <c r="X325"/>
  <c r="T324"/>
  <c r="X324" s="1"/>
  <c r="X323"/>
  <c r="X322"/>
  <c r="T321"/>
  <c r="X321" s="1"/>
  <c r="T320"/>
  <c r="X320" s="1"/>
  <c r="R319"/>
  <c r="X319" s="1"/>
  <c r="R318"/>
  <c r="X318" s="1"/>
  <c r="R317"/>
  <c r="X317" s="1"/>
  <c r="R316"/>
  <c r="X316" s="1"/>
  <c r="R315"/>
  <c r="X315" s="1"/>
  <c r="X314"/>
  <c r="X313"/>
  <c r="T312"/>
  <c r="X312" s="1"/>
  <c r="X311"/>
  <c r="X310"/>
  <c r="T309"/>
  <c r="X309" s="1"/>
  <c r="T308"/>
  <c r="X308" s="1"/>
  <c r="T307"/>
  <c r="X307" s="1"/>
  <c r="R306"/>
  <c r="X306" s="1"/>
  <c r="R305"/>
  <c r="X305" s="1"/>
  <c r="R304"/>
  <c r="X304" s="1"/>
  <c r="R303"/>
  <c r="X303" s="1"/>
  <c r="R302"/>
  <c r="X302" s="1"/>
  <c r="R301"/>
  <c r="X301" s="1"/>
  <c r="X300"/>
  <c r="X299"/>
  <c r="T298"/>
  <c r="X298" s="1"/>
  <c r="X297"/>
  <c r="X296"/>
  <c r="T294"/>
  <c r="X294" s="1"/>
  <c r="T293"/>
  <c r="X293" s="1"/>
  <c r="T292"/>
  <c r="X292" s="1"/>
  <c r="R291"/>
  <c r="X291" s="1"/>
  <c r="R290"/>
  <c r="X290" s="1"/>
  <c r="R289"/>
  <c r="X289" s="1"/>
  <c r="R288"/>
  <c r="X288" s="1"/>
  <c r="R287"/>
  <c r="X287" s="1"/>
  <c r="X286"/>
  <c r="X285"/>
  <c r="T284"/>
  <c r="X284" s="1"/>
  <c r="X283"/>
  <c r="X282"/>
  <c r="X281"/>
  <c r="T280"/>
  <c r="X280" s="1"/>
  <c r="T279"/>
  <c r="X279" s="1"/>
  <c r="R278"/>
  <c r="X278" s="1"/>
  <c r="R277"/>
  <c r="X277" s="1"/>
  <c r="R276"/>
  <c r="X276" s="1"/>
  <c r="R275"/>
  <c r="X275" s="1"/>
  <c r="R274"/>
  <c r="X274" s="1"/>
  <c r="X273"/>
  <c r="X272"/>
  <c r="T271"/>
  <c r="X271" s="1"/>
  <c r="X270"/>
  <c r="X269"/>
  <c r="T268"/>
  <c r="X268" s="1"/>
  <c r="T267"/>
  <c r="X267" s="1"/>
  <c r="R266"/>
  <c r="X266" s="1"/>
  <c r="R265"/>
  <c r="X265" s="1"/>
  <c r="R264"/>
  <c r="X264" s="1"/>
  <c r="R263"/>
  <c r="X263" s="1"/>
  <c r="R262"/>
  <c r="X262" s="1"/>
  <c r="R261"/>
  <c r="X261" s="1"/>
  <c r="X260"/>
  <c r="X259"/>
  <c r="T258"/>
  <c r="X258" s="1"/>
  <c r="X257"/>
  <c r="X256"/>
  <c r="X254"/>
  <c r="T253"/>
  <c r="X253" s="1"/>
  <c r="T252"/>
  <c r="X252" s="1"/>
  <c r="R251"/>
  <c r="X251" s="1"/>
  <c r="R250"/>
  <c r="X250" s="1"/>
  <c r="R249"/>
  <c r="X249" s="1"/>
  <c r="R248"/>
  <c r="X248" s="1"/>
  <c r="R247"/>
  <c r="X247" s="1"/>
  <c r="R246"/>
  <c r="X246" s="1"/>
  <c r="R245"/>
  <c r="X245" s="1"/>
  <c r="X244"/>
  <c r="X243"/>
  <c r="T242"/>
  <c r="X242" s="1"/>
  <c r="X241"/>
  <c r="T240"/>
  <c r="X240" s="1"/>
  <c r="X239"/>
  <c r="T237"/>
  <c r="X237" s="1"/>
  <c r="T236"/>
  <c r="X236" s="1"/>
  <c r="T235"/>
  <c r="X235" s="1"/>
  <c r="R234"/>
  <c r="X234" s="1"/>
  <c r="R233"/>
  <c r="X233" s="1"/>
  <c r="R232"/>
  <c r="X232" s="1"/>
  <c r="R231"/>
  <c r="X231" s="1"/>
  <c r="R230"/>
  <c r="X230" s="1"/>
  <c r="X229"/>
  <c r="X228"/>
  <c r="T227"/>
  <c r="X227" s="1"/>
  <c r="X226"/>
  <c r="X225"/>
  <c r="T224"/>
  <c r="X224" s="1"/>
  <c r="T223"/>
  <c r="X223" s="1"/>
  <c r="T222"/>
  <c r="X222" s="1"/>
  <c r="R221"/>
  <c r="X221" s="1"/>
  <c r="R220"/>
  <c r="X220" s="1"/>
  <c r="R219"/>
  <c r="X219" s="1"/>
  <c r="R218"/>
  <c r="X218" s="1"/>
  <c r="R217"/>
  <c r="X217" s="1"/>
  <c r="X216"/>
  <c r="X215"/>
  <c r="T214"/>
  <c r="X214" s="1"/>
  <c r="X213"/>
  <c r="X212"/>
  <c r="T211"/>
  <c r="X211" s="1"/>
  <c r="T210"/>
  <c r="X210" s="1"/>
  <c r="T209"/>
  <c r="X209" s="1"/>
  <c r="R208"/>
  <c r="X208" s="1"/>
  <c r="R207"/>
  <c r="X207" s="1"/>
  <c r="R206"/>
  <c r="X206" s="1"/>
  <c r="R205"/>
  <c r="X205" s="1"/>
  <c r="R204"/>
  <c r="X204" s="1"/>
  <c r="X203"/>
  <c r="X202"/>
  <c r="X201"/>
  <c r="T200"/>
  <c r="X200" s="1"/>
  <c r="X199"/>
  <c r="T198"/>
  <c r="X198" s="1"/>
  <c r="X197"/>
  <c r="T196"/>
  <c r="X196" s="1"/>
  <c r="T195"/>
  <c r="X195" s="1"/>
  <c r="X175"/>
  <c r="R174"/>
  <c r="X174" s="1"/>
  <c r="R173"/>
  <c r="X173" s="1"/>
  <c r="R172"/>
  <c r="X172" s="1"/>
  <c r="X171"/>
  <c r="R170"/>
  <c r="X170" s="1"/>
  <c r="R169"/>
  <c r="X169" s="1"/>
  <c r="X168"/>
  <c r="X167"/>
  <c r="X166"/>
  <c r="X165"/>
  <c r="R164"/>
  <c r="X164" s="1"/>
  <c r="R163"/>
  <c r="X163" s="1"/>
  <c r="R162"/>
  <c r="X162" s="1"/>
  <c r="X161"/>
  <c r="T160"/>
  <c r="X160" s="1"/>
  <c r="R159"/>
  <c r="X159" s="1"/>
  <c r="R158"/>
  <c r="X158" s="1"/>
  <c r="X157"/>
  <c r="R156"/>
  <c r="X156" s="1"/>
  <c r="R155"/>
  <c r="X155" s="1"/>
  <c r="R154"/>
  <c r="X154" s="1"/>
  <c r="R153"/>
  <c r="X153" s="1"/>
  <c r="R152"/>
  <c r="X152" s="1"/>
  <c r="X151"/>
  <c r="X150"/>
  <c r="X149"/>
  <c r="X148"/>
  <c r="X147"/>
  <c r="T146"/>
  <c r="R146"/>
  <c r="T145"/>
  <c r="R145"/>
  <c r="T144"/>
  <c r="R144"/>
  <c r="T143"/>
  <c r="R143"/>
  <c r="X142"/>
  <c r="X141"/>
  <c r="X140"/>
  <c r="X139"/>
  <c r="X138"/>
  <c r="X137"/>
  <c r="R136"/>
  <c r="X136" s="1"/>
  <c r="R135"/>
  <c r="X135" s="1"/>
  <c r="R134"/>
  <c r="X134" s="1"/>
  <c r="X133"/>
  <c r="X132"/>
  <c r="X131"/>
  <c r="X130"/>
  <c r="X129"/>
  <c r="X128"/>
  <c r="X127"/>
  <c r="R126"/>
  <c r="X126" s="1"/>
  <c r="R125"/>
  <c r="X125" s="1"/>
  <c r="R124"/>
  <c r="X124" s="1"/>
  <c r="R123"/>
  <c r="X123" s="1"/>
  <c r="R122"/>
  <c r="X122" s="1"/>
  <c r="R121"/>
  <c r="X121" s="1"/>
  <c r="T120"/>
  <c r="X120" s="1"/>
  <c r="T119"/>
  <c r="X119" s="1"/>
  <c r="X118"/>
  <c r="X117"/>
  <c r="T116"/>
  <c r="X116" s="1"/>
  <c r="T115"/>
  <c r="X115" s="1"/>
  <c r="X114"/>
  <c r="X113"/>
  <c r="X112"/>
  <c r="X111"/>
  <c r="X110"/>
  <c r="T109"/>
  <c r="X109" s="1"/>
  <c r="T107"/>
  <c r="X107" s="1"/>
  <c r="R105"/>
  <c r="X105" s="1"/>
  <c r="X104"/>
  <c r="X102"/>
  <c r="X101"/>
  <c r="T468"/>
  <c r="X468" s="1"/>
  <c r="X100"/>
  <c r="X99"/>
  <c r="R98"/>
  <c r="R97"/>
  <c r="X96"/>
  <c r="X95"/>
  <c r="X94"/>
  <c r="X93"/>
  <c r="X92"/>
  <c r="X91"/>
  <c r="X90"/>
  <c r="X89"/>
  <c r="T88"/>
  <c r="X88" s="1"/>
  <c r="T87"/>
  <c r="X87" s="1"/>
  <c r="T86"/>
  <c r="X86" s="1"/>
  <c r="T85"/>
  <c r="X85" s="1"/>
  <c r="T84"/>
  <c r="X84" s="1"/>
  <c r="T83"/>
  <c r="X83" s="1"/>
  <c r="T82"/>
  <c r="X82" s="1"/>
  <c r="X81"/>
  <c r="X80"/>
  <c r="T78"/>
  <c r="X78" s="1"/>
  <c r="T77"/>
  <c r="X77" s="1"/>
  <c r="T76"/>
  <c r="X76" s="1"/>
  <c r="T75"/>
  <c r="X75" s="1"/>
  <c r="T74"/>
  <c r="X74" s="1"/>
  <c r="T73"/>
  <c r="X73" s="1"/>
  <c r="T71"/>
  <c r="X71" s="1"/>
  <c r="T70"/>
  <c r="X70" s="1"/>
  <c r="T69"/>
  <c r="X69" s="1"/>
  <c r="T68"/>
  <c r="X68" s="1"/>
  <c r="T67"/>
  <c r="X67" s="1"/>
  <c r="T66"/>
  <c r="X66" s="1"/>
  <c r="T65"/>
  <c r="X65" s="1"/>
  <c r="T64"/>
  <c r="X64" s="1"/>
  <c r="T63"/>
  <c r="X63" s="1"/>
  <c r="T62"/>
  <c r="X62" s="1"/>
  <c r="X61"/>
  <c r="T60"/>
  <c r="X60" s="1"/>
  <c r="T59"/>
  <c r="X59" s="1"/>
  <c r="T55"/>
  <c r="X55" s="1"/>
  <c r="T54"/>
  <c r="X54" s="1"/>
  <c r="T53"/>
  <c r="X53" s="1"/>
  <c r="T52"/>
  <c r="X52" s="1"/>
  <c r="T51"/>
  <c r="X51" s="1"/>
  <c r="T50"/>
  <c r="X50" s="1"/>
  <c r="X49"/>
  <c r="T48"/>
  <c r="X48" s="1"/>
  <c r="T47"/>
  <c r="X47" s="1"/>
  <c r="X46"/>
  <c r="X45"/>
  <c r="T44"/>
  <c r="X44" s="1"/>
  <c r="T43"/>
  <c r="X43" s="1"/>
  <c r="T42"/>
  <c r="X42" s="1"/>
  <c r="T41"/>
  <c r="X41" s="1"/>
  <c r="T40"/>
  <c r="X40" s="1"/>
  <c r="X39"/>
  <c r="X38"/>
  <c r="X395" i="1"/>
  <c r="R459"/>
  <c r="X106" i="2" l="1"/>
  <c r="X97"/>
  <c r="X443"/>
  <c r="X98"/>
  <c r="X144"/>
  <c r="X143"/>
  <c r="X146"/>
  <c r="X145"/>
  <c r="X404" i="1"/>
  <c r="X388"/>
  <c r="X380"/>
  <c r="X363"/>
  <c r="X334"/>
  <c r="X333"/>
  <c r="X180"/>
  <c r="X157"/>
  <c r="X183" l="1"/>
  <c r="R248"/>
  <c r="X248" s="1"/>
  <c r="X50"/>
  <c r="T41"/>
  <c r="X41" s="1"/>
  <c r="X466" l="1"/>
  <c r="X465"/>
  <c r="X464"/>
  <c r="X463"/>
  <c r="X462"/>
  <c r="X461"/>
  <c r="X460"/>
  <c r="X459"/>
  <c r="R458"/>
  <c r="X458" s="1"/>
  <c r="R453"/>
  <c r="X453" s="1"/>
  <c r="R452"/>
  <c r="X452" s="1"/>
  <c r="X451"/>
  <c r="R450"/>
  <c r="X450" s="1"/>
  <c r="R449"/>
  <c r="X449" s="1"/>
  <c r="X448"/>
  <c r="T447"/>
  <c r="X447" s="1"/>
  <c r="T446"/>
  <c r="X446" s="1"/>
  <c r="T445"/>
  <c r="X445" s="1"/>
  <c r="X444"/>
  <c r="X443"/>
  <c r="X442"/>
  <c r="X441"/>
  <c r="R440"/>
  <c r="X440" s="1"/>
  <c r="R439"/>
  <c r="X439" s="1"/>
  <c r="T438"/>
  <c r="R438"/>
  <c r="X437"/>
  <c r="X436"/>
  <c r="R436"/>
  <c r="R435"/>
  <c r="X435" s="1"/>
  <c r="R434"/>
  <c r="X434" s="1"/>
  <c r="R433"/>
  <c r="X433" s="1"/>
  <c r="R432"/>
  <c r="X432" s="1"/>
  <c r="R431"/>
  <c r="X431" s="1"/>
  <c r="R430"/>
  <c r="X430" s="1"/>
  <c r="R429"/>
  <c r="X429" s="1"/>
  <c r="R428"/>
  <c r="X428" s="1"/>
  <c r="R427"/>
  <c r="X427" s="1"/>
  <c r="R426"/>
  <c r="X426" s="1"/>
  <c r="R425"/>
  <c r="X425" s="1"/>
  <c r="R424"/>
  <c r="X424" s="1"/>
  <c r="R423"/>
  <c r="X423" s="1"/>
  <c r="R422"/>
  <c r="X422" s="1"/>
  <c r="X421"/>
  <c r="R420"/>
  <c r="X420" s="1"/>
  <c r="R419"/>
  <c r="X419" s="1"/>
  <c r="R418"/>
  <c r="X418" s="1"/>
  <c r="X417"/>
  <c r="X416"/>
  <c r="R415"/>
  <c r="X415" s="1"/>
  <c r="R414"/>
  <c r="X414" s="1"/>
  <c r="R413"/>
  <c r="X413" s="1"/>
  <c r="R412"/>
  <c r="X412" s="1"/>
  <c r="R411"/>
  <c r="X411" s="1"/>
  <c r="R410"/>
  <c r="X410" s="1"/>
  <c r="R409"/>
  <c r="X409" s="1"/>
  <c r="R408"/>
  <c r="X408" s="1"/>
  <c r="X407"/>
  <c r="X406"/>
  <c r="X405"/>
  <c r="R403"/>
  <c r="X403" s="1"/>
  <c r="R402"/>
  <c r="X402" s="1"/>
  <c r="R401"/>
  <c r="X401" s="1"/>
  <c r="R400"/>
  <c r="X400" s="1"/>
  <c r="R399"/>
  <c r="X399" s="1"/>
  <c r="X398"/>
  <c r="X397"/>
  <c r="X396"/>
  <c r="R394"/>
  <c r="X394" s="1"/>
  <c r="R393"/>
  <c r="X393" s="1"/>
  <c r="R392"/>
  <c r="X392" s="1"/>
  <c r="R391"/>
  <c r="X391" s="1"/>
  <c r="R390"/>
  <c r="X390" s="1"/>
  <c r="X389"/>
  <c r="X387"/>
  <c r="R386"/>
  <c r="X386" s="1"/>
  <c r="R385"/>
  <c r="X385" s="1"/>
  <c r="R384"/>
  <c r="X384" s="1"/>
  <c r="R383"/>
  <c r="X383" s="1"/>
  <c r="R382"/>
  <c r="X382" s="1"/>
  <c r="X381"/>
  <c r="X379"/>
  <c r="R378"/>
  <c r="X378" s="1"/>
  <c r="R377"/>
  <c r="X377" s="1"/>
  <c r="R376"/>
  <c r="X376" s="1"/>
  <c r="R375"/>
  <c r="X375" s="1"/>
  <c r="R374"/>
  <c r="X374" s="1"/>
  <c r="X373"/>
  <c r="X372"/>
  <c r="X371"/>
  <c r="R370"/>
  <c r="X370" s="1"/>
  <c r="R369"/>
  <c r="X369" s="1"/>
  <c r="R368"/>
  <c r="X368" s="1"/>
  <c r="R367"/>
  <c r="X367" s="1"/>
  <c r="R366"/>
  <c r="X366" s="1"/>
  <c r="X365"/>
  <c r="X364"/>
  <c r="X362"/>
  <c r="X361"/>
  <c r="R360"/>
  <c r="X360" s="1"/>
  <c r="R359"/>
  <c r="X359" s="1"/>
  <c r="R358"/>
  <c r="X358" s="1"/>
  <c r="R357"/>
  <c r="X357" s="1"/>
  <c r="R356"/>
  <c r="X356" s="1"/>
  <c r="X355"/>
  <c r="X354"/>
  <c r="X353"/>
  <c r="R352"/>
  <c r="X352" s="1"/>
  <c r="R351"/>
  <c r="X351" s="1"/>
  <c r="R350"/>
  <c r="X350" s="1"/>
  <c r="R349"/>
  <c r="X349" s="1"/>
  <c r="R348"/>
  <c r="X348" s="1"/>
  <c r="R347"/>
  <c r="X347" s="1"/>
  <c r="R346"/>
  <c r="X346" s="1"/>
  <c r="R345"/>
  <c r="X345" s="1"/>
  <c r="X344"/>
  <c r="X343"/>
  <c r="T342"/>
  <c r="X342" s="1"/>
  <c r="T341"/>
  <c r="X341" s="1"/>
  <c r="T340"/>
  <c r="X340" s="1"/>
  <c r="R339"/>
  <c r="X339" s="1"/>
  <c r="R338"/>
  <c r="X338" s="1"/>
  <c r="R337"/>
  <c r="X337" s="1"/>
  <c r="R336"/>
  <c r="X336" s="1"/>
  <c r="R335"/>
  <c r="X335" s="1"/>
  <c r="X332"/>
  <c r="X331"/>
  <c r="T330"/>
  <c r="X330" s="1"/>
  <c r="X329"/>
  <c r="T328"/>
  <c r="X328" s="1"/>
  <c r="R327"/>
  <c r="X327" s="1"/>
  <c r="R326"/>
  <c r="X326" s="1"/>
  <c r="R325"/>
  <c r="X325" s="1"/>
  <c r="R324"/>
  <c r="X324" s="1"/>
  <c r="R323"/>
  <c r="X323" s="1"/>
  <c r="X322"/>
  <c r="X321"/>
  <c r="T320"/>
  <c r="X320" s="1"/>
  <c r="X319"/>
  <c r="X318"/>
  <c r="T317"/>
  <c r="X317" s="1"/>
  <c r="T316"/>
  <c r="X316" s="1"/>
  <c r="R315"/>
  <c r="X315" s="1"/>
  <c r="R314"/>
  <c r="X314" s="1"/>
  <c r="R313"/>
  <c r="X313" s="1"/>
  <c r="R312"/>
  <c r="X312" s="1"/>
  <c r="R311"/>
  <c r="X311" s="1"/>
  <c r="X310"/>
  <c r="X309"/>
  <c r="T308"/>
  <c r="X308" s="1"/>
  <c r="X307"/>
  <c r="X306"/>
  <c r="T305"/>
  <c r="X305" s="1"/>
  <c r="T304"/>
  <c r="X304" s="1"/>
  <c r="T303"/>
  <c r="X303" s="1"/>
  <c r="R302"/>
  <c r="X302" s="1"/>
  <c r="R301"/>
  <c r="X301" s="1"/>
  <c r="R300"/>
  <c r="X300" s="1"/>
  <c r="R299"/>
  <c r="X299" s="1"/>
  <c r="R298"/>
  <c r="X298" s="1"/>
  <c r="R297"/>
  <c r="X297" s="1"/>
  <c r="X296"/>
  <c r="X295"/>
  <c r="T294"/>
  <c r="X294" s="1"/>
  <c r="X293"/>
  <c r="X292"/>
  <c r="T291"/>
  <c r="X291" s="1"/>
  <c r="T290"/>
  <c r="X290" s="1"/>
  <c r="T289"/>
  <c r="X289" s="1"/>
  <c r="R288"/>
  <c r="X288" s="1"/>
  <c r="R287"/>
  <c r="X287" s="1"/>
  <c r="R286"/>
  <c r="X286" s="1"/>
  <c r="R285"/>
  <c r="X285" s="1"/>
  <c r="R284"/>
  <c r="X284" s="1"/>
  <c r="X283"/>
  <c r="X282"/>
  <c r="T281"/>
  <c r="X281" s="1"/>
  <c r="X280"/>
  <c r="X279"/>
  <c r="X278"/>
  <c r="T277"/>
  <c r="X277" s="1"/>
  <c r="T276"/>
  <c r="X276" s="1"/>
  <c r="R275"/>
  <c r="X275" s="1"/>
  <c r="R274"/>
  <c r="X274" s="1"/>
  <c r="R273"/>
  <c r="X273" s="1"/>
  <c r="R272"/>
  <c r="X272" s="1"/>
  <c r="R271"/>
  <c r="X271" s="1"/>
  <c r="X270"/>
  <c r="X269"/>
  <c r="T268"/>
  <c r="X268" s="1"/>
  <c r="X267"/>
  <c r="X266"/>
  <c r="T265"/>
  <c r="X265" s="1"/>
  <c r="T264"/>
  <c r="X264" s="1"/>
  <c r="R263"/>
  <c r="X263" s="1"/>
  <c r="R262"/>
  <c r="X262" s="1"/>
  <c r="R261"/>
  <c r="X261" s="1"/>
  <c r="R260"/>
  <c r="X260" s="1"/>
  <c r="R259"/>
  <c r="X259" s="1"/>
  <c r="R258"/>
  <c r="X258" s="1"/>
  <c r="X257"/>
  <c r="X256"/>
  <c r="T255"/>
  <c r="X255" s="1"/>
  <c r="X254"/>
  <c r="X253"/>
  <c r="X252"/>
  <c r="T251"/>
  <c r="X251" s="1"/>
  <c r="T250"/>
  <c r="X250" s="1"/>
  <c r="R249"/>
  <c r="X249" s="1"/>
  <c r="R247"/>
  <c r="X247" s="1"/>
  <c r="R246"/>
  <c r="X246" s="1"/>
  <c r="R245"/>
  <c r="X245" s="1"/>
  <c r="R244"/>
  <c r="X244" s="1"/>
  <c r="R243"/>
  <c r="X243" s="1"/>
  <c r="X242"/>
  <c r="X241"/>
  <c r="T240"/>
  <c r="X240" s="1"/>
  <c r="X239"/>
  <c r="T238"/>
  <c r="X238" s="1"/>
  <c r="X237"/>
  <c r="T236"/>
  <c r="X236" s="1"/>
  <c r="T235"/>
  <c r="X235" s="1"/>
  <c r="T234"/>
  <c r="X234" s="1"/>
  <c r="R233"/>
  <c r="X233" s="1"/>
  <c r="R232"/>
  <c r="X232" s="1"/>
  <c r="R231"/>
  <c r="X231" s="1"/>
  <c r="R230"/>
  <c r="X230" s="1"/>
  <c r="R229"/>
  <c r="X229" s="1"/>
  <c r="X228"/>
  <c r="X227"/>
  <c r="T226"/>
  <c r="X226" s="1"/>
  <c r="X225"/>
  <c r="X224"/>
  <c r="T223"/>
  <c r="X223" s="1"/>
  <c r="T222"/>
  <c r="X222" s="1"/>
  <c r="T221"/>
  <c r="X221" s="1"/>
  <c r="R220"/>
  <c r="X220" s="1"/>
  <c r="R219"/>
  <c r="X219" s="1"/>
  <c r="R218"/>
  <c r="X218" s="1"/>
  <c r="R217"/>
  <c r="X217" s="1"/>
  <c r="R216"/>
  <c r="X216" s="1"/>
  <c r="X215"/>
  <c r="X214"/>
  <c r="T213"/>
  <c r="X213" s="1"/>
  <c r="X212"/>
  <c r="X211"/>
  <c r="T210"/>
  <c r="X210" s="1"/>
  <c r="T209"/>
  <c r="X209" s="1"/>
  <c r="T208"/>
  <c r="X208" s="1"/>
  <c r="R207"/>
  <c r="X207" s="1"/>
  <c r="R206"/>
  <c r="X206" s="1"/>
  <c r="R205"/>
  <c r="X205" s="1"/>
  <c r="R204"/>
  <c r="X204" s="1"/>
  <c r="R203"/>
  <c r="X203" s="1"/>
  <c r="X202"/>
  <c r="X201"/>
  <c r="X200"/>
  <c r="T199"/>
  <c r="X199" s="1"/>
  <c r="X198"/>
  <c r="T197"/>
  <c r="X197" s="1"/>
  <c r="X196"/>
  <c r="T194"/>
  <c r="X194" s="1"/>
  <c r="T193"/>
  <c r="X193" s="1"/>
  <c r="X192"/>
  <c r="X191"/>
  <c r="T190"/>
  <c r="X190" s="1"/>
  <c r="T189"/>
  <c r="X189" s="1"/>
  <c r="X188"/>
  <c r="X187"/>
  <c r="X186"/>
  <c r="X185"/>
  <c r="X184"/>
  <c r="R182"/>
  <c r="X182" s="1"/>
  <c r="X181"/>
  <c r="X179"/>
  <c r="X178"/>
  <c r="X177"/>
  <c r="X176"/>
  <c r="X175"/>
  <c r="X174"/>
  <c r="X173"/>
  <c r="X172"/>
  <c r="X171"/>
  <c r="R170"/>
  <c r="X170" s="1"/>
  <c r="R169"/>
  <c r="X169" s="1"/>
  <c r="R168"/>
  <c r="X168" s="1"/>
  <c r="X167"/>
  <c r="R166"/>
  <c r="X166" s="1"/>
  <c r="R165"/>
  <c r="X165" s="1"/>
  <c r="X164"/>
  <c r="X163"/>
  <c r="X162"/>
  <c r="X161"/>
  <c r="R160"/>
  <c r="X160" s="1"/>
  <c r="R159"/>
  <c r="X159" s="1"/>
  <c r="R158"/>
  <c r="X158" s="1"/>
  <c r="T156"/>
  <c r="X156" s="1"/>
  <c r="R155"/>
  <c r="X155" s="1"/>
  <c r="R154"/>
  <c r="X154" s="1"/>
  <c r="R153"/>
  <c r="X153" s="1"/>
  <c r="R152"/>
  <c r="X152" s="1"/>
  <c r="R151"/>
  <c r="X151" s="1"/>
  <c r="R150"/>
  <c r="X150" s="1"/>
  <c r="R149"/>
  <c r="X149" s="1"/>
  <c r="R148"/>
  <c r="X148" s="1"/>
  <c r="X147"/>
  <c r="X146"/>
  <c r="X145"/>
  <c r="X144"/>
  <c r="X143"/>
  <c r="T142"/>
  <c r="R142"/>
  <c r="T141"/>
  <c r="R141"/>
  <c r="T140"/>
  <c r="R140"/>
  <c r="T139"/>
  <c r="R139"/>
  <c r="X138"/>
  <c r="X137"/>
  <c r="R136"/>
  <c r="X136" s="1"/>
  <c r="R135"/>
  <c r="X135" s="1"/>
  <c r="X134"/>
  <c r="R133"/>
  <c r="X133" s="1"/>
  <c r="R132"/>
  <c r="X132" s="1"/>
  <c r="R131"/>
  <c r="X131" s="1"/>
  <c r="R130"/>
  <c r="X130" s="1"/>
  <c r="X129"/>
  <c r="X128"/>
  <c r="X127"/>
  <c r="X126"/>
  <c r="X125"/>
  <c r="X124"/>
  <c r="X123"/>
  <c r="R122"/>
  <c r="X122" s="1"/>
  <c r="R121"/>
  <c r="X121" s="1"/>
  <c r="R120"/>
  <c r="X120" s="1"/>
  <c r="R119"/>
  <c r="X119" s="1"/>
  <c r="R118"/>
  <c r="X118" s="1"/>
  <c r="R117"/>
  <c r="X117" s="1"/>
  <c r="T116"/>
  <c r="X116" s="1"/>
  <c r="T115"/>
  <c r="X115" s="1"/>
  <c r="X114"/>
  <c r="X113"/>
  <c r="T112"/>
  <c r="X112" s="1"/>
  <c r="T111"/>
  <c r="X111" s="1"/>
  <c r="X110"/>
  <c r="X109"/>
  <c r="X108"/>
  <c r="X107"/>
  <c r="X106"/>
  <c r="T105"/>
  <c r="X105" s="1"/>
  <c r="T103"/>
  <c r="X103" s="1"/>
  <c r="T102"/>
  <c r="R102"/>
  <c r="R101"/>
  <c r="X101" s="1"/>
  <c r="X100"/>
  <c r="T99"/>
  <c r="X99" s="1"/>
  <c r="T98"/>
  <c r="X98" s="1"/>
  <c r="T97"/>
  <c r="X97" s="1"/>
  <c r="T96"/>
  <c r="X96" s="1"/>
  <c r="T95"/>
  <c r="X95" s="1"/>
  <c r="T94"/>
  <c r="R94"/>
  <c r="T93"/>
  <c r="R93"/>
  <c r="R92"/>
  <c r="X92" s="1"/>
  <c r="R91"/>
  <c r="X91" s="1"/>
  <c r="R90"/>
  <c r="X90" s="1"/>
  <c r="R89"/>
  <c r="X89" s="1"/>
  <c r="R88"/>
  <c r="X88" s="1"/>
  <c r="R87"/>
  <c r="X87" s="1"/>
  <c r="R86"/>
  <c r="X86" s="1"/>
  <c r="R85"/>
  <c r="X85" s="1"/>
  <c r="T84"/>
  <c r="X84" s="1"/>
  <c r="T83"/>
  <c r="X83" s="1"/>
  <c r="T82"/>
  <c r="X82" s="1"/>
  <c r="T81"/>
  <c r="X81" s="1"/>
  <c r="T80"/>
  <c r="X80" s="1"/>
  <c r="T79"/>
  <c r="X79" s="1"/>
  <c r="T78"/>
  <c r="X78" s="1"/>
  <c r="X77"/>
  <c r="X76"/>
  <c r="T75"/>
  <c r="X75" s="1"/>
  <c r="T74"/>
  <c r="X74" s="1"/>
  <c r="T73"/>
  <c r="X73" s="1"/>
  <c r="T72"/>
  <c r="X72" s="1"/>
  <c r="T71"/>
  <c r="X71" s="1"/>
  <c r="T70"/>
  <c r="X70" s="1"/>
  <c r="T69"/>
  <c r="X69" s="1"/>
  <c r="T68"/>
  <c r="X68" s="1"/>
  <c r="T67"/>
  <c r="X67" s="1"/>
  <c r="T66"/>
  <c r="X66" s="1"/>
  <c r="T65"/>
  <c r="X65" s="1"/>
  <c r="T64"/>
  <c r="X64" s="1"/>
  <c r="T63"/>
  <c r="X63" s="1"/>
  <c r="T62"/>
  <c r="X62" s="1"/>
  <c r="T61"/>
  <c r="X61" s="1"/>
  <c r="T60"/>
  <c r="X60" s="1"/>
  <c r="X59"/>
  <c r="T58"/>
  <c r="X58" s="1"/>
  <c r="T57"/>
  <c r="X57" s="1"/>
  <c r="T56"/>
  <c r="X56" s="1"/>
  <c r="T55"/>
  <c r="X55" s="1"/>
  <c r="T54"/>
  <c r="X54" s="1"/>
  <c r="T53"/>
  <c r="X53" s="1"/>
  <c r="T52"/>
  <c r="X52" s="1"/>
  <c r="T51"/>
  <c r="X51" s="1"/>
  <c r="X49"/>
  <c r="T48"/>
  <c r="X48" s="1"/>
  <c r="T47"/>
  <c r="X47" s="1"/>
  <c r="X46"/>
  <c r="X45"/>
  <c r="T44"/>
  <c r="X44" s="1"/>
  <c r="T43"/>
  <c r="X43" s="1"/>
  <c r="T42"/>
  <c r="X42" s="1"/>
  <c r="T40"/>
  <c r="X40" s="1"/>
  <c r="X39"/>
  <c r="X38"/>
  <c r="X139" l="1"/>
  <c r="X93"/>
  <c r="X102"/>
  <c r="X94"/>
  <c r="X438"/>
  <c r="X140"/>
  <c r="X142"/>
  <c r="X141"/>
</calcChain>
</file>

<file path=xl/comments1.xml><?xml version="1.0" encoding="utf-8"?>
<comments xmlns="http://schemas.openxmlformats.org/spreadsheetml/2006/main">
  <authors>
    <author>szarazua</author>
    <author>Anabel Espino Villanueva</author>
    <author>aespino</author>
    <author>ahernandezp</author>
    <author>xochimilco</author>
  </authors>
  <commentList>
    <comment ref="X33" authorId="0">
      <text>
        <r>
          <rPr>
            <b/>
            <sz val="9"/>
            <color indexed="81"/>
            <rFont val="Tahoma"/>
            <family val="2"/>
          </rPr>
          <t>szarazua:</t>
        </r>
        <r>
          <rPr>
            <sz val="9"/>
            <color indexed="81"/>
            <rFont val="Tahoma"/>
            <family val="2"/>
          </rPr>
          <t xml:space="preserve">
TIEMPO TOTAL: DESDE EL REGISTRO HASTA EL CIERRE DE LA SOLICITUD</t>
        </r>
      </text>
    </comment>
    <comment ref="Z33" authorId="0">
      <text>
        <r>
          <rPr>
            <b/>
            <sz val="9"/>
            <color indexed="81"/>
            <rFont val="Tahoma"/>
            <family val="2"/>
          </rPr>
          <t>szarazua:</t>
        </r>
        <r>
          <rPr>
            <sz val="9"/>
            <color indexed="81"/>
            <rFont val="Tahoma"/>
            <family val="2"/>
          </rPr>
          <t xml:space="preserve">
TIEMPO TOTAL: DESDE EL REGISTRO HASTA EL CIERRE DE LA SOLICITUD</t>
        </r>
      </text>
    </comment>
    <comment ref="P35" authorId="0">
      <text>
        <r>
          <rPr>
            <b/>
            <sz val="9"/>
            <color indexed="81"/>
            <rFont val="Tahoma"/>
            <family val="2"/>
          </rPr>
          <t>szarazua:</t>
        </r>
        <r>
          <rPr>
            <sz val="9"/>
            <color indexed="81"/>
            <rFont val="Tahoma"/>
            <family val="2"/>
          </rPr>
          <t xml:space="preserve">
En requerimientos el tiempo inicia a partir de recibe el requerimiento despues de haber sido autorizado</t>
        </r>
      </text>
    </comment>
    <comment ref="J89" authorId="1">
      <text>
        <r>
          <rPr>
            <b/>
            <sz val="9"/>
            <color indexed="81"/>
            <rFont val="Tahoma"/>
            <family val="2"/>
          </rPr>
          <t>14/10/14 se modifica el concepto, integrandolo con tipo de equipo. antes Baja de computadora</t>
        </r>
      </text>
    </comment>
    <comment ref="J90" authorId="2">
      <text>
        <r>
          <rPr>
            <b/>
            <sz val="9"/>
            <color indexed="81"/>
            <rFont val="Tahoma"/>
            <family val="2"/>
          </rPr>
          <t>aespino:</t>
        </r>
        <r>
          <rPr>
            <sz val="9"/>
            <color indexed="81"/>
            <rFont val="Tahoma"/>
            <family val="2"/>
          </rPr>
          <t xml:space="preserve">
SOLICITUD DE RAM, HDD, DVD, ETC
</t>
        </r>
      </text>
    </comment>
    <comment ref="J133" authorId="1">
      <text>
        <r>
          <rPr>
            <b/>
            <sz val="9"/>
            <color indexed="81"/>
            <rFont val="Tahoma"/>
            <family val="2"/>
          </rPr>
          <t>14/10/14 se modifica categoria de 3er nivel Activación de servicio de datos</t>
        </r>
      </text>
    </comment>
    <comment ref="J144" authorId="0">
      <text>
        <r>
          <rPr>
            <b/>
            <sz val="9"/>
            <color indexed="81"/>
            <rFont val="Tahoma"/>
            <family val="2"/>
          </rPr>
          <t>szarazua:</t>
        </r>
        <r>
          <rPr>
            <sz val="9"/>
            <color indexed="81"/>
            <rFont val="Tahoma"/>
            <family val="2"/>
          </rPr>
          <t xml:space="preserve">
DUPLICADA CON NO ENVIA/RECIBE CORREO
</t>
        </r>
      </text>
    </comment>
    <comment ref="J177" authorId="3">
      <text>
        <r>
          <rPr>
            <b/>
            <sz val="9"/>
            <color indexed="81"/>
            <rFont val="Tahoma"/>
            <family val="2"/>
          </rPr>
          <t>unico usuario Mantenimiento</t>
        </r>
        <r>
          <rPr>
            <sz val="9"/>
            <color indexed="81"/>
            <rFont val="Tahoma"/>
            <family val="2"/>
          </rPr>
          <t xml:space="preserve">
</t>
        </r>
      </text>
    </comment>
    <comment ref="J178" authorId="3">
      <text>
        <r>
          <rPr>
            <b/>
            <sz val="9"/>
            <color indexed="81"/>
            <rFont val="Tahoma"/>
            <family val="2"/>
          </rPr>
          <t>unico usuario Mantenimiento</t>
        </r>
        <r>
          <rPr>
            <sz val="9"/>
            <color indexed="81"/>
            <rFont val="Tahoma"/>
            <family val="2"/>
          </rPr>
          <t xml:space="preserve">
</t>
        </r>
      </text>
    </comment>
    <comment ref="J207" authorId="4">
      <text>
        <r>
          <rPr>
            <b/>
            <sz val="9"/>
            <color indexed="81"/>
            <rFont val="Tahoma"/>
            <family val="2"/>
          </rPr>
          <t xml:space="preserve">Autorizado por Director de área y Director General
</t>
        </r>
      </text>
    </comment>
    <comment ref="J220" authorId="4">
      <text>
        <r>
          <rPr>
            <b/>
            <sz val="9"/>
            <color indexed="81"/>
            <rFont val="Tahoma"/>
            <family val="2"/>
          </rPr>
          <t xml:space="preserve">Autorizado por Director de área y Director General
</t>
        </r>
      </text>
    </comment>
    <comment ref="J233" authorId="4">
      <text>
        <r>
          <rPr>
            <b/>
            <sz val="9"/>
            <color indexed="81"/>
            <rFont val="Tahoma"/>
            <family val="2"/>
          </rPr>
          <t xml:space="preserve">Autorizado por Director de área y Director General
</t>
        </r>
      </text>
    </comment>
    <comment ref="J248" authorId="0">
      <text>
        <r>
          <rPr>
            <b/>
            <sz val="9"/>
            <color indexed="81"/>
            <rFont val="Tahoma"/>
            <family val="2"/>
          </rPr>
          <t>szarazua:</t>
        </r>
        <r>
          <rPr>
            <sz val="9"/>
            <color indexed="81"/>
            <rFont val="Tahoma"/>
            <family val="2"/>
          </rPr>
          <t xml:space="preserve">
se agrega el 19/12/2014</t>
        </r>
      </text>
    </comment>
    <comment ref="J249" authorId="4">
      <text>
        <r>
          <rPr>
            <b/>
            <sz val="9"/>
            <color indexed="81"/>
            <rFont val="Tahoma"/>
            <family val="2"/>
          </rPr>
          <t xml:space="preserve">Autorizado por Director de área y Director General
</t>
        </r>
      </text>
    </comment>
    <comment ref="J263" authorId="4">
      <text>
        <r>
          <rPr>
            <b/>
            <sz val="9"/>
            <color indexed="81"/>
            <rFont val="Tahoma"/>
            <family val="2"/>
          </rPr>
          <t xml:space="preserve">Autorizado por Director de área y Director General
</t>
        </r>
      </text>
    </comment>
    <comment ref="J275" authorId="4">
      <text>
        <r>
          <rPr>
            <b/>
            <sz val="9"/>
            <color indexed="81"/>
            <rFont val="Tahoma"/>
            <family val="2"/>
          </rPr>
          <t xml:space="preserve">Autorizado por Director de área y Director General
</t>
        </r>
      </text>
    </comment>
    <comment ref="J288" authorId="4">
      <text>
        <r>
          <rPr>
            <b/>
            <sz val="9"/>
            <color indexed="81"/>
            <rFont val="Tahoma"/>
            <family val="2"/>
          </rPr>
          <t xml:space="preserve">Autorizado por Director de área y Director General
</t>
        </r>
      </text>
    </comment>
    <comment ref="J302" authorId="4">
      <text>
        <r>
          <rPr>
            <b/>
            <sz val="9"/>
            <color indexed="81"/>
            <rFont val="Tahoma"/>
            <family val="2"/>
          </rPr>
          <t xml:space="preserve">Autorizado por Director de área y Director General
</t>
        </r>
      </text>
    </comment>
    <comment ref="J315" authorId="4">
      <text>
        <r>
          <rPr>
            <b/>
            <sz val="9"/>
            <color indexed="81"/>
            <rFont val="Tahoma"/>
            <family val="2"/>
          </rPr>
          <t xml:space="preserve">Autorizado por Director de área y Director General
</t>
        </r>
      </text>
    </comment>
    <comment ref="J327" authorId="4">
      <text>
        <r>
          <rPr>
            <b/>
            <sz val="9"/>
            <color indexed="81"/>
            <rFont val="Tahoma"/>
            <family val="2"/>
          </rPr>
          <t xml:space="preserve">Autorizado por Director de área y Director General
</t>
        </r>
      </text>
    </comment>
    <comment ref="J339" authorId="4">
      <text>
        <r>
          <rPr>
            <b/>
            <sz val="9"/>
            <color indexed="81"/>
            <rFont val="Tahoma"/>
            <family val="2"/>
          </rPr>
          <t xml:space="preserve">Autorizado por Director de área y Director General
</t>
        </r>
      </text>
    </comment>
    <comment ref="J349" authorId="4">
      <text>
        <r>
          <rPr>
            <b/>
            <sz val="9"/>
            <color indexed="81"/>
            <rFont val="Tahoma"/>
            <family val="2"/>
          </rPr>
          <t xml:space="preserve">Autorizado por Director de área y Director General
</t>
        </r>
      </text>
    </comment>
    <comment ref="J360" authorId="4">
      <text>
        <r>
          <rPr>
            <b/>
            <sz val="9"/>
            <color indexed="81"/>
            <rFont val="Tahoma"/>
            <family val="2"/>
          </rPr>
          <t xml:space="preserve">Autorizado por Director de área y Director General
</t>
        </r>
      </text>
    </comment>
    <comment ref="J370" authorId="4">
      <text>
        <r>
          <rPr>
            <b/>
            <sz val="9"/>
            <color indexed="81"/>
            <rFont val="Tahoma"/>
            <family val="2"/>
          </rPr>
          <t xml:space="preserve">Autorizado por Director de área y Director General
</t>
        </r>
      </text>
    </comment>
    <comment ref="J461" authorId="2">
      <text>
        <r>
          <rPr>
            <b/>
            <sz val="9"/>
            <color indexed="81"/>
            <rFont val="Tahoma"/>
            <family val="2"/>
          </rPr>
          <t>aespino:</t>
        </r>
        <r>
          <rPr>
            <sz val="9"/>
            <color indexed="81"/>
            <rFont val="Tahoma"/>
            <family val="2"/>
          </rPr>
          <t xml:space="preserve">
Deberá especificar la ubicación del servicio, agendar pruebas previas.
Indicar no. de cedes que se conectan al enlace.
Centro de Convenciones y salas que cuenten con Nodo de videoconferencia</t>
        </r>
      </text>
    </comment>
  </commentList>
</comments>
</file>

<file path=xl/comments2.xml><?xml version="1.0" encoding="utf-8"?>
<comments xmlns="http://schemas.openxmlformats.org/spreadsheetml/2006/main">
  <authors>
    <author>szarazua</author>
    <author>Anabel Espino Villanueva</author>
    <author>aespino</author>
    <author>ahernandezp</author>
    <author>xochimilco</author>
  </authors>
  <commentList>
    <comment ref="X33" authorId="0">
      <text>
        <r>
          <rPr>
            <b/>
            <sz val="9"/>
            <color indexed="81"/>
            <rFont val="Tahoma"/>
            <family val="2"/>
          </rPr>
          <t>szarazua:</t>
        </r>
        <r>
          <rPr>
            <sz val="9"/>
            <color indexed="81"/>
            <rFont val="Tahoma"/>
            <family val="2"/>
          </rPr>
          <t xml:space="preserve">
TIEMPO TOTAL: DESDE EL REGISTRO HASTA EL CIERRE DE LA SOLICITUD</t>
        </r>
      </text>
    </comment>
    <comment ref="Z33" authorId="0">
      <text>
        <r>
          <rPr>
            <b/>
            <sz val="9"/>
            <color indexed="81"/>
            <rFont val="Tahoma"/>
            <family val="2"/>
          </rPr>
          <t>szarazua:</t>
        </r>
        <r>
          <rPr>
            <sz val="9"/>
            <color indexed="81"/>
            <rFont val="Tahoma"/>
            <family val="2"/>
          </rPr>
          <t xml:space="preserve">
TIEMPO TOTAL: DESDE EL REGISTRO HASTA EL CIERRE DE LA SOLICITUD</t>
        </r>
      </text>
    </comment>
    <comment ref="P35" authorId="0">
      <text>
        <r>
          <rPr>
            <b/>
            <sz val="9"/>
            <color indexed="81"/>
            <rFont val="Tahoma"/>
            <family val="2"/>
          </rPr>
          <t>szarazua:</t>
        </r>
        <r>
          <rPr>
            <sz val="9"/>
            <color indexed="81"/>
            <rFont val="Tahoma"/>
            <family val="2"/>
          </rPr>
          <t xml:space="preserve">
En requerimientos el tiempo inicia a partir de recibe el requerimiento despues de haber sido autorizado</t>
        </r>
      </text>
    </comment>
    <comment ref="J93" authorId="1">
      <text>
        <r>
          <rPr>
            <b/>
            <sz val="9"/>
            <color indexed="81"/>
            <rFont val="Tahoma"/>
            <family val="2"/>
          </rPr>
          <t>14/10/14 se modifica el concepto, integrandolo con tipo de equipo. antes Baja de computadora</t>
        </r>
      </text>
    </comment>
    <comment ref="J94" authorId="2">
      <text>
        <r>
          <rPr>
            <b/>
            <sz val="9"/>
            <color indexed="81"/>
            <rFont val="Tahoma"/>
            <family val="2"/>
          </rPr>
          <t>aespino:</t>
        </r>
        <r>
          <rPr>
            <sz val="9"/>
            <color indexed="81"/>
            <rFont val="Tahoma"/>
            <family val="2"/>
          </rPr>
          <t xml:space="preserve">
SOLICITUD DE RAM, HDD, DVD, ETC
</t>
        </r>
      </text>
    </comment>
    <comment ref="J137" authorId="1">
      <text>
        <r>
          <rPr>
            <b/>
            <sz val="9"/>
            <color indexed="81"/>
            <rFont val="Tahoma"/>
            <family val="2"/>
          </rPr>
          <t>14/10/14 se modifica categoria de 3er nivel Activación de servicio de datos</t>
        </r>
      </text>
    </comment>
    <comment ref="J148" authorId="0">
      <text>
        <r>
          <rPr>
            <b/>
            <sz val="9"/>
            <color indexed="81"/>
            <rFont val="Tahoma"/>
            <family val="2"/>
          </rPr>
          <t>szarazua:</t>
        </r>
        <r>
          <rPr>
            <sz val="9"/>
            <color indexed="81"/>
            <rFont val="Tahoma"/>
            <family val="2"/>
          </rPr>
          <t xml:space="preserve">
DUPLICADA CON NO ENVIA/RECIBE CORREO
</t>
        </r>
      </text>
    </comment>
    <comment ref="J179" authorId="3">
      <text>
        <r>
          <rPr>
            <b/>
            <sz val="9"/>
            <color indexed="81"/>
            <rFont val="Tahoma"/>
            <family val="2"/>
          </rPr>
          <t>unico usuario Mantenimiento</t>
        </r>
        <r>
          <rPr>
            <sz val="9"/>
            <color indexed="81"/>
            <rFont val="Tahoma"/>
            <family val="2"/>
          </rPr>
          <t xml:space="preserve">
</t>
        </r>
      </text>
    </comment>
    <comment ref="J180" authorId="3">
      <text>
        <r>
          <rPr>
            <b/>
            <sz val="9"/>
            <color indexed="81"/>
            <rFont val="Tahoma"/>
            <family val="2"/>
          </rPr>
          <t>unico usuario Mantenimiento</t>
        </r>
        <r>
          <rPr>
            <sz val="9"/>
            <color indexed="81"/>
            <rFont val="Tahoma"/>
            <family val="2"/>
          </rPr>
          <t xml:space="preserve">
</t>
        </r>
      </text>
    </comment>
    <comment ref="J208" authorId="4">
      <text>
        <r>
          <rPr>
            <b/>
            <sz val="9"/>
            <color indexed="81"/>
            <rFont val="Tahoma"/>
            <family val="2"/>
          </rPr>
          <t xml:space="preserve">Autorizado por Director de área y Director General
</t>
        </r>
      </text>
    </comment>
    <comment ref="J221" authorId="4">
      <text>
        <r>
          <rPr>
            <b/>
            <sz val="9"/>
            <color indexed="81"/>
            <rFont val="Tahoma"/>
            <family val="2"/>
          </rPr>
          <t xml:space="preserve">Autorizado por Director de área y Director General
</t>
        </r>
      </text>
    </comment>
    <comment ref="J234" authorId="4">
      <text>
        <r>
          <rPr>
            <b/>
            <sz val="9"/>
            <color indexed="81"/>
            <rFont val="Tahoma"/>
            <family val="2"/>
          </rPr>
          <t xml:space="preserve">Autorizado por Director de área y Director General
</t>
        </r>
      </text>
    </comment>
    <comment ref="J250" authorId="0">
      <text>
        <r>
          <rPr>
            <b/>
            <sz val="9"/>
            <color indexed="81"/>
            <rFont val="Tahoma"/>
            <family val="2"/>
          </rPr>
          <t>szarazua:</t>
        </r>
        <r>
          <rPr>
            <sz val="9"/>
            <color indexed="81"/>
            <rFont val="Tahoma"/>
            <family val="2"/>
          </rPr>
          <t xml:space="preserve">
se agrega el 19/12/2014</t>
        </r>
      </text>
    </comment>
    <comment ref="J251" authorId="4">
      <text>
        <r>
          <rPr>
            <b/>
            <sz val="9"/>
            <color indexed="81"/>
            <rFont val="Tahoma"/>
            <family val="2"/>
          </rPr>
          <t xml:space="preserve">Autorizado por Director de área y Director General
</t>
        </r>
      </text>
    </comment>
    <comment ref="J266" authorId="4">
      <text>
        <r>
          <rPr>
            <b/>
            <sz val="9"/>
            <color indexed="81"/>
            <rFont val="Tahoma"/>
            <family val="2"/>
          </rPr>
          <t xml:space="preserve">Autorizado por Director de área y Director General
</t>
        </r>
      </text>
    </comment>
    <comment ref="J278" authorId="4">
      <text>
        <r>
          <rPr>
            <b/>
            <sz val="9"/>
            <color indexed="81"/>
            <rFont val="Tahoma"/>
            <family val="2"/>
          </rPr>
          <t xml:space="preserve">Autorizado por Director de área y Director General
</t>
        </r>
      </text>
    </comment>
    <comment ref="J291" authorId="4">
      <text>
        <r>
          <rPr>
            <b/>
            <sz val="9"/>
            <color indexed="81"/>
            <rFont val="Tahoma"/>
            <family val="2"/>
          </rPr>
          <t xml:space="preserve">Autorizado por Director de área y Director General
</t>
        </r>
      </text>
    </comment>
    <comment ref="J306" authorId="4">
      <text>
        <r>
          <rPr>
            <b/>
            <sz val="9"/>
            <color indexed="81"/>
            <rFont val="Tahoma"/>
            <family val="2"/>
          </rPr>
          <t xml:space="preserve">Autorizado por Director de área y Director General
</t>
        </r>
      </text>
    </comment>
    <comment ref="J319" authorId="4">
      <text>
        <r>
          <rPr>
            <b/>
            <sz val="9"/>
            <color indexed="81"/>
            <rFont val="Tahoma"/>
            <family val="2"/>
          </rPr>
          <t xml:space="preserve">Autorizado por Director de área y Director General
</t>
        </r>
      </text>
    </comment>
    <comment ref="J331" authorId="4">
      <text>
        <r>
          <rPr>
            <b/>
            <sz val="9"/>
            <color indexed="81"/>
            <rFont val="Tahoma"/>
            <family val="2"/>
          </rPr>
          <t xml:space="preserve">Autorizado por Director de área y Director General
</t>
        </r>
      </text>
    </comment>
    <comment ref="J343" authorId="4">
      <text>
        <r>
          <rPr>
            <b/>
            <sz val="9"/>
            <color indexed="81"/>
            <rFont val="Tahoma"/>
            <family val="2"/>
          </rPr>
          <t xml:space="preserve">Autorizado por Director de área y Director General
</t>
        </r>
      </text>
    </comment>
    <comment ref="J353" authorId="4">
      <text>
        <r>
          <rPr>
            <b/>
            <sz val="9"/>
            <color indexed="81"/>
            <rFont val="Tahoma"/>
            <family val="2"/>
          </rPr>
          <t xml:space="preserve">Autorizado por Director de área y Director General
</t>
        </r>
      </text>
    </comment>
    <comment ref="J364" authorId="4">
      <text>
        <r>
          <rPr>
            <b/>
            <sz val="9"/>
            <color indexed="81"/>
            <rFont val="Tahoma"/>
            <family val="2"/>
          </rPr>
          <t xml:space="preserve">Autorizado por Director de área y Director General
</t>
        </r>
      </text>
    </comment>
    <comment ref="J374" authorId="4">
      <text>
        <r>
          <rPr>
            <b/>
            <sz val="9"/>
            <color indexed="81"/>
            <rFont val="Tahoma"/>
            <family val="2"/>
          </rPr>
          <t xml:space="preserve">Autorizado por Director de área y Director General
</t>
        </r>
      </text>
    </comment>
    <comment ref="I470" authorId="2">
      <text>
        <r>
          <rPr>
            <b/>
            <sz val="9"/>
            <color indexed="81"/>
            <rFont val="Tahoma"/>
            <family val="2"/>
          </rPr>
          <t>aespino:</t>
        </r>
        <r>
          <rPr>
            <sz val="9"/>
            <color indexed="81"/>
            <rFont val="Tahoma"/>
            <family val="2"/>
          </rPr>
          <t xml:space="preserve">
Deberá especificar la ubicación del servicio, agendar pruebas previas.
Indicar no. de cedes que se conectan al enlace.
Centro de Convenciones y salas que cuenten con Nodo de videoconferencia</t>
        </r>
      </text>
    </comment>
    <comment ref="J470" authorId="2">
      <text>
        <r>
          <rPr>
            <b/>
            <sz val="9"/>
            <color indexed="81"/>
            <rFont val="Tahoma"/>
            <family val="2"/>
          </rPr>
          <t>aespino:</t>
        </r>
        <r>
          <rPr>
            <sz val="9"/>
            <color indexed="81"/>
            <rFont val="Tahoma"/>
            <family val="2"/>
          </rPr>
          <t xml:space="preserve">
Deberá especificar la ubicación del servicio, agendar pruebas previas.
Indicar no. de cedes que se conectan al enlace.
Centro de Convenciones y salas que cuenten con Nodo de videoconferencia</t>
        </r>
      </text>
    </comment>
  </commentList>
</comments>
</file>

<file path=xl/comments3.xml><?xml version="1.0" encoding="utf-8"?>
<comments xmlns="http://schemas.openxmlformats.org/spreadsheetml/2006/main">
  <authors>
    <author>ahernandezp</author>
    <author>aespino</author>
  </authors>
  <commentList>
    <comment ref="J10" authorId="0">
      <text>
        <r>
          <rPr>
            <b/>
            <sz val="9"/>
            <color indexed="81"/>
            <rFont val="Tahoma"/>
            <family val="2"/>
          </rPr>
          <t>unico usuario Mantenimiento</t>
        </r>
        <r>
          <rPr>
            <sz val="9"/>
            <color indexed="81"/>
            <rFont val="Tahoma"/>
            <family val="2"/>
          </rPr>
          <t xml:space="preserve">
</t>
        </r>
      </text>
    </comment>
    <comment ref="J11" authorId="0">
      <text>
        <r>
          <rPr>
            <b/>
            <sz val="9"/>
            <color indexed="81"/>
            <rFont val="Tahoma"/>
            <family val="2"/>
          </rPr>
          <t>unico usuario Mantenimiento</t>
        </r>
      </text>
    </comment>
    <comment ref="J31" authorId="0">
      <text>
        <r>
          <rPr>
            <b/>
            <sz val="9"/>
            <color indexed="81"/>
            <rFont val="Tahoma"/>
            <family val="2"/>
          </rPr>
          <t>unico usuario Mantenimiento</t>
        </r>
        <r>
          <rPr>
            <sz val="9"/>
            <color indexed="81"/>
            <rFont val="Tahoma"/>
            <family val="2"/>
          </rPr>
          <t xml:space="preserve">
</t>
        </r>
      </text>
    </comment>
    <comment ref="J32" authorId="0">
      <text>
        <r>
          <rPr>
            <b/>
            <sz val="9"/>
            <color indexed="81"/>
            <rFont val="Tahoma"/>
            <family val="2"/>
          </rPr>
          <t>unico usuario Mantenimiento</t>
        </r>
        <r>
          <rPr>
            <sz val="9"/>
            <color indexed="81"/>
            <rFont val="Tahoma"/>
            <family val="2"/>
          </rPr>
          <t xml:space="preserve">
</t>
        </r>
      </text>
    </comment>
    <comment ref="J57" authorId="1">
      <text>
        <r>
          <rPr>
            <b/>
            <sz val="9"/>
            <color indexed="81"/>
            <rFont val="Tahoma"/>
            <family val="2"/>
          </rPr>
          <t>aespino:</t>
        </r>
        <r>
          <rPr>
            <sz val="9"/>
            <color indexed="81"/>
            <rFont val="Tahoma"/>
            <family val="2"/>
          </rPr>
          <t xml:space="preserve">
Deberá especificar la ubicación del servicio, agendar pruebas previas.
Indicar no. de cedes que se conectan al enlace.
Centro de Convenciones y salas que cuenten con Nodo de videoconferencia</t>
        </r>
      </text>
    </comment>
  </commentList>
</comments>
</file>

<file path=xl/comments4.xml><?xml version="1.0" encoding="utf-8"?>
<comments xmlns="http://schemas.openxmlformats.org/spreadsheetml/2006/main">
  <authors>
    <author>aespino</author>
  </authors>
  <commentList>
    <comment ref="I9" authorId="0">
      <text>
        <r>
          <rPr>
            <b/>
            <sz val="9"/>
            <color indexed="81"/>
            <rFont val="Tahoma"/>
            <family val="2"/>
          </rPr>
          <t>aespino:</t>
        </r>
        <r>
          <rPr>
            <sz val="9"/>
            <color indexed="81"/>
            <rFont val="Tahoma"/>
            <family val="2"/>
          </rPr>
          <t xml:space="preserve">
Deberá especificar la ubicación del servicio, agendar pruebas previas.
Indicar no. de cedes que se conectan al enlace.
Centro de Convenciones y salas que cuenten con Nodo de videoconferencia</t>
        </r>
      </text>
    </comment>
    <comment ref="J9" authorId="0">
      <text>
        <r>
          <rPr>
            <b/>
            <sz val="9"/>
            <color indexed="81"/>
            <rFont val="Tahoma"/>
            <family val="2"/>
          </rPr>
          <t>aespino:</t>
        </r>
        <r>
          <rPr>
            <sz val="9"/>
            <color indexed="81"/>
            <rFont val="Tahoma"/>
            <family val="2"/>
          </rPr>
          <t xml:space="preserve">
Deberá especificar la ubicación del servicio, agendar pruebas previas.
Indicar no. de cedes que se conectan al enlace.
Centro de Convenciones y salas que cuenten con Nodo de videoconferencia</t>
        </r>
      </text>
    </comment>
  </commentList>
</comments>
</file>

<file path=xl/sharedStrings.xml><?xml version="1.0" encoding="utf-8"?>
<sst xmlns="http://schemas.openxmlformats.org/spreadsheetml/2006/main" count="10105" uniqueCount="862">
  <si>
    <t>INSTITUTO NACIONAL DE REHABILITACIÓN</t>
  </si>
  <si>
    <t>DIRECCIÓN GENERAL</t>
  </si>
  <si>
    <t>SUBDIRECCIÓN DE TECNOLOGÍAS DE LA INFORMACIÓN Y COMUNICACIONES</t>
  </si>
  <si>
    <t>GESTIÓN Y OPERACIÓN DE LA MESA DE SERVICIOS</t>
  </si>
  <si>
    <t>PORTAFOLIO Y CATALOGO DE SERVICIOS</t>
  </si>
  <si>
    <t>DGOST/DGDST/DGAIT/DGE/ COORDINACION DE PROC</t>
  </si>
  <si>
    <t>Jefe de Servicio</t>
  </si>
  <si>
    <t>Dirección General / Direcciones de área</t>
  </si>
  <si>
    <t>Dirección de Enseñanza / División de EC</t>
  </si>
  <si>
    <t xml:space="preserve">Dirección de Enseñanza </t>
  </si>
  <si>
    <t>STIC</t>
  </si>
  <si>
    <t>Dirección</t>
  </si>
  <si>
    <t>DGAIT</t>
  </si>
  <si>
    <t>Subdireccion</t>
  </si>
  <si>
    <t>Jefe de Depto de Reclutamiento y Selección de Personal</t>
  </si>
  <si>
    <t>Jefa de Servicio de DM</t>
  </si>
  <si>
    <t>Dirección de Investigación</t>
  </si>
  <si>
    <t>Jefe de departamento de proyectos especiales</t>
  </si>
  <si>
    <t>NA</t>
  </si>
  <si>
    <t>Direcctora de Administración /Subdir. Asuntos Juridicos</t>
  </si>
  <si>
    <t>GPO. INTEGRAL</t>
  </si>
  <si>
    <t>Subdireccción de RH</t>
  </si>
  <si>
    <t>COORD PROC</t>
  </si>
  <si>
    <t>Titular del OIC</t>
  </si>
  <si>
    <t>MS/DGAIT</t>
  </si>
  <si>
    <t>subdir. De compras y suministros</t>
  </si>
  <si>
    <t>WM</t>
  </si>
  <si>
    <t>Subdir. Programas Extramuros</t>
  </si>
  <si>
    <t>MS/DGDST/DGAIT</t>
  </si>
  <si>
    <t>Subdir. De planeación</t>
  </si>
  <si>
    <t>PROV</t>
  </si>
  <si>
    <t>Jefe de Consulta externa</t>
  </si>
  <si>
    <t>STIC/DGAIT</t>
  </si>
  <si>
    <t>HOSPITALIZACION</t>
  </si>
  <si>
    <t>Secretario del comité de ética</t>
  </si>
  <si>
    <t>STIC/WM</t>
  </si>
  <si>
    <t>DGOS/DGAIT/DGDST</t>
  </si>
  <si>
    <t>TODAS LAS AREAS QUE CUENTEN CON IMPRESORA ARRENDADA</t>
  </si>
  <si>
    <t>MS</t>
  </si>
  <si>
    <t>Dirección general</t>
  </si>
  <si>
    <t>DGOS</t>
  </si>
  <si>
    <t>ALTA</t>
  </si>
  <si>
    <t>TODAS LAS AREAS</t>
  </si>
  <si>
    <t>DGDST</t>
  </si>
  <si>
    <t>Dirección/ Subdireccion</t>
  </si>
  <si>
    <t>MEDIA</t>
  </si>
  <si>
    <t>ACTIVO</t>
  </si>
  <si>
    <t>ADMINISTRATIVAS</t>
  </si>
  <si>
    <t>DGAIT/PROV</t>
  </si>
  <si>
    <t>SUBDIRECCIÓN DE TIC</t>
  </si>
  <si>
    <t>STIC(GDST)</t>
  </si>
  <si>
    <t>Jefe de Servicio /investigador o Superior</t>
  </si>
  <si>
    <t>SUBDIRECCION DE  RH</t>
  </si>
  <si>
    <t>STIC/ DGAIT</t>
  </si>
  <si>
    <t>Jefe de Servicio o Superior</t>
  </si>
  <si>
    <t>Subdirector de Asuntos Juriddicos ó Titular del OIC</t>
  </si>
  <si>
    <t>BAJA</t>
  </si>
  <si>
    <t>INACTIVO</t>
  </si>
  <si>
    <t>SUSTANTIVAS</t>
  </si>
  <si>
    <t>Subdirector de Tecnologias de la Información</t>
  </si>
  <si>
    <t>ID SERV</t>
  </si>
  <si>
    <t>CATEGORIA DEL SERVICIO</t>
  </si>
  <si>
    <t>DESCRIPCION GENERAL DEL SERVICIO</t>
  </si>
  <si>
    <t>RESPONSABLE DEL SERVICIO</t>
  </si>
  <si>
    <t>VALORACION DEL SERVICIO
(ALTO, MEDIO, BAJO)</t>
  </si>
  <si>
    <t>DISPONIBILIDAD</t>
  </si>
  <si>
    <t>ESTADO DEL SERVICIO 
(ACTIVO O INACTIVO)</t>
  </si>
  <si>
    <t>COBERTURA DEL SERVICIO</t>
  </si>
  <si>
    <t xml:space="preserve">Subcategoría </t>
  </si>
  <si>
    <t>CATEGORIA DE TERCER NIVEL</t>
  </si>
  <si>
    <t>Visible en el portal del usuario final</t>
  </si>
  <si>
    <t>INCIDENTE</t>
  </si>
  <si>
    <t>SOLICITUD</t>
  </si>
  <si>
    <t>PROBLEMA</t>
  </si>
  <si>
    <t>ATENCION</t>
  </si>
  <si>
    <t>Impacto (Alto, Medio, Bajo)</t>
  </si>
  <si>
    <t>Autoriza por el área solicitante</t>
  </si>
  <si>
    <t>Aprueba por la STIC</t>
  </si>
  <si>
    <r>
      <t xml:space="preserve">TIEMPO DE SOLUCION </t>
    </r>
    <r>
      <rPr>
        <sz val="8"/>
        <color theme="1"/>
        <rFont val="Arial"/>
        <family val="2"/>
      </rPr>
      <t>(minutos)</t>
    </r>
  </si>
  <si>
    <t>Plantilla</t>
  </si>
  <si>
    <t>Observaciones</t>
  </si>
  <si>
    <t xml:space="preserve">1er. Nivel
</t>
  </si>
  <si>
    <t>Tiempo de Atención (min)</t>
  </si>
  <si>
    <t xml:space="preserve">2° nivel
</t>
  </si>
  <si>
    <t>3er. Nivel</t>
  </si>
  <si>
    <t>Computo de usuario final</t>
  </si>
  <si>
    <t>Asesoría en el uso y operación de computadoras, impresoras, video proyectores, UPS's y periféricos, así como la reparación de fallas físicas o lógicas, además de Asignación, Reubicación,  Reasignación o baja de equipos</t>
  </si>
  <si>
    <t>CPU</t>
  </si>
  <si>
    <t>Compartir archivos y carpetas</t>
  </si>
  <si>
    <t>*</t>
  </si>
  <si>
    <t>Numero de Inventario  de los equipos donde se desea compartir los archivos</t>
  </si>
  <si>
    <t>No.de Inventario  del equipo a compartir: (validar con base de datos de activo fijo)
No. de Inventario del(los ) equipo(s) a donde se desea compartir los archivos: (validar con base de datos de activo fijo)</t>
  </si>
  <si>
    <t>Conectar/Desconectar por mantenimiento del área</t>
  </si>
  <si>
    <t xml:space="preserve">
Numero de Inventario:</t>
  </si>
  <si>
    <t>Este servicio se cerrara una vez que sea conectado el equipo.</t>
  </si>
  <si>
    <t>No.de Inventario  del equipo: (validar con base de datos de activo fijo)</t>
  </si>
  <si>
    <t>No enciende</t>
  </si>
  <si>
    <t>Los equipos de apoyo se proporcionaran de lunes a viernes en un horario de 9:00 a 18:00 hrs. de acuerdo a condiciones contractuales vigentes.</t>
  </si>
  <si>
    <t>No envia impresión</t>
  </si>
  <si>
    <t>No expulsa CD-Rom</t>
  </si>
  <si>
    <t>-</t>
  </si>
  <si>
    <t>No lee CD</t>
  </si>
  <si>
    <t>No se apaga</t>
  </si>
  <si>
    <t xml:space="preserve">Password de arranque </t>
  </si>
  <si>
    <t>Password de inicio de sesión</t>
  </si>
  <si>
    <t>Revisar en forma general la funcionalidad del equipo y perifericos</t>
  </si>
  <si>
    <t>Revisión de integridad física del equipo</t>
  </si>
  <si>
    <t>Sustitución cable usb o de poder</t>
  </si>
  <si>
    <t>Solo se proporcionara stock de cables para el personal de turnos especiales.</t>
  </si>
  <si>
    <t>Falla Unidad de Cinta</t>
  </si>
  <si>
    <t>preguntar a ana</t>
  </si>
  <si>
    <t>Monitor</t>
  </si>
  <si>
    <t>Colores desproporcionados</t>
  </si>
  <si>
    <t>Imagen desproporcionada</t>
  </si>
  <si>
    <t>Imagen difuminada</t>
  </si>
  <si>
    <t>Imagen titila o tiembla</t>
  </si>
  <si>
    <t>No muestra imagen</t>
  </si>
  <si>
    <t>Impresora</t>
  </si>
  <si>
    <t>Atora constantemente el papel</t>
  </si>
  <si>
    <t>Chasis roto y/o dañado</t>
  </si>
  <si>
    <t>Compartir impresora</t>
  </si>
  <si>
    <t>Ensucia hojas al imprimir</t>
  </si>
  <si>
    <t>Impresión no alineada/desajustada</t>
  </si>
  <si>
    <t>Jala demasiadas hojas</t>
  </si>
  <si>
    <t>No funde el tóner sobre papel</t>
  </si>
  <si>
    <t>No imprime</t>
  </si>
  <si>
    <t>No jala papel de la bandeja</t>
  </si>
  <si>
    <t>Papel o tarjeta atorada</t>
  </si>
  <si>
    <t>Laptop</t>
  </si>
  <si>
    <t>Eliminador dañado</t>
  </si>
  <si>
    <t>Revisar en forma general la funcionalidad del equipo</t>
  </si>
  <si>
    <t xml:space="preserve">Scanner </t>
  </si>
  <si>
    <t>No escanea</t>
  </si>
  <si>
    <t>Vídeoproyector</t>
  </si>
  <si>
    <t>Configuración</t>
  </si>
  <si>
    <t>No reconoce dispositivo</t>
  </si>
  <si>
    <t>Periféricos (lectores de código de barras)</t>
  </si>
  <si>
    <t>Instalación</t>
  </si>
  <si>
    <t>Regulador</t>
  </si>
  <si>
    <t>UPS/Nobreak</t>
  </si>
  <si>
    <t>Botón encendido roto</t>
  </si>
  <si>
    <t>No respalda</t>
  </si>
  <si>
    <t>Se apaga constantemente</t>
  </si>
  <si>
    <t>Asignación, sustitución, reubicación y baja de Equipo de computo</t>
  </si>
  <si>
    <t>Asignación de nuevo equipo de computo</t>
  </si>
  <si>
    <t>Área:
Ubicación:
Cuenta con servicio de datos:
Cuenta con servicio eléctrico:
Cuenta con mobiliario para su instalación:
Personal Responsable para fima de resguardo</t>
  </si>
  <si>
    <t xml:space="preserve">Cuando se rechasen se cerraran y se </t>
  </si>
  <si>
    <r>
      <t xml:space="preserve">Tipo de equipo: (PC, Impresora, UPS, Lector de código de barras, camara web, scanner, otros _____) 
Cuenta con servicio de datos: (SI/NO/NA)
Cuenta con servicio electrico: (SI/NO/NA)
Cuenta con mobiliario para su instalación:  (SI/NO)
Personal Responsable para fima de resguardo: (Válidar información con BD de Recursos Humanos)
</t>
    </r>
    <r>
      <rPr>
        <b/>
        <sz val="8"/>
        <color rgb="FFFF0000"/>
        <rFont val="Arial"/>
        <family val="2"/>
      </rPr>
      <t>NOTA:dar opción de agregar tantos equipos se requieran</t>
    </r>
  </si>
  <si>
    <t>Sustitución de  equipo de computo</t>
  </si>
  <si>
    <t xml:space="preserve">Área:
Ubicación:
Numero de Inventario
Equipo actual
</t>
  </si>
  <si>
    <r>
      <t xml:space="preserve">PC, Impresora, UPS, Lector de código de barras, camara web, scanner, otros _____) 
No. de Inventario del equipo a sustituir: (válidar información con BD de Activo Fijo y que proporcione de manera automática el nombre del resguardante).
</t>
    </r>
    <r>
      <rPr>
        <b/>
        <sz val="8"/>
        <color rgb="FFFF0000"/>
        <rFont val="Arial"/>
        <family val="2"/>
      </rPr>
      <t>NOTA:dar opción de agregar tantos equipos se requieran</t>
    </r>
  </si>
  <si>
    <t>Reubicación de equipo de computo</t>
  </si>
  <si>
    <r>
      <t xml:space="preserve">Indicar el tipo de equipo (Computadora, UPS, Impresora, otro), Numero(s) de Inventario(s) del equipo(s) a reubicar
Área de Origen y área de destino
Ubicación de origen y de destino:
Nombre del Usuario(s) responsable(s) para firma(s) de resguardo(s).
</t>
    </r>
    <r>
      <rPr>
        <sz val="8"/>
        <color rgb="FFFF0000"/>
        <rFont val="Arial"/>
        <family val="2"/>
      </rPr>
      <t>IP(s)</t>
    </r>
  </si>
  <si>
    <r>
      <t xml:space="preserve">PC, Impresora, UPS, Lector de código de barras, camara web, scanner, otros _____) 
No. de Inventario del equipo a reubicar: (válidar información con BD de Activo Fijo )
Cuenta con servicio de datos: (SI/NO/NA)
Cuenta con servicio electrico: (SI/NO)
Cuenta con mobiliario para su instalación:  (SI/NO)
</t>
    </r>
    <r>
      <rPr>
        <sz val="8"/>
        <color rgb="FFFF0000"/>
        <rFont val="Arial"/>
        <family val="2"/>
      </rPr>
      <t>NOTA: el servicio de datos solo aplica para PC o impresora, si  la respuesta es no en alguno de estas últimas tres preguntas. NO procederá el servicio.</t>
    </r>
    <r>
      <rPr>
        <sz val="8"/>
        <color theme="1"/>
        <rFont val="Arial"/>
        <family val="2"/>
      </rPr>
      <t xml:space="preserve">
Área de Origen: (deberá ser de manera automática de acuerdo al resguardo y su ubicación)
Área destino: Texto abierto con 200 caracteres
Ubicación destino: mediante catálogo
Nombre del resguardante:Usuario responsable para firma de resguardo por cada equipo.
</t>
    </r>
    <r>
      <rPr>
        <b/>
        <sz val="8"/>
        <color rgb="FFFF0000"/>
        <rFont val="Arial"/>
        <family val="2"/>
      </rPr>
      <t xml:space="preserve"> NOTA:</t>
    </r>
    <r>
      <rPr>
        <sz val="8"/>
        <color rgb="FFFF0000"/>
        <rFont val="Arial"/>
        <family val="2"/>
      </rPr>
      <t>dar opción de agregar tantos equipos se requieran</t>
    </r>
    <r>
      <rPr>
        <sz val="8"/>
        <color theme="1"/>
        <rFont val="Arial"/>
        <family val="2"/>
      </rPr>
      <t xml:space="preserve">
</t>
    </r>
    <r>
      <rPr>
        <sz val="8"/>
        <color rgb="FFFF0000"/>
        <rFont val="Arial"/>
        <family val="2"/>
      </rPr>
      <t>IP (este no es un dato proporcionado por el usuario, se deberá integrar de manera automática de acuerdo a configuraciones, al momento de llegar la solicitud a la Mesa de servicio de manera automatica )</t>
    </r>
  </si>
  <si>
    <t>Reubicación por área o proyecto</t>
  </si>
  <si>
    <t>CPU(s), UPS(s)                    nobreak(s)                             otro(s)                      Numero de Inventario de los equipos a reubicar
Área de Origen y área de destino
Ubicación de origen y de destino:
Nombre del Usuario responsable para firma de resguardo.
Cuenta con  servicio de datos:
Cuenta con servicio eléctrico:
Cuenta con mobiliario para su instalación:</t>
  </si>
  <si>
    <t>Baja de equipo de cómputo</t>
  </si>
  <si>
    <t>Área:
Ubicación:
Numero de Inventario</t>
  </si>
  <si>
    <r>
      <t xml:space="preserve">PC, Impresora, UPS, Lector de código de barras, camara web, scanner, otros _____) 
No. de Inventario: (válidar información con BD de Activo Fijo)
</t>
    </r>
    <r>
      <rPr>
        <b/>
        <sz val="8"/>
        <color rgb="FFFF0000"/>
        <rFont val="Arial"/>
        <family val="2"/>
      </rPr>
      <t>NOTA:dar opción de agregar tantos equipos se requieran</t>
    </r>
  </si>
  <si>
    <t>Requerimiento de componente de equipo informático</t>
  </si>
  <si>
    <t>Área:
Ubicación:
Numero de Inventario de computadora:</t>
  </si>
  <si>
    <t>Tipo de componente: (RAM, DD, DVD, Tarjeta de red, otro _______)
No. de Inventario de la PC donde se instalara: (válidar información con BD de Activo Fijo)</t>
  </si>
  <si>
    <t>Activación de password de arranque</t>
  </si>
  <si>
    <t>No. de Inventario de la PC donde se instalara: (válidar información con BD de Activo Fijo)</t>
  </si>
  <si>
    <t>Actualización o cancelación de cédulas de Equipo de cómputo</t>
  </si>
  <si>
    <t>Cambio de usuario en cedulas de equipo de computo</t>
  </si>
  <si>
    <t>Área:
Ubicación:
Numero de Inventario(s) de equipo(s) a resguardo:</t>
  </si>
  <si>
    <t>Tipo de equipo: (PC, Impresora, UPS, Lector de código de barras, camara web, scanner, otros _____) 
No. de Inventario del equipo: (válidar información con BD de Activo Fijo )
Nombre del nuevo resguardante: SI (válidar información con BD de Recursos Humanos)
 NOTA:dar opción de agregar tantos equipos se requieran</t>
  </si>
  <si>
    <t>Equipo de comunicaciones y Seguridad</t>
  </si>
  <si>
    <t>Atención de fallas en la operación en los equipos de comunicaciones y seguridad, así como Asignación de antena para red inalámbrica</t>
  </si>
  <si>
    <t>Switches</t>
  </si>
  <si>
    <t>Falla de Hardware o  Software</t>
  </si>
  <si>
    <t>IP
UBICACIÓN:
Dirección MAC:
No. de serie:</t>
  </si>
  <si>
    <t>IP: texto con 20 caracteres
Dirección MAC: texto con 30 caracteres
No. de serie: (válidar información con BD de activo fijo)</t>
  </si>
  <si>
    <t>Firewall</t>
  </si>
  <si>
    <t>Conmutador</t>
  </si>
  <si>
    <t>Fuera de servicio parcial o total</t>
  </si>
  <si>
    <t xml:space="preserve">IP
UBICACIÓN:
</t>
  </si>
  <si>
    <t>IP: texto con 20 caracteres
No. de  inventario: (válidar información con BD de activo fijo)</t>
  </si>
  <si>
    <t>Consolas de operadora telefonica</t>
  </si>
  <si>
    <t>No. de operadora:</t>
  </si>
  <si>
    <t>No. de operadora: (menu del 1 al 8)</t>
  </si>
  <si>
    <t>Equipo de Videoconferencia</t>
  </si>
  <si>
    <t>No. de inventario: (válidar información con BD de activo fijo)</t>
  </si>
  <si>
    <t>Configuraciones especiales</t>
  </si>
  <si>
    <t>no requiere de campo en especifico, se cubre con plantilla general</t>
  </si>
  <si>
    <t>Servidores</t>
  </si>
  <si>
    <t>IP
UBICACIÓN:
Aplicaciones:
Sistema Operativo:
Dirección MAC:
No. de serie:</t>
  </si>
  <si>
    <t>No. de inventario; (válidar información con BD de activo fijo)
IP: texto con 20 caracters
Dirección MAC: texto con 30 caracteres
Aplicaciones: texto con 150 caracteres
Sistema Operativo: (Windows y Linux)</t>
  </si>
  <si>
    <t xml:space="preserve">Numero de Inventario  de los equipos donde se desea compartir los archivos </t>
  </si>
  <si>
    <t>Sin plantilla, se cubre con Descripción de la solicitud</t>
  </si>
  <si>
    <t>AP</t>
  </si>
  <si>
    <t>Antena  para red inalambrica</t>
  </si>
  <si>
    <t>Área:
Ubicación:</t>
  </si>
  <si>
    <t>Software de misión critica y especializada</t>
  </si>
  <si>
    <t>Atención de fallas en la operación del software de misión critica y especializada</t>
  </si>
  <si>
    <t>Informix</t>
  </si>
  <si>
    <t>IP:
Ubicación
Dirección MAC:
Versión de la aplicación:</t>
  </si>
  <si>
    <t>IP: texto con 20 caracteres
Dirección MAC: texto con 30 caracteres
Versión de la aplicación: texto con 20 caracteres</t>
  </si>
  <si>
    <t>Continuum</t>
  </si>
  <si>
    <t>Marca error RCP</t>
  </si>
  <si>
    <t>No pueden logearse</t>
  </si>
  <si>
    <t>No acceso a la Base de Datos</t>
  </si>
  <si>
    <t>Antivirus</t>
  </si>
  <si>
    <t>No muestra todas las opciones</t>
  </si>
  <si>
    <t>Tarificador</t>
  </si>
  <si>
    <t>No permite guardar plantilla</t>
  </si>
  <si>
    <t>No permite entrar a la consola</t>
  </si>
  <si>
    <t>No entran llamadas</t>
  </si>
  <si>
    <t>Aplicativos de Computo</t>
  </si>
  <si>
    <t>Asesoría en el uso y correción de incidentes que se presenten para  restablecer su operación, así como Adquisición, asignación e instalación de software.</t>
  </si>
  <si>
    <t>Software</t>
  </si>
  <si>
    <t>No. Inventario  PC:
Nombre del software:
Descripción del incidente:</t>
  </si>
  <si>
    <t>No. de Inventario de la PC: (válidar información con BD de Activo Fijo)
Nombre del software: catálogo de acuerdo al inventario de activos y otro ________</t>
  </si>
  <si>
    <t>Falla programa</t>
  </si>
  <si>
    <t>Falla sistema operativo</t>
  </si>
  <si>
    <t>Instalación de software libre</t>
  </si>
  <si>
    <t>Instrucción en el uso</t>
  </si>
  <si>
    <t>Mensaje error programa</t>
  </si>
  <si>
    <t>Mensaje error sistema operativo</t>
  </si>
  <si>
    <t>Gestion para Adquisión de Software</t>
  </si>
  <si>
    <t>Proyecto:
Área solicitante:
No. de requerimiento:
Fecha de solicitud:
Situación actual:
Alineación al Plan Nacional de desarrollo, programas sectoriales y de gobierno, y a los objetivos Institucionales:</t>
  </si>
  <si>
    <t>Proyecto: texto con 200 caracteres
Situación actual: texto con 300 caracteres
Alineación al Plan Nacional de desarrollo, programas sectoriales y de gobierno, y a los objetivos Institucionales: texto con 500 caracteres</t>
  </si>
  <si>
    <t xml:space="preserve">Actualización de software </t>
  </si>
  <si>
    <t>No. serie equipo:
usuario y versión de software con la que cuenta</t>
  </si>
  <si>
    <t>No. de Inventario: (válidar información con BD de Activo Fijo)</t>
  </si>
  <si>
    <t>Instalación de software licenciado</t>
  </si>
  <si>
    <t>No. serie equipo:
usuario</t>
  </si>
  <si>
    <t>No.de inventario: (válidar información con BD de activo fijo)</t>
  </si>
  <si>
    <t>Reasignación de software</t>
  </si>
  <si>
    <t>Nombre del software:
Versioón:
Equipo actual:
Equipo a instalar:</t>
  </si>
  <si>
    <t>Nombre del software: texto con 100 caracteres
Versión: texto con 50 caracteres
No. Inventario del equipo actual: (válidar información con BD de activo fijo) 
No. Inventario del equipo a instalar: (válidar información con BD de activo fijo)</t>
  </si>
  <si>
    <t xml:space="preserve">Desinstalación de software </t>
  </si>
  <si>
    <t>Reducción de Archivo(Unidad de Enlace, OIC)</t>
  </si>
  <si>
    <t>Adjuntar archivo</t>
  </si>
  <si>
    <t>Instalación del antivirus coorporativo a equipo de computo institucional y los autorizados para hacer uso de la red inalambrica, actualización y escaneo de equipos y dispositivos.</t>
  </si>
  <si>
    <t xml:space="preserve">Equipo informático  </t>
  </si>
  <si>
    <t>Deteccion de virus (escaneo de dispositivos)</t>
  </si>
  <si>
    <t>Nombre_Eq (IP)
Ubicación:
Color icono:
Versión:
última fecha de firma:
Se encuentra en dominio:</t>
  </si>
  <si>
    <r>
      <t xml:space="preserve">No. de Inventario: (válidar información con BD de activo fijo)
</t>
    </r>
    <r>
      <rPr>
        <sz val="8"/>
        <rFont val="Arial"/>
        <family val="2"/>
      </rPr>
      <t>Color del icono de antivirus:(rojo, verde)</t>
    </r>
    <r>
      <rPr>
        <sz val="8"/>
        <color theme="1"/>
        <rFont val="Arial"/>
        <family val="2"/>
      </rPr>
      <t xml:space="preserve">
Los siguientes datos se tendrán que complementar por personal de Mesa de Servicio. 
IP: (válidar información con BD de configuraciones)
Versión: texto 20 caracteres
Última fecha de firma: Fecha
Se encuentra en dominio: (SI/NO)</t>
    </r>
  </si>
  <si>
    <t>Icono de antivirus se encuentra en rojo</t>
  </si>
  <si>
    <t>Instalación de antivirus</t>
  </si>
  <si>
    <t>No. Inventario  PC:</t>
  </si>
  <si>
    <t>No. de Inventario: (válidar información con BD de activo fijo)</t>
  </si>
  <si>
    <t>Redes</t>
  </si>
  <si>
    <t>Atención a las solicitudes de alta y bajas de usuarios a los servicios de red (alambrico e inalambrico), instalación, reubicación  y activación de servicios de datos, configuración de los permisos de acceso a la red y atención a incidentes con el acceso a los servicios de red alambrico e inalambrico (intranet, internet, compartir recursos, sitios web), así como cambios de contraseña.</t>
  </si>
  <si>
    <t>VPN</t>
  </si>
  <si>
    <t>No acceso remoto</t>
  </si>
  <si>
    <r>
      <t xml:space="preserve">OS:
</t>
    </r>
    <r>
      <rPr>
        <sz val="8"/>
        <color rgb="FFFF0000"/>
        <rFont val="Arial"/>
        <family val="2"/>
      </rPr>
      <t>Herramienta 
Archivo VPN</t>
    </r>
  </si>
  <si>
    <t>IP: (válidar información con BD de configuraciones)
OS: (winXP, WIN7, WIN8)
Herramienta: (sofware que permite el acceso remoto) texto 100 caracteres
Archivo VPN: texto 100 caracteres</t>
  </si>
  <si>
    <t>Acceso a la  red</t>
  </si>
  <si>
    <t>Duplicidad de ip</t>
  </si>
  <si>
    <t>IP
UBICACIÓN:
Dirección MAC:
Reporta:
Ext.</t>
  </si>
  <si>
    <t>No. de Inventario: (válidar información con BD de activo fijo)
IP: (válidar información con BD de configuraciones)
Dirección MAC:(válidar información con BD de configuraciones)</t>
  </si>
  <si>
    <t>Cambio de contraseña</t>
  </si>
  <si>
    <t>Credencial IFE/Laboral</t>
  </si>
  <si>
    <r>
      <t>Nombre de usuario de red: (válidar información con Active Directory)
No. Credencial IFE/Labor</t>
    </r>
    <r>
      <rPr>
        <sz val="8"/>
        <rFont val="Arial"/>
        <family val="2"/>
      </rPr>
      <t>al: texto 25 caracteres</t>
    </r>
  </si>
  <si>
    <t>No ingreso al equipo</t>
  </si>
  <si>
    <t>No. de Inventario: (válidar información con BD de activo fijo)
Nombre de usuario de red: (válidar información con Active Directory)
Información del mensaje de error: Texto de 150 caracteres</t>
  </si>
  <si>
    <t>Alta de cuenta de usuario de red</t>
  </si>
  <si>
    <t>Personal:          base [  ]    confianza  [  ]
Validar los datos del personal con identificación de IFE/Laboral</t>
  </si>
  <si>
    <t>Nombre del solicitante:  (válidar Iinformación con BD de Recursos Humanos) y de manera automática debera integrar los datos del área, ubicación y extensión
Personal:          base [ ]    confianza  [  ]
Servicios:     Internet [ ]   correo electrónico [  ]
Fecha de aplicación:  tipo fecha
Validar los datos del personal con identificación de IFE</t>
  </si>
  <si>
    <t>Baja de cuenta de usuario de red</t>
  </si>
  <si>
    <t>nombre de usuario:
Fecha de aplicación:</t>
  </si>
  <si>
    <t>Nombre de usuario de red: válidar información con Active Directory
Fecha de aplicación:</t>
  </si>
  <si>
    <t>Desactivación Temporal de la cuenta</t>
  </si>
  <si>
    <t>nombre de usuario:
Fecha de aplicación:    inicio        termino</t>
  </si>
  <si>
    <t>Nombre de Usuario de red: válidar información con Active Directory
Fecha de aplicación: tipo fecha
Fecha de conclusión: tipo fecha</t>
  </si>
  <si>
    <t>Activación de servicio de nodos de red</t>
  </si>
  <si>
    <t>Ubicación:
Área:
No. de placa:
No. de servicios (especificar):       V         D       VC</t>
  </si>
  <si>
    <t>No. de placa:
Tipo de servicios (especificar):       V         D       VC</t>
  </si>
  <si>
    <t>Red inalambrica</t>
  </si>
  <si>
    <t>No hay servicio a red inalambrica</t>
  </si>
  <si>
    <t>Ubicación:
Conexión a la red inalambrica INR: SI  
Conexión a Internet?:
Conexión al SAIH:
Definir sitio al que no puede conectarse:</t>
  </si>
  <si>
    <t>Conexión a la red inalambrica INR: (SI/NO)  
Conexión a Internet?: (SI/NO)
Conexión al SAIH: (SI/NO)
Definir sitio al que no puede conectarse: texto de 100 caracteres</t>
  </si>
  <si>
    <t>Baja del servicio de red inalambrica</t>
  </si>
  <si>
    <t>Tipo de dispositivo:
Marca:
Modelo:
No. Serie:
SO:
Dirección Mac:</t>
  </si>
  <si>
    <t>Tipo de dispositivo:(laptop, tablet, ipad, celular, otro ______)
Marca: texto 50 caracteres
Modelo: texto 50 caracteres
No. Serie: texto 50 carracteres
SO: texto 50 caracteres
Dirección Mac: texto 30 caracteres</t>
  </si>
  <si>
    <t>Alta y configuración de red inalambrica</t>
  </si>
  <si>
    <t>Cableado/Placas</t>
  </si>
  <si>
    <t>Cable dañado (datos, voz, audio, video o videoconferencia)</t>
  </si>
  <si>
    <t>No. de placa:
Tipo de servicios (especificar):       V         D       VC
Cable de Auricular:(si/no)</t>
  </si>
  <si>
    <t>Placa de conexión dañada o desprendida</t>
  </si>
  <si>
    <t>No. de placa: texto 20 caracteres
No. de servicios: numerico</t>
  </si>
  <si>
    <t>Servicio de Voz/Datos</t>
  </si>
  <si>
    <t>Instalación de servicios de red telefonica y red de datos para la conexión de telefonos, pc's y portatiles, equipos de CCTV,  equipos de control de acceso y equipo médico.</t>
  </si>
  <si>
    <t>Instalaciones</t>
  </si>
  <si>
    <t>Servicio de CCTV</t>
  </si>
  <si>
    <t>Ubicación:
Área:
No. de servicios (especificar):       V         D       VC</t>
  </si>
  <si>
    <t>Tipo (especificar):   (Voz/ Datos/VideoConferencia)
No. de servicios : numerico
Ubicación donde se requiere: texto de 50 caracteres
NOTA: dar opción a solicitar más de un tipo</t>
  </si>
  <si>
    <t>Servicio de CONTROL ACCESO</t>
  </si>
  <si>
    <t>Servicio de datos</t>
  </si>
  <si>
    <t>Servicio de voz</t>
  </si>
  <si>
    <t>Correo Electrónico</t>
  </si>
  <si>
    <t xml:space="preserve">Servicio para el envió y recepción de información vía correo electrónico institucional, atendiendo las altas y bajas, 
de cuentas de usuarios, así como solución de posibles fallas que se presenten en la operación del mismo.
</t>
  </si>
  <si>
    <t>Buzón de correo</t>
  </si>
  <si>
    <t>Configuración de correo</t>
  </si>
  <si>
    <t>Nombre de usuario
Numero de inventario del equipo
Descripción</t>
  </si>
  <si>
    <t>Pop [  ]                               Exchange [  ]
Servidor de salida              Autoarchivador:
Servidor de correo:  
Cuenta de correo electrónico:</t>
  </si>
  <si>
    <t>No. de Inventario: (válidar información con BD de activo fijo)
Cuenta de correo electrónico:</t>
  </si>
  <si>
    <t>El destinatario no recibe correo</t>
  </si>
  <si>
    <t>No envía/recibe correo</t>
  </si>
  <si>
    <t>No ingresa al correo electrónico</t>
  </si>
  <si>
    <t>Respaldo de correo electrónico</t>
  </si>
  <si>
    <t>Alta de  cuenta de correo</t>
  </si>
  <si>
    <t>Nombre de usuario:
Identificación de IFE</t>
  </si>
  <si>
    <t>Nombre de usuario:
Identificación de IFE: (Adjuntar archivo)</t>
  </si>
  <si>
    <t>Baja de cuenta de correo</t>
  </si>
  <si>
    <t>Cuenta de correo electrónico:</t>
  </si>
  <si>
    <t xml:space="preserve">Rastreos de cuentas de correo </t>
  </si>
  <si>
    <t>Cuenta de correo electrónico:
Cuenta que se desea rastrear:</t>
  </si>
  <si>
    <t>Reportes y Estadisticas</t>
  </si>
  <si>
    <t>Plantilla General</t>
  </si>
  <si>
    <t>Telefonia</t>
  </si>
  <si>
    <t xml:space="preserve"> Instalaciones telefonicas atendiendo las altas , bajas, reubicaciones y atención a fallas telefonicas, así como configuraciones especiales.</t>
  </si>
  <si>
    <t>Telefonos</t>
  </si>
  <si>
    <t>Asignación de un nuevo teléfono</t>
  </si>
  <si>
    <t>Área:
Ubicación:
¿Cuenta con servicio de voz libre?
Personal Responsable para fima de resguardo</t>
  </si>
  <si>
    <t xml:space="preserve">¿Cuenta con servicio de voz libre? (SI/NO)
Personal Responsable para fima de resguardo:(válidar información con BD de Recursos Humanos) </t>
  </si>
  <si>
    <t>Sustitución de un teléfono</t>
  </si>
  <si>
    <t>STIC (INF VOZ/ PROV)</t>
  </si>
  <si>
    <t>RFC del solicitante: (válidar información con BD de Recursos Humanos) para integrar 
Nombre del usuari:
Área:                          
Extensión:</t>
  </si>
  <si>
    <t>Reubicación de teléfono</t>
  </si>
  <si>
    <t>INF VOZ /PROV)</t>
  </si>
  <si>
    <t>Numero de Inventario
Área de Origen y de destino
Ubicación de origen y de destino:
Nombre del Usuario responsable para firma de resguardo.
Cuenta con servicio de voz:</t>
  </si>
  <si>
    <t>RFC del solicitante: (válidar información con BD de Recursos Humanos) para integrar 
Nombre del usuario:
Área de Origen: texto de 100 caracteres
ubicación: mediante catálogo
Área destino: Texto abierto con 100 caracteres
Ubicación destino: mediante catálogo
Nombre del resguardante:Usuario responsable para firma de resguardo.
Cuenta con servicio de voz:(SI/NO)</t>
  </si>
  <si>
    <t>Baja de un teléfono</t>
  </si>
  <si>
    <t>Falla auricular</t>
  </si>
  <si>
    <t xml:space="preserve">Ubicación: *
No. de extensión:  *
modelo del equipo: 
Equipo telefonico:*  asignado    arrendado   propio
Tipo de telefono: *   analogico [  ]   digital [  ]
</t>
  </si>
  <si>
    <t>Solo aplica tercer nivel para telefonos arrendados</t>
  </si>
  <si>
    <r>
      <t>No. de extensión de contacto:  Texto con 30 caracteres
M</t>
    </r>
    <r>
      <rPr>
        <sz val="8"/>
        <rFont val="Arial"/>
        <family val="2"/>
      </rPr>
      <t>odelo del equipo: texto con 30 caracteres</t>
    </r>
    <r>
      <rPr>
        <sz val="8"/>
        <color theme="3" tint="-0.249977111117893"/>
        <rFont val="Arial"/>
        <family val="2"/>
      </rPr>
      <t xml:space="preserve">
Equipo telefonico:*  asignado    arrendado   propio
Tipo de telefono: *   con pantalla [  ]   sin pantalla [  ]
</t>
    </r>
  </si>
  <si>
    <t>Extensiones</t>
  </si>
  <si>
    <t>Alta de Extensión</t>
  </si>
  <si>
    <t>Tipo de servicio:                 llamadas internas    []           llamadas locales []       llamadas nacionales  []        llamada a celular []       llamada internacional [] 
llamada mundial []</t>
  </si>
  <si>
    <t>Baja de Extensión</t>
  </si>
  <si>
    <t>Extensión a dar de baja: texto de 10 caracteres
Equipo telefonico:*  asignado    arrendado   propio
Tipo de telefono: *   con pantalla [  ]  sin pantalla [  ]</t>
  </si>
  <si>
    <t>Cambio de Extensión</t>
  </si>
  <si>
    <t>Ubicación de la extensipon a cambiar: texto con 30 caracterres
No. de extensión a cambiar:texto con 30 caracterres
Modelo del equipo: texto con 30 caracterres
Equipo telefonico:*  asignado    arrendado   propio
Tipo de telefono: *   con pantalla [  ]  sin pantalla [  ]
Tipo de servicio:                 llamadas internas                  llamadas locales        llamadas nacionales          llamada a celular        llamada internacional  
llamada mundial</t>
  </si>
  <si>
    <t>No entran/salen llamadas</t>
  </si>
  <si>
    <t>No. de extensión reportada: texto con 10 caracteres
modelo del equipo: texto con 30 caracteres
Equipo telefonico:  asignado    arrendado   propio
Tipo de telefono:   con pantalla [  ]   sin pantalla[  ]</t>
  </si>
  <si>
    <t>No hay línea</t>
  </si>
  <si>
    <t>No. de extensión reportada:texto con 10 caracteres
modelo del equipo: texto con 30 caracteres
Equipo telefonico:  asignado    arrendado   propio
Tipo de telefono:   con pantalla [  ]  sin pantalla [  ]</t>
  </si>
  <si>
    <t>Se escucha ruido en la línea</t>
  </si>
  <si>
    <t>No. de extensión reportada:  texto con 10 caracteres
modelo del equipo: texto con 30 caracteres
Equipo telefonico:  asignado    arrendado   propio
Tipo de telefono:  con pantalla [  ]   sin pantalla [  ]</t>
  </si>
  <si>
    <t>No puede realizar llamada</t>
  </si>
  <si>
    <t>No. de extensión reportada: texto con 10 caracteres
modelo del equipo: texto con 30 caracteres 
Equipo telefonico:  asignado    arrendado   propio
Tipo de telefono:   con pantalla [  ]  sin pantalla [  ]</t>
  </si>
  <si>
    <t>Reporte de Uso de Extensiones</t>
  </si>
  <si>
    <t xml:space="preserve">No. de extensión(es) solicitada(s):texto con 10 caracteres
modelo del equipo: texto con 30 caracteres
</t>
  </si>
  <si>
    <t>Configuración de Línea Telefonica</t>
  </si>
  <si>
    <t xml:space="preserve">No. de extensión solicitada:  
modelo del equipo: texto con 30 caracteres
Equipo telefonico:*  asignado    arrendado   propio
Tipo de telefono: *   con pantalla [  ]  sin pantalla[  ]
Tipo de servicio:                 llamadas internas                  llamadas locales        llamadas nacionales          llamada a celular        llamada internacional  
llamada mundial
</t>
  </si>
  <si>
    <t>No acceso a buzón de correo de voz</t>
  </si>
  <si>
    <t>Alta de buzón de corre de voz</t>
  </si>
  <si>
    <t>Baja de buzón de correo de voz</t>
  </si>
  <si>
    <t>Configuración de buzón de correo de voz</t>
  </si>
  <si>
    <t>Respaldo de información</t>
  </si>
  <si>
    <t>Asesoría al usuario en el procedimiento de respaldo de información y buzón de correo electrónico.</t>
  </si>
  <si>
    <t>Dispositivos de almacenamiento</t>
  </si>
  <si>
    <t>Asesoría en el manejo de recursos de almacenamiento o respaldo</t>
  </si>
  <si>
    <t>Nombre de la carpeta:
usuario(s):
Dirección IP de la carpeta:</t>
  </si>
  <si>
    <t>No. de Inventario: (válidar información con BD de activo fijo): 
Nombre de la(s) carpeta(s) a respaldar:texto con 100 caracteres
Nombre de usuario(s):texto con 100 caracteres
Dirección IP de la carpeta(s):</t>
  </si>
  <si>
    <t>Edificio Inteligente y Sistemas Especiales</t>
  </si>
  <si>
    <t>Reparación, corrección de fallas y asesoría en el funcionamiento de los sistemas que componen el Edificio Inteligente., asi como Se atiende y da seguimiento a los nuevos requerimientos de automatización de equipos electromecánicos, camaras de CCTV para la seguridad, detectores de humos en áreas nuevas, y automatización puertas nuevas o existentes.</t>
  </si>
  <si>
    <t>a)Aire acondicionado</t>
  </si>
  <si>
    <r>
      <t xml:space="preserve">Aire acondicionado cambio de temperatura*
</t>
    </r>
    <r>
      <rPr>
        <sz val="8"/>
        <color rgb="FF0070C0"/>
        <rFont val="Arial"/>
        <family val="2"/>
      </rPr>
      <t>Unicamente en horario nocturno de martes, jueves y sabado si no hay personal de mantenimiento.</t>
    </r>
  </si>
  <si>
    <t>Área especifica para cambio de temperatura: Texto con 30 caracteres
Temperatura deseada: texto con 10 caracteres
Persona solicitante: texto con 30 caracteres</t>
  </si>
  <si>
    <t>Aire acondicionado monitoreo de cambio de temperatura</t>
  </si>
  <si>
    <t>Área monitoreada: Texto con 30 caracteres
Persona solicitante: texto con 30 caracteres</t>
  </si>
  <si>
    <t>Área especifica: Texto con 30 caracteres</t>
  </si>
  <si>
    <t>a) Equipo de control y monitoreo de  aire acondicionado</t>
  </si>
  <si>
    <t xml:space="preserve">Falla de controlador </t>
  </si>
  <si>
    <t>Ubicación::
Área:
Equipo:</t>
  </si>
  <si>
    <t>Ubicación del control u área que controla:
Área:
tipo de Equipo:</t>
  </si>
  <si>
    <t>No tiene acceso a la estación de trabajo</t>
  </si>
  <si>
    <t>Nombre de usuario: texto con 10 caracteres
IP: texto con 10 caracteres
Mensaje que envia: texto con 30 caracteres</t>
  </si>
  <si>
    <t>a) Automatización</t>
  </si>
  <si>
    <t>Instalación de equipo de control de Aire Acondicionado</t>
  </si>
  <si>
    <t>Ubicación:
Área:
Equipo a control:</t>
  </si>
  <si>
    <t>Área a controlar: texto con 20 caracteres</t>
  </si>
  <si>
    <t>Reubicación  de equipo de control de Aire Acondicionado</t>
  </si>
  <si>
    <t>Área de Origen: (deberá ser de manera automática de acuerdo al resguardo y su ubicación)
Área destino: Texto abierto con 200 caracteres
Ubicación destino: mediante catálogo
Nombre del resguardante:Usuario responsable para firma de resguardo por cada equipo.</t>
  </si>
  <si>
    <t>b)Control de acceso y Asistencia</t>
  </si>
  <si>
    <t>Lectora no funciona</t>
  </si>
  <si>
    <t>Nombre de lectora/puerta:
ubicación:
Área:</t>
  </si>
  <si>
    <t>Nombre de lectora/puerta: catalogo de accesos, se anexa.</t>
  </si>
  <si>
    <t>b)Puertas Automatizadas</t>
  </si>
  <si>
    <t>Acceso a áreas restringidas (Ortesis y Prótesis, Quirófano, Investigación  y CENIAQ)</t>
  </si>
  <si>
    <t>Ubicación:
Área:</t>
  </si>
  <si>
    <t>Nombre del usuario(s) a que se le configurara el(los) acceso(s): texto con 100 caracteres (validada con BD de RH)
 Nombre de puerta(s): catalogo de accesos, se anexa.</t>
  </si>
  <si>
    <t>c)CCTV-Seguridad</t>
  </si>
  <si>
    <t>Nombre de camara:
ubicación:
área:</t>
  </si>
  <si>
    <t xml:space="preserve">Nombre o área de enfoque de la camara: </t>
  </si>
  <si>
    <t>Revisión y copia de vídeo</t>
  </si>
  <si>
    <t>Ubicación:
Área:
Objetivo de observación:</t>
  </si>
  <si>
    <t>Nombre de la Cámara: por catálogo
Día(s) y horario(s) requeridos: texto con 100 caracteres.</t>
  </si>
  <si>
    <t>Instalación de cámara</t>
  </si>
  <si>
    <t>Ubicación donde se requiere: texto de 100 caracteres</t>
  </si>
  <si>
    <t>Reubicación de cámara</t>
  </si>
  <si>
    <t xml:space="preserve">Nombre de la Cámara: por catálogo
Área de Origen: 
Área destino: Texto abierto con 200 caracteres
Ubicación destino: 
</t>
  </si>
  <si>
    <t>d)Sistema de detección de incendio</t>
  </si>
  <si>
    <t>Sistema de detección de incendios  activación de alarma</t>
  </si>
  <si>
    <t>Nombre del detector o equipo:
ubicación:
área:</t>
  </si>
  <si>
    <t>Área indicada en panel :texto con 100 caracteres
Tipo de dispositivo: detector()  estacion manual() luz estroboscopica()</t>
  </si>
  <si>
    <t xml:space="preserve">Instalación de dispositivos </t>
  </si>
  <si>
    <t>Subdirección o Dirección</t>
  </si>
  <si>
    <t>Ubicación donde se requiere: texto de 100 caracteres
tipo de dispositivo: detector()  estacion manual() luz estroboscopica()</t>
  </si>
  <si>
    <t>e)TV entretenimiento CENIAQ y Med. Deprote</t>
  </si>
  <si>
    <t>No prende TV</t>
  </si>
  <si>
    <t>Ubicación de la TV : por catálogo</t>
  </si>
  <si>
    <t>No tiene video</t>
  </si>
  <si>
    <t>f) Alerta Sismica</t>
  </si>
  <si>
    <t>no sono alerta en eventualidad</t>
  </si>
  <si>
    <t>Fecha y hora del incidente:</t>
  </si>
  <si>
    <t>Fecha y hora del incidente:formato de fecha y hora</t>
  </si>
  <si>
    <t>No hay poleo</t>
  </si>
  <si>
    <t>Fecha y hora del incidente: formato de fecha y hora</t>
  </si>
  <si>
    <t>Sistemas Área Médica (SAIH)</t>
  </si>
  <si>
    <t>Acceso, configuración y
reparación de fallas de la aplicación, así como asesorías en el uso de los diferentes modulos que lo componen.</t>
  </si>
  <si>
    <t>Agendas</t>
  </si>
  <si>
    <t>Mensaje ocurrió un error en el saih</t>
  </si>
  <si>
    <t>No. expediente:
Nombre del paciente:</t>
  </si>
  <si>
    <t>No acceso</t>
  </si>
  <si>
    <t>plantilla general</t>
  </si>
  <si>
    <t>Intermitencia en la conexión del SAIH web</t>
  </si>
  <si>
    <t>No visualiza el menú izquierdo</t>
  </si>
  <si>
    <t>No se puede agendar</t>
  </si>
  <si>
    <t>Nombre del médico:
Servicio:
Fecha con problema (dia(s) y/o hrs.):
En caso de un solo paciente
No. expediente:
Nombre del paciente:</t>
  </si>
  <si>
    <t>Nombre del usuario:
Nombre del paciente:
No. de registro del paciente:
Nombre de agenda:</t>
  </si>
  <si>
    <t>Problema con registro de saih</t>
  </si>
  <si>
    <t>Saca del sistema</t>
  </si>
  <si>
    <t>Usuario inactivo</t>
  </si>
  <si>
    <t>Usuario y contraseña incorrecta</t>
  </si>
  <si>
    <t>No abre el sistema se queda en pantalla blanca</t>
  </si>
  <si>
    <t>Alta de cuenta de usuario</t>
  </si>
  <si>
    <t>Nombre de la  persona a dar de alta:
RFC:
CURP (adjuntar archivo):</t>
  </si>
  <si>
    <t>Nombre de la  persona a dar de alta: (válidar información con BD de RH)
RFC: texto con 15 caracteres
CURP (adjuntar archivo):</t>
  </si>
  <si>
    <t>Baja de cuentas de usuario</t>
  </si>
  <si>
    <t>Nombre de la  persona a dar de baja:
RFC:</t>
  </si>
  <si>
    <t>Nombre de la  persona a dar de baja: (válidar información con BD de RH)
RFC: texto con 15 caracteres</t>
  </si>
  <si>
    <t>Modificación de accesos</t>
  </si>
  <si>
    <t>Nombre de la persona a modificar accesos:
RFC:
Indicar la modificación a realizar.</t>
  </si>
  <si>
    <t>Nombre de la persona a modificar accesos:(válidar información con BD de RH)
RFC:texto con 15 caracteres
Indicar la modificación a realizar. Texto de 200 caracteres</t>
  </si>
  <si>
    <t>Modificación a la información de la Base de Datos</t>
  </si>
  <si>
    <r>
      <t xml:space="preserve">anexar formato de Solicitud de Agenda Médica (alta o cambio)
</t>
    </r>
    <r>
      <rPr>
        <b/>
        <sz val="8"/>
        <color theme="1"/>
        <rFont val="Arial"/>
        <family val="2"/>
      </rPr>
      <t>Se requiere adjuntar documento</t>
    </r>
  </si>
  <si>
    <t xml:space="preserve">Adjuntar formato de Solicitud de Agenda Médica (alta o cambio)
</t>
  </si>
  <si>
    <t>Modificación de funcionalidad en el sistema</t>
  </si>
  <si>
    <t>texto abierto en el mismo formato de requerimiento</t>
  </si>
  <si>
    <t>Consulta Externa- urgencias</t>
  </si>
  <si>
    <r>
      <t xml:space="preserve">No. expediente:
Nombre del paciente:
Fecha:
Nombre de la </t>
    </r>
    <r>
      <rPr>
        <sz val="8"/>
        <color rgb="FFFF0000"/>
        <rFont val="Arial"/>
        <family val="2"/>
      </rPr>
      <t>Nota :                                                                                                                                 Nombre del Médico</t>
    </r>
  </si>
  <si>
    <t>No. expediente: texto de 30 caracteres
Nombre del paciente:texto de 50 caracteres
Fecha: formato de fecha
Nombre de la Nota : texto de 100 caracteres  
Nombre del Médico: texto de 50 caracteres</t>
  </si>
  <si>
    <t>No despliega la nota</t>
  </si>
  <si>
    <t>No. expediente:texto con 30 caracteres
Nombre del paciente:texto con 50 caracteres
Fecha: formato de fecha
Nombre de la Nota : texto con 100 caracteres
Nombre del Médico: texto con 50 caracteres</t>
  </si>
  <si>
    <t>Expediente paciente:
Nombre del paciente:
Descripción adicional:</t>
  </si>
  <si>
    <t>No. expediente: texto de 30 caracteres
Nombre del paciente:texto de 50 caracteres</t>
  </si>
  <si>
    <t>Consulta Externa</t>
  </si>
  <si>
    <t>No. expediente:
Nombre del paciente:
Fecha:</t>
  </si>
  <si>
    <t>No. expediente: texto de 30 caracteres
Nombre del paciente:texto de 50 caracteres
Fecha:formato de fecha.</t>
  </si>
  <si>
    <t>Expediente Clinico</t>
  </si>
  <si>
    <t>Nombre de la Nota : texto de 100 caracteres  
No. expediente:texto con 30 caracteres
Nombre del paciente:texto con 50 caracteres
Nombre del Médico que laboro la nota: texto de 50 caracteres</t>
  </si>
  <si>
    <t>Problema con nota medica en saih</t>
  </si>
  <si>
    <t>Nombre de la nota:
Nombre del paciente:
No. de expediente
Médico que laboro la nota:</t>
  </si>
  <si>
    <t>Firma  electrónica</t>
  </si>
  <si>
    <t>Nombre de la persona a tomar firma electronica:
Cedula profesional (adjuntar archivo):
CURP (adjuntar archivo):</t>
  </si>
  <si>
    <t>Nombre de la persona a tomar firma electronica:(válidar información con BD de RH)
Cedula profesional (adjuntar archivo):
CURP (adjuntar archivo):</t>
  </si>
  <si>
    <t>Nombre del paciente:
No. de expediente:
Nombre de la nota:
Médico que laboro la nota:
Fecha de la nota:
Descripción adicional:</t>
  </si>
  <si>
    <t>No. expediente:texto con 30 caracteres
Nombre del paciente:texto con 50 caracteres
Nombre de la Nota : texto de 100 caracteres  
Nombre del Médico que laboro la nota: texto de 50 caracteres
Fecha de la nota: formato de fecha</t>
  </si>
  <si>
    <t>Modificación a la Nota Médica</t>
  </si>
  <si>
    <t>Trabajo Social</t>
  </si>
  <si>
    <t>No. expediente:
Nombre del paciente:
Ficha inicial[]  Hoja Evolución []  Ficha completa []</t>
  </si>
  <si>
    <t>No. expediente:texto con 30 caracteres
Nombre del paciente:texto con 50 caracteres
Ficha inicial[]  Hoja Evolución []  Ficha completa []</t>
  </si>
  <si>
    <t>No coincide el nivel socioeconómico</t>
  </si>
  <si>
    <t>Nombre del paciente:
No. de expediente:
Ficha inicial [ ]  Ficha de evolución [ ]  Estudio Completo [ ]
Descripción adicional:</t>
  </si>
  <si>
    <t>No. expediente:texto con 30 caracteres
Nombre del paciente:texto con 50 caracteres
Ficha inicial [ ]  Ficha de evolución [ ]  Estudio Completo [ ]
Descripción adicional:</t>
  </si>
  <si>
    <t>Admisión Hospitalaria</t>
  </si>
  <si>
    <t>No. expediente:
Nombre del paciente:
Ingreso[]  Egreso[]  Pre-admisión[]</t>
  </si>
  <si>
    <t>No. expediente:texto con 30 caracteres
Nombre del paciente:texto con 50 caracteres
Ingreso[]  Egreso[]  Pre-admisión[]</t>
  </si>
  <si>
    <t xml:space="preserve">Nombre de la  persona a dar de alta:
RFC:
CURP (adjuntar archivo):
:
</t>
  </si>
  <si>
    <t xml:space="preserve">Nombre de la  persona a dar de baja:
RFC:
</t>
  </si>
  <si>
    <t>sin plantilla, texto abierto del mismo requerimiento</t>
  </si>
  <si>
    <t>No. expediente:texto con 30 caracteres
Nombre del paciente:texto con 50 caracteres
Ficha inicial [ ]  Ficha de evolución [ ]  Estudio Completo [ ]</t>
  </si>
  <si>
    <t>Quirofano</t>
  </si>
  <si>
    <t>No. expediente:
Nombre del paciente:
Servicio al que ingresa el paciente:</t>
  </si>
  <si>
    <t>No. expediente:texto con 30 caracteres
Nombre del paciente:texto con 50 caracteres
Servicio al que ingresa el paciente: texto con 100 caracteres</t>
  </si>
  <si>
    <t>No puedo programar un paciente</t>
  </si>
  <si>
    <t>Enfermeria</t>
  </si>
  <si>
    <t>Piso de enfermeria:
Servicio:
No. expediente:
Nombre del paciente:
Hoja Enfer []  Solicitud de medicamentos []  Solicitud de dieta []</t>
  </si>
  <si>
    <t>Piso de enfermeria:texto con 20 caracteres
Servicio:texto con 30 caracteres
No. expediente:texto con 30 caracteres
Nombre del paciente:texto con 50 caracteres
Hoja Enfer []  Solicitud de medicamentos []  Solicitud de dieta []</t>
  </si>
  <si>
    <t>Archivo Clínico</t>
  </si>
  <si>
    <t>Tipo de documento:
Laboratorio []                                         Hoja de enfermeria[]
Consentimientos informados []         Notas varias []
No. expediente:
Nombre del paciente:</t>
  </si>
  <si>
    <t>Tipo de documento:
Laboratorio []                                         Hoja de enfermeria[]
Consentimientos informados []              Notas varias []
No. expediente:
Nombre del paciente:</t>
  </si>
  <si>
    <t>No deja subir el PDF</t>
  </si>
  <si>
    <t>Tipo de documento:
Laboratorio []                                         Hoja de enfermeria[]
Consentimientos informados []              Notas varias []
No. expediente:texto con 30 caracteres
Nombre del paciente:texto con 50 caracteres</t>
  </si>
  <si>
    <t xml:space="preserve">Nombre de la  persona a dar de alta:
RFC:
CURP (adjuntar archivo):
</t>
  </si>
  <si>
    <t>Farmacia-CEYE</t>
  </si>
  <si>
    <t>pasa directamente a desarrollo</t>
  </si>
  <si>
    <t xml:space="preserve">Entrada [ ]     Salida  [ ]              Reporte  [  ]
No. de folio E/S:                         Nombre del reporte:
No. de articulo                            Fechas o articulos:
Descripción adicional:             </t>
  </si>
  <si>
    <t>Entrada [ ]     Salida  [ ]              Reporte  [  ]
No. de folio E/S:  texto con 20 caracteres                         Nombre del reporte: texto con 20 caracteres
No. de articulo:texto con 50 caracteres                         Fechas o articulos: texto con 200 caracteres</t>
  </si>
  <si>
    <t xml:space="preserve">Entrada [ ]     Salida  [ ]              
Fecha:
No. folio:                          
No. de articulo                             
Descripción adicional:                    </t>
  </si>
  <si>
    <t xml:space="preserve">Entrada [ ]     Salida  [ ]              
Fecha: formato de fecha
No. folio:    texto con 50 caracteres                        
No. de articulo          texto con 200 caracteres         </t>
  </si>
  <si>
    <t>Caja</t>
  </si>
  <si>
    <t>No. expediente:texto con 30 caracteres
Nombre del paciente:texto con 50 caracteres</t>
  </si>
  <si>
    <t>Problema con algún cobro o ticket</t>
  </si>
  <si>
    <t>No. Ticket [  ]        Nota de Cargo [  ]
Expediente de paciente:
Nombre del paciente:
Descripción adicional:</t>
  </si>
  <si>
    <t>No. Ticket [  ]        Nota de Cargo [  ] 
No. expediente:texto con 30 caracteres
Nombre del paciente:texto con 50 caracteres</t>
  </si>
  <si>
    <t>No cuadra el corte del día</t>
  </si>
  <si>
    <t>Fecha de corte:</t>
  </si>
  <si>
    <t>Fecha de corte: formato de fecha</t>
  </si>
  <si>
    <r>
      <t xml:space="preserve">Cobro [  ]        Nota de Cargo [  ]        Otro[ ]
No. Ticket / Nota cargo: </t>
    </r>
    <r>
      <rPr>
        <sz val="8"/>
        <color theme="1" tint="0.499984740745262"/>
        <rFont val="Arial"/>
        <family val="2"/>
      </rPr>
      <t>Obligatorio sólo para cobro y nota de cargo en caso contrario poner NA</t>
    </r>
    <r>
      <rPr>
        <sz val="8"/>
        <color theme="1"/>
        <rFont val="Arial"/>
        <family val="2"/>
      </rPr>
      <t xml:space="preserve">
Fecha de Cobro:  </t>
    </r>
    <r>
      <rPr>
        <sz val="8"/>
        <color theme="1" tint="0.499984740745262"/>
        <rFont val="Arial"/>
        <family val="2"/>
      </rPr>
      <t>Obligatorio sólo para cobro y nota de cargo en caso contrario poner NA</t>
    </r>
    <r>
      <rPr>
        <sz val="8"/>
        <color theme="1"/>
        <rFont val="Arial"/>
        <family val="2"/>
      </rPr>
      <t xml:space="preserve">
Dato a Cambiar:
Descripción adicional:</t>
    </r>
  </si>
  <si>
    <r>
      <t xml:space="preserve">Cobro [  ]        Nota de Cargo [  ]        Otro[ ]
No. Ticket / Nota cargo: texto con 50 caracteres </t>
    </r>
    <r>
      <rPr>
        <sz val="8"/>
        <color theme="1" tint="0.499984740745262"/>
        <rFont val="Arial"/>
        <family val="2"/>
      </rPr>
      <t>Obligatorio sólo para cobro y nota de cargo en caso contrario poner NA</t>
    </r>
    <r>
      <rPr>
        <sz val="8"/>
        <color theme="1"/>
        <rFont val="Arial"/>
        <family val="2"/>
      </rPr>
      <t xml:space="preserve">
Fecha de Cobro:  texto con 50 caracteres</t>
    </r>
    <r>
      <rPr>
        <sz val="8"/>
        <color theme="1" tint="0.499984740745262"/>
        <rFont val="Arial"/>
        <family val="2"/>
      </rPr>
      <t>Obligatorio sólo para cobro y nota de cargo en caso contrario poner NA</t>
    </r>
    <r>
      <rPr>
        <sz val="8"/>
        <color theme="1"/>
        <rFont val="Arial"/>
        <family val="2"/>
      </rPr>
      <t xml:space="preserve">
Dato a Cambiar: texto con 200 caracteres</t>
    </r>
  </si>
  <si>
    <t>Estadistica</t>
  </si>
  <si>
    <t>deshabilitar este concepto.</t>
  </si>
  <si>
    <t>Solicitud de información de la Base de Datos (Reportes)</t>
  </si>
  <si>
    <t>Jefe de Servicio o superior</t>
  </si>
  <si>
    <t>Capacitación</t>
  </si>
  <si>
    <t>Modulo:
No. Personas:
Turno:
Fechas probables:
Descripción adicional:</t>
  </si>
  <si>
    <t>Modulo:texto con 50 caracteres
No. Personas: texto con 200 caracteres
Turno:texto con 50 caracteres
Fechas probables:texto con 200 caracteres</t>
  </si>
  <si>
    <t>Generación de nuevo (s) módulo(s)</t>
  </si>
  <si>
    <t>Creación de nuevo(s) modulo(s)</t>
  </si>
  <si>
    <t>Sistemas Área Administrativa (SIA)</t>
  </si>
  <si>
    <t>Presupuestos</t>
  </si>
  <si>
    <t>No genera reporte</t>
  </si>
  <si>
    <t>Alta de cuentas de usuario</t>
  </si>
  <si>
    <t>NA ya que esta en piloto</t>
  </si>
  <si>
    <t>Contabilidad</t>
  </si>
  <si>
    <t>Mensaje de expiración de licencias</t>
  </si>
  <si>
    <t>Se envia directamente DGDST sin plantilla</t>
  </si>
  <si>
    <t>Revisar el firewall de windows, permitir que este habilitado el programa wtk.exe</t>
  </si>
  <si>
    <t>Problemas con póliza</t>
  </si>
  <si>
    <t>No. De poliza
Tipo de poliza:  Diario [ ]  Cheque [ ]  Ingreso [ ]
Observación:</t>
  </si>
  <si>
    <t>No. De poliza:texto con 30 caracteres
Tipo de poliza:  Diario [ ]  Cheque [ ]  Ingreso [ ]</t>
  </si>
  <si>
    <t>Nombre de reporte: 
Fecha Pedidos:
Descripción adicional:</t>
  </si>
  <si>
    <t>Nombre de reporte::texto con 50 caracteres 
Fecha Pedidos::texto con 30 caracteres</t>
  </si>
  <si>
    <t>No. Poliza:
Tipo poliza:               Diario, ingreso, cheque
Folio:
Fecha poliza:
Concepto:
si es carga de Poliza anexar excel con No. Cuenta, C/A, importe</t>
  </si>
  <si>
    <t>No. Poliza:texto con 30 caracteres
Tipo poliza:               Diario, ingreso, cheque
Folio:texto con 30 caracteres
Fecha poliza:texto con 30 caracteres
Concepto:texto con 100 caracteres
si es carga de Poliza anexar excel con No. Cuenta, C/A, importe</t>
  </si>
  <si>
    <t>Texto abierto en el mismo formato de la solicitud</t>
  </si>
  <si>
    <t>Tesorería</t>
  </si>
  <si>
    <t>Actualmente no se esta ocupando</t>
  </si>
  <si>
    <t>N/A ya que no esta en uso</t>
  </si>
  <si>
    <t>Texto abierto en el mismo formato de solicitud</t>
  </si>
  <si>
    <t>Adquisiciones</t>
  </si>
  <si>
    <t>Nombre de reporte: 
Fecha del reporte:
Descripción adicional:</t>
  </si>
  <si>
    <t>Nombre de reporte:  texto con 15 caracteres
Fecha del reporte:formato fecha</t>
  </si>
  <si>
    <t>Problema con registro</t>
  </si>
  <si>
    <t>Pedido  [  ]                       Licitación  [  ]
No. de pedido o licitación:
Descripción adicional:</t>
  </si>
  <si>
    <t>Pedido  [  ]                       Licitación  [  ]
No. de pedido o licitación: texto con 15 caracteres</t>
  </si>
  <si>
    <t>No. Pedido o licitación:
Fecha:
Tipo pedido:                     mayor, menor, donación
Dato a cambiar:</t>
  </si>
  <si>
    <t>No. Pedido o licitación:texto con 30 caracteres
Fecha:formato de fecha
Tipo pedido:texto con 100 caracteres   mayor, menor, donación
Dato a cambiar:texto con 100 caracteres</t>
  </si>
  <si>
    <t>Almacenes</t>
  </si>
  <si>
    <t>Nombre de reporte:texto con 50 caracteres 
Fecha Pedidos:texto con 30 caracteres</t>
  </si>
  <si>
    <t>Problema con registro de información</t>
  </si>
  <si>
    <t xml:space="preserve">Entrada [ ]     Salida  [ ]              Reporte  [  ]
No. de folio E/S:                          Nombre del reporte:
No. de articulo                             Fechas o articulos:
Descripción adicional:            </t>
  </si>
  <si>
    <t>Entrada [ ]     Salida  [ ]              Reporte  [  ]
No. de folio E/S:texto con 100 caracteres                          Nombre del reporte:texto con 100 caracteres
No. de articulo: texto con 100 caracteres                             Fechas o articulos: texto con 100 caracteres</t>
  </si>
  <si>
    <t>Entrada [ ]     Salida  [ ]              Reporte  [  ]
No. de folio E/S:texto con 50 caracteres                          Nombre del reporte:texto con 50 caracteres
No. de articulo: texto con 50 caracteres                             Fechas o articulos:texto con 50 caracteres</t>
  </si>
  <si>
    <t xml:space="preserve">Entrada [ ]     Salida  [ ]              
Fecha:
No. folio:                          
No. de articulo                             
Descripción adicional:                     </t>
  </si>
  <si>
    <t>Entrada [ ]     Salida  [ ]              
Fecha:formato de fecha
No. folio:texto con 50 caracteres                          
No. de articulo texto con 100 caracteres</t>
  </si>
  <si>
    <t>Activo Fijo</t>
  </si>
  <si>
    <t>Esta pendiente por definir</t>
  </si>
  <si>
    <t>NA se encuentra en piloto</t>
  </si>
  <si>
    <t>RH/Asistencia</t>
  </si>
  <si>
    <t>Nombre de reporte: 
RFC del empleado:
Nombre del empleado:
Fechas:
Descripción adicional:</t>
  </si>
  <si>
    <t>Nombre de reporte:texto con 50 caracteres 
RFC del empleado:texto con 30 caracteres 
Nombre del empleado:texto con 50 caracteres 
Fechas:formato de fecha</t>
  </si>
  <si>
    <t>Reclutamiento [ ]   Op y pagos[ ]   Relación laboral [ ]   Ventanilla unica[ ]
RFC y nombre del empleado:
Descripción adicional:</t>
  </si>
  <si>
    <t xml:space="preserve">Reclutamiento [ ]   Op y pagos[ ]   Relación laboral [ ]   Ventanilla unica[ ]
RFC y nombre del empleado:texto con 65 caracteres </t>
  </si>
  <si>
    <t>RFC del empleado:
Nombre del empleado:
Dato a Cambiar:</t>
  </si>
  <si>
    <t>RFC del empleado:texto con 15 caracteres
Nombre del empleado:texto con 5 0caracteres
Dato a Cambiar:texto con 100 caracteres</t>
  </si>
  <si>
    <t>Credencializacion</t>
  </si>
  <si>
    <t>Generación de credencial para personal de INR</t>
  </si>
  <si>
    <t>Nombre del empleado:
Dirección a la que pertenece:
Nombre de la Plaza o Puesto:
CURP:
RFC:
Vigencia (solo aplica para medicos residentes el periodo de residencia)
Archivo adjunto.- Solamente para caso de extravio o robo el acta ante ministerio público.
Requiere chip: Si [ ]     No  [ ]              
NOTA:
 PREVIO AL REQUERIMIENTO PASAR A TOMARSE LA FOTO Y REGISTRAR SU FIRMA.</t>
  </si>
  <si>
    <t>Nombre del empleado:texto con 50 caracteres
Dirección a la que pertenece:texto con 30 caracteres
Nombre de la Plaza o Puesto:texto con 30 caracteres
CURP:texto con 20 caracteres
RFC:texto con 15 caracteres
Vigencia (solo aplica para medicos residentes el periodo de residencia)
Archivo adjunto.- Solamente para caso de extravio o robo el acta ante ministerio público.
Requiere chip: Si [ ]     No  [ ]              
NOTA:
 PREVIO AL REQUERIMIENTO PASAR A TOMARSE LA FOTO Y REGISTRAR SU FIRMA.</t>
  </si>
  <si>
    <t>Generación de nuevos módulos</t>
  </si>
  <si>
    <t>GDST</t>
  </si>
  <si>
    <t>Enfermo- enfermera</t>
  </si>
  <si>
    <t>Reparación, corrección de fallas y asesoría en el funcionamiento del sistema.</t>
  </si>
  <si>
    <t>Hardware y Software</t>
  </si>
  <si>
    <t>Activación de llamada del paciente sin requerirlo</t>
  </si>
  <si>
    <t>Ubicación:
Área:
Cama:</t>
  </si>
  <si>
    <t>Cama: texto con 15 caracteres</t>
  </si>
  <si>
    <t>Alarma de consola por falla de energía o por llamada no contestada</t>
  </si>
  <si>
    <t>Cama:texto con 15 caracteres</t>
  </si>
  <si>
    <t>No escucha la enfermera al paciente y viceversa</t>
  </si>
  <si>
    <t>No se escucha al timbre de llamado de enfermera</t>
  </si>
  <si>
    <t>No se puede cancelar una llamada</t>
  </si>
  <si>
    <t>PORTAL</t>
  </si>
  <si>
    <t xml:space="preserve">Corrección de contenidos y  acceso a las ligas del portal, así como publicación y actualización de contenidos.
</t>
  </si>
  <si>
    <t>Publicaciones</t>
  </si>
  <si>
    <t>Error en contenido</t>
  </si>
  <si>
    <t>Apartado a corregir:
URL:</t>
  </si>
  <si>
    <t>Apartado a corregir: texto con 100 caracteres
URL: texto con 100 caracteres</t>
  </si>
  <si>
    <t>Cursos</t>
  </si>
  <si>
    <t>Adjuntar documento en word</t>
  </si>
  <si>
    <t>plantilla general/ Adjuntar documento en word</t>
  </si>
  <si>
    <t>Congresos</t>
  </si>
  <si>
    <t>Servicios Institucionales</t>
  </si>
  <si>
    <t>Adjuntar Formato electrónico</t>
  </si>
  <si>
    <t>ISO-9001</t>
  </si>
  <si>
    <t>Adjuntar Formato / Adjuntar documento en word/excel</t>
  </si>
  <si>
    <t>plantilla general/ Adjuntar documento en word o excel</t>
  </si>
  <si>
    <t xml:space="preserve">Transparencia </t>
  </si>
  <si>
    <t>Adjuntar Formato electrónico XLS</t>
  </si>
  <si>
    <t>plantilla general/ Adjuntar documento en excel</t>
  </si>
  <si>
    <t>Convocatorias Relativas a la Contratación de Servicios</t>
  </si>
  <si>
    <t>Adjuntar documento en word/excel/pdf</t>
  </si>
  <si>
    <t>Youtube INR</t>
  </si>
  <si>
    <t>Vídeo HD</t>
  </si>
  <si>
    <t xml:space="preserve">permitir adjuntar vídeo </t>
  </si>
  <si>
    <t>Informes, Politicas y Bases</t>
  </si>
  <si>
    <t>Adjuntar documento en Word/pdf</t>
  </si>
  <si>
    <t>plantilla general/ Adjuntar documento en word y pdf</t>
  </si>
  <si>
    <t>Programas y Plan de Acción</t>
  </si>
  <si>
    <t>Noticias y Novedades</t>
  </si>
  <si>
    <t>Adjuntar documento en Word/pdf/URL</t>
  </si>
  <si>
    <t>Información Relevante</t>
  </si>
  <si>
    <t>Solo para personal del INR</t>
  </si>
  <si>
    <t xml:space="preserve">Operación </t>
  </si>
  <si>
    <t>Reportes de visita y asistencia a congresos</t>
  </si>
  <si>
    <t>Fecha inicial
Fecha final
Tipo de información</t>
  </si>
  <si>
    <t>Fecha inicial: tipo fecha
Fecha final: tipo fecha
Tipo de información: texto de 100 caracteres</t>
  </si>
  <si>
    <t>Reporte de bases de datos del portal</t>
  </si>
  <si>
    <t>Descripción de la información solicitada</t>
  </si>
  <si>
    <t xml:space="preserve">Redes Sociales </t>
  </si>
  <si>
    <t>Cuerpo del mensaje
Imagen
Fechas de publicación</t>
  </si>
  <si>
    <t>Cuerpo del mensaje:  Texto de 150 caracteres
Imagen: permitir adjuntar documento en jpg, ppt, pdf
Fechas de publicación: tipo fecha
NOTA: deberá permitir agregar varias fechas</t>
  </si>
  <si>
    <t>Ligas</t>
  </si>
  <si>
    <t>Ligas no funcionan</t>
  </si>
  <si>
    <t>Cita de Preconsulta</t>
  </si>
  <si>
    <t>Sociedades Civiles</t>
  </si>
  <si>
    <t>Descripción de la información solicitada y sus archivos electrónicos adjuntos en word</t>
  </si>
  <si>
    <t>plantilla general/Adjuntar documento en word</t>
  </si>
  <si>
    <t>Gobierno Digital</t>
  </si>
  <si>
    <t xml:space="preserve">Consumibles </t>
  </si>
  <si>
    <t>Suministro de tóner, cartucho, ribbon y tarjetas de PVC</t>
  </si>
  <si>
    <t>Impresoras bajo contrato de arrendamiento</t>
  </si>
  <si>
    <t>Suministro de cartucho</t>
  </si>
  <si>
    <t>No. Inventario de la impresora:</t>
  </si>
  <si>
    <t>No.de Inventario de la impresora: (válidar información con BD de Activo Fijo)
Color: (cyan, magenta, yellow y black)</t>
  </si>
  <si>
    <t>Suministro de cinta ribbons</t>
  </si>
  <si>
    <t>No.de Inventario de la impresora: (válidar información con BD de Activo Fijo)</t>
  </si>
  <si>
    <t>Suministro de tarjetas de pvc</t>
  </si>
  <si>
    <t>Suministro de toner</t>
  </si>
  <si>
    <t>Voceo General</t>
  </si>
  <si>
    <r>
      <t xml:space="preserve">Reparación de bocinas y  control de volumen </t>
    </r>
    <r>
      <rPr>
        <sz val="9"/>
        <color theme="1"/>
        <rFont val="Arial"/>
        <family val="2"/>
      </rPr>
      <t>así como Comunicados mediante el sistema de voceo general</t>
    </r>
  </si>
  <si>
    <t xml:space="preserve">Bocinas </t>
  </si>
  <si>
    <t>El sonido tiene el volumen muy alto</t>
  </si>
  <si>
    <t>Ubicación:
Área</t>
  </si>
  <si>
    <t>No hay sonido</t>
  </si>
  <si>
    <t>Ubicación</t>
  </si>
  <si>
    <t>Control de volumen</t>
  </si>
  <si>
    <t>Control de volumen no funciona</t>
  </si>
  <si>
    <t>Voceo</t>
  </si>
  <si>
    <t>Difusión de información por medio de voceo general</t>
  </si>
  <si>
    <t>Mensaje:
Periodicidad: (Dias y Horarios)</t>
  </si>
  <si>
    <t>Texto del Mensaje:texto con 300 caracteres
Periodicidad (días y horarios): texto con 200 caracteres</t>
  </si>
  <si>
    <t>Internet</t>
  </si>
  <si>
    <t>Alta, baja, bloqueos y configuración del servicio</t>
  </si>
  <si>
    <t>Acceso</t>
  </si>
  <si>
    <t>Alta del servicio de Internet</t>
  </si>
  <si>
    <t>IP
UBICACIÓN:
Dirección MAC:
Pagina(s) que requiere ingresar:</t>
  </si>
  <si>
    <t>No.de Inventario: (validar con BD de datos de activo fijo) y desplegar automaticamente IP Y MAC
Pagina(s) que requiere ingresar: texto con 100 caracteres</t>
  </si>
  <si>
    <t>Baja del servicio de internet</t>
  </si>
  <si>
    <t>No.de Inventario: (validar con BD de datos de activo fijo) y desplegar automaticamente IP Y MAC</t>
  </si>
  <si>
    <t>No acceso internet</t>
  </si>
  <si>
    <t>Configuración del Servicio de Internet (Permisos)</t>
  </si>
  <si>
    <t xml:space="preserve">Difusión de Correos Masivos </t>
  </si>
  <si>
    <t>Envió de comunicados de forma masiva por medio del correo electrónico institucional</t>
  </si>
  <si>
    <t>Correo Electrónico Institucional</t>
  </si>
  <si>
    <t>Difusión de información por medio de correo electrónico masivo</t>
  </si>
  <si>
    <t>Descripción objetiva del servicio.
Asunto:
Cuerpo del Mensaje: (si hay archivos adjuntos tienen que ser en PDF no mayor a 200 kb)</t>
  </si>
  <si>
    <t>Asunto::texto con 100 caracteres
Cuerpo del Mensaje:texto con 500 caracteres Adjuntar archivos (si hay archivos adjuntos tienen que ser en PDF no mayor a 200 kb) 
Periodicidad (días y horarios): texto con 200 caracteres</t>
  </si>
  <si>
    <t xml:space="preserve"> Servicios de TIC para personal de nuevo ingreso</t>
  </si>
  <si>
    <t>Proporcionar al personal de nuevo ingreso los servicios de red, correo electrónico, acceso a los diferentes sistemas necesarios para el desempeño de sus actividades.</t>
  </si>
  <si>
    <t>Alta</t>
  </si>
  <si>
    <t>Personal Aministrativo</t>
  </si>
  <si>
    <t>Nombre de la  persona a dar de alta:
RFC:
CURP (adjuntar archivo):                         
IFE (adjuntar archivo)
Acceso a Internet Si [ ] NO [ ]
Acceso al SAIH Si [ ] NO [ ]
Acceso al SIA Si [ ] NO [ ]
Firma Electrónica Si [ ] NO [ ] Cedula profesional (adjuntar archivo) para acceso al SAIH
Asignación de equipo nuevo solamente si se cuenta con este.
Asignación de extensión y equipo de Telefonia de acuerdo al puesto.</t>
  </si>
  <si>
    <r>
      <t xml:space="preserve">RFC: validar información con BD de RH y proporcionar de manera automática:
</t>
    </r>
    <r>
      <rPr>
        <b/>
        <sz val="8"/>
        <color theme="1"/>
        <rFont val="Arial"/>
        <family val="2"/>
      </rPr>
      <t>Nombre del empleado</t>
    </r>
    <r>
      <rPr>
        <sz val="8"/>
        <color theme="1"/>
        <rFont val="Arial"/>
        <family val="2"/>
      </rPr>
      <t xml:space="preserve">
</t>
    </r>
    <r>
      <rPr>
        <b/>
        <sz val="8"/>
        <color theme="1"/>
        <rFont val="Arial"/>
        <family val="2"/>
      </rPr>
      <t>Área de adscripción y ext.
Puesto.
CURP (adjuntar archivo):formato pdf</t>
    </r>
    <r>
      <rPr>
        <sz val="8"/>
        <color theme="1"/>
        <rFont val="Arial"/>
        <family val="2"/>
      </rPr>
      <t xml:space="preserve">
IFE (adjuntar archivo): formato pdf
Acceso a Internet Si [ ]  No.de Inventario  del equipo (validar con base de datos de activo fijo)
NO [ ]
Acceso al SAIH Si [ ] NO [ ]
Acceso al SIA Si [ ] NO [ ]
No. inventario del equipo asignado para trabajar: (válidar información con BD de Activo Fijo) 
Asignación de extensión y equipo de Telefonia de acuerdo al puesto.</t>
    </r>
  </si>
  <si>
    <t>Personal Medico/ Personal Investigación</t>
  </si>
  <si>
    <t>Nombre de la  persona a dar de alta:
RFC:
CURP (adjuntar archivo):                         
IFE (adjuntar archivo)
Acceso a Internet Si [ ] NO [ ]
Acceso al SAIH Si [ ] NO [ ]
Firma Electrónica Si [ ] NO [ ] Cedula profesional (adjuntar archivo) para acceso al SAIH
Asignación de equipo nuevo solamente si se cuenta con este y no es residente.
Asignación de extensión y equipo de Telefonia de acuerdo al puesto y no es residente.
Acceso a áreas restringidas  Si [ ] NO [ ] indicar cuales de acuerdo al catalogo de estas.</t>
  </si>
  <si>
    <r>
      <t xml:space="preserve">RFC: validar información con BD de RH y proporcionar de manera automática:
</t>
    </r>
    <r>
      <rPr>
        <b/>
        <sz val="8"/>
        <color theme="1"/>
        <rFont val="Arial"/>
        <family val="2"/>
      </rPr>
      <t>Nombre del empleado
Área de adscripción y ext.
Puesto.
CURP (adjuntar archivo):</t>
    </r>
    <r>
      <rPr>
        <sz val="8"/>
        <color theme="1"/>
        <rFont val="Arial"/>
        <family val="2"/>
      </rPr>
      <t xml:space="preserve">
IFE (adjuntar archivo)
Acceso a Internet Si [ ] No.de Inventario  del equipo (validar con base de datos de activo fijo)
NO [ ] 
Acceso al SAIH Si [ ] NO [ ]
Firma Electrónica Si [ ] NO [ ] Cedula profesional (adjuntar archivo) para acceso al SAIH
Asignación de equipo No. inventario____ Nuevo (solamente si se cuenta con este sera por medio de requerimiento y no es residente).
Asignación de extensión y equipo de Telefonia de acuerdo al puesto y no es residente.
Acceso a áreas restringidas  Si [ ] NO [ ] indicar cuales de acuerdo al catalogo de estas.</t>
    </r>
  </si>
  <si>
    <t>Personal residente</t>
  </si>
  <si>
    <t>Nombre de la  persona a dar de alta:
RFC:
CURP (adjuntar archivo):                         
IFE (adjuntar archivo)
Acceso al SAIH Si [ ] NO [ ]
Firma Electrónica Si [ ] NO [ ] Cedula profesional (adjuntar archivo) para acceso al SAIH.</t>
  </si>
  <si>
    <r>
      <t xml:space="preserve">RFC: validar información con BD de RH y proporcionar de manera automática:
</t>
    </r>
    <r>
      <rPr>
        <b/>
        <sz val="8"/>
        <color theme="1"/>
        <rFont val="Arial"/>
        <family val="2"/>
      </rPr>
      <t xml:space="preserve">Nombre del empleado
Área de adscripción y ext.
Puesto.
CURP (adjuntar archivo): </t>
    </r>
    <r>
      <rPr>
        <sz val="8"/>
        <color theme="1"/>
        <rFont val="Arial"/>
        <family val="2"/>
      </rPr>
      <t xml:space="preserve">                      
IFE (adjuntar archivo)
Acceso al SAIH Si [ ] NO [ ]
Firma Electrónica Si [ ] NO [ ] Cedula profesional (adjuntar archivo) para acceso al SAIH.</t>
    </r>
  </si>
  <si>
    <t>Cancelación y baja de los servicios de TIC</t>
  </si>
  <si>
    <t>Cancelación de cédulas de equipo de cómputo, servicio telefonico y baja de cuentas de red, correo electrónico, SAIH, SIA, firma electrónica simple, chip de acceso a áreas restringidas, actualización de información en el Portal Institucional,  etc. que le fueron asignados al personal para el desempeño de sus funciones, que deberá solicitar cuando  termine su relación laboral con el instituto.</t>
  </si>
  <si>
    <t>Baja</t>
  </si>
  <si>
    <t>Cancelación y baja de servicios de TIC</t>
  </si>
  <si>
    <t>Nombre de la  persona a dar de Baja:
RFC:                   
Área:
Cuenta con equipo asignado Si [ ] NO [ ]
Cuenta con extensión y equipo de Telefonia Si [ ] NO [ ]
Acceso a áreas restringidas  Si [ ] NO [ ].</t>
  </si>
  <si>
    <t>RFC: validar información con BD de RH y proporcionar de manera automática:
Nombre del empleado
Área de adscripción y ext.
Puesto.</t>
  </si>
  <si>
    <t>Dictamen Técnico</t>
  </si>
  <si>
    <t>Analisis y evaluación para la adquisición de nuevo Hardware y/o Software</t>
  </si>
  <si>
    <t>Hardware y software</t>
  </si>
  <si>
    <t>Dictamen Técnico para la adquisición de Equipo de Cómputo</t>
  </si>
  <si>
    <t xml:space="preserve">Proyecto:texto con 500 caracteres 
Situación actual:texto con 500 caracteres 
Alineación al Plan Nacional de desarrollo, programas sectoriales y de gobierno, y a los objetivos Institucionales:texto con 500 caracteres </t>
  </si>
  <si>
    <t>Dictamen Técnico para la adquisición de Software</t>
  </si>
  <si>
    <t>Centro de Convenciones</t>
  </si>
  <si>
    <t xml:space="preserve">Operación y control de audio y vídeo en cabinas del  Auditorio y Aula Magna para la atención de eventos programados (cursos, congresos, eventos especiales), que requieren de los servicios de vídeoconferencias, telemedicina  y transmisión de círugias de los quirofanos de este Instituto mediante el sistema CCTV-enseñanza,  así como el prestamo del equipo de traducción simultanea.
</t>
  </si>
  <si>
    <t>Videoconferencias y Telemedicina</t>
  </si>
  <si>
    <t>Actualización de Equipamiento</t>
  </si>
  <si>
    <t>Transmisión o Recepción</t>
  </si>
  <si>
    <t>Ubicación de Transmisión y Recepción
Área:
Fecha y hora de transmisión:
Fecha y hora de pruebas:</t>
  </si>
  <si>
    <t>Ubicación de Transmisión :texto de 50 caracteres 
Ubicación de Recepción: texto de 50 caracteres
Fecha y hora de transmisión:texto con 100 caracteres 
Fecha y hora de pruebas:formato de fecha y hora
Contacto: texto de 30 caracteres
tel o extensión de comunicación: texto de 30 caracteres
IP de conexión de enlace: texto de 15 caracteres</t>
  </si>
  <si>
    <t>Equipo de Audio, Vídeo y control</t>
  </si>
  <si>
    <t>Mantenimiento o Actualización de Equipamiento (receptores, audifonos)</t>
  </si>
  <si>
    <t>Revisión de la funcionalidad de equipos y radiorecepctores</t>
  </si>
  <si>
    <t>Programación Tenazcapati y Nanahuatzin
(ESTE SERVICIO ES MEDIANTE EL ÁREA DE ENSEÑANZA)</t>
  </si>
  <si>
    <t>Programación mensual por parte de Enseñanza</t>
  </si>
  <si>
    <t>Programación mensual por parte de Enseñanza (anexar archivo en PDF)</t>
  </si>
  <si>
    <t>Traducción Simultanea</t>
  </si>
  <si>
    <t>Equipos de traducción</t>
  </si>
  <si>
    <t>Solicitud de equipo para la traducción similtanea (Auditorio /Tenazcapati)</t>
  </si>
  <si>
    <t>Área: (Auditorio Nanahuatzin o Tenazcapati)
Cantidad de equipo:
Fecha y horario:                                                      En caso de requerir prueba de equipos  se debe de agendar la cita</t>
  </si>
  <si>
    <t>Área: Auditorio Nanahuatzin ()  Tenazcapati()
Cantidad de equipo: númerico de 3 campos
Fecha y horario: tipo calendario con opción a agregar mas de 2 fechas                                                     En caso de requerir prueba de equipos  se debe de agendar la cita</t>
  </si>
  <si>
    <t>Cctv Enseñanza</t>
  </si>
  <si>
    <t>Transmisión de quirofanos-Recepción (Auditorios y Temazcales)</t>
  </si>
  <si>
    <t>Ubicación de Quirofano de Transmisión área de recepción de la señal (Auditorios o Temazcales) con previa autorización de enseñanza
Fecha y hora de transmisión:
Fecha y hora de pruebas:</t>
  </si>
  <si>
    <t>Ubicación de Quirofano de Transmisión: catalogo de quirofanos
 Área de recepción de la señal Auditorio() Aula Magna () o Temazcales() se tendra que contar con la autorización de enseñanza
Fecha y hora de transmisión:calendario 
Fecha y hora de pruebas:calendario</t>
  </si>
  <si>
    <t>Códec no enciende</t>
  </si>
  <si>
    <t>Cobertura de automatización: CENIAQ     Control de accesos: áreas del CENIAQ, quirófanos de ortopedía, ortesis y protesis, torre de investigación y site del INR</t>
  </si>
  <si>
    <t>Pasillos, lobbys, plazas, áreas restringidas (cajas, site de computo, Laboratorios de investigación, etc.), perímetros y accesos principales</t>
  </si>
  <si>
    <t xml:space="preserve">Áreas del CENIAQ
Y de Medicina del Deporte
</t>
  </si>
  <si>
    <t>CENIAQ y Medicina del deporte</t>
  </si>
  <si>
    <t>Áreas de Investigación, Enseñanza, Atención Médica y Administrativas</t>
  </si>
  <si>
    <t>PROPUESTA 2 (POR SEPARADO CADA SISTEMA)</t>
  </si>
  <si>
    <t>Reparación, corrección de fallas y asesoría en el funcionamiento del sistema de CCTV seguridad  asi como atender y dar seguimiento a los nuevos requerimientos  de equiamiento.</t>
  </si>
  <si>
    <t>Reparación, corrección de fallas y asesoría en el funcionamiento del sistema de Detección de humo asi como atender y dar seguimiento a los nuevos requerimientos  de equipo.</t>
  </si>
  <si>
    <t>Reparación, corrección de fallas y asesoría en el funcionamiento del sistema de TV entretenimiento.</t>
  </si>
  <si>
    <t>Reparación y corrección de fallas en el sistema de alerta sismica.</t>
  </si>
  <si>
    <t>Auditorio, sala de conferencia, y salas de usos múltiples a usuarios institucionales y externos de la administración pública federal (APF)</t>
  </si>
  <si>
    <t>A todas las áreas del Instituto Nacional de Rehabilitación siempre y cuando se cuente un nodo de datos.</t>
  </si>
  <si>
    <t>Quirófanos, aulas de enseñanza y Centro de Convenciones</t>
  </si>
  <si>
    <t>Operación y control de audio y vídeo en cabinas del  Auditorio y Aula Magna para la atención de eventos programados (cursos, congresos, eventos especiales)</t>
  </si>
  <si>
    <t>Transmisión de cirugias a las aulas de enseñanza y al centro de conveciones.</t>
  </si>
  <si>
    <t>Proporcionar en prestamo el equipo de traducción simultanea.</t>
  </si>
  <si>
    <t xml:space="preserve">Operación y control de los servicios de vídeoconferencias y telemedicina.
</t>
  </si>
  <si>
    <t>DGAIT - Mantenimiento / DGOS -Operación</t>
  </si>
  <si>
    <t xml:space="preserve">DGAIT </t>
  </si>
  <si>
    <t>Sistema Contraincendio</t>
  </si>
  <si>
    <t>activación de alarma</t>
  </si>
  <si>
    <t>Cámara fuera de línea</t>
  </si>
  <si>
    <t>cámara fuera de línea</t>
  </si>
  <si>
    <t>Ajuste de cámara</t>
  </si>
  <si>
    <t>Compartir archivos y carpetas *</t>
  </si>
  <si>
    <t>Plantillas para el Sistema</t>
  </si>
  <si>
    <t>Numero de Inventario
Área de Origen y de destino
Ubicación de origen y de destino:
Nombre del Usuario responsable para firma de resguardo.
Cuenta con mobiliario para su instalación:</t>
  </si>
  <si>
    <t xml:space="preserve">No. de Inventario de la PC: (válidar información con BD de Activo Fijo)
Nombre del software: catálogo de acuerdo al inventario de activos y otro ________
</t>
  </si>
  <si>
    <t xml:space="preserve">No. de Inventario: (válidar información con BD de Activo Fijo)
</t>
  </si>
  <si>
    <t xml:space="preserve">No. de Inventario: (válidar información con BD de activo fijo)
</t>
  </si>
  <si>
    <t xml:space="preserve">Texto del Mensaje:texto con 300 caracteres
Periodicidad (días y horarios): texto con 200 caracteres
</t>
  </si>
  <si>
    <t xml:space="preserve">Asunto::texto con 100 caracteres
Cuerpo del Mensaje:texto con 500 caracteres Adjuntar archivos (si hay archivos adjuntos tienen que ser en PDF no mayor a 200 kb) 
Periodicidad (días y horarios): texto con 200 caracteres
</t>
  </si>
  <si>
    <t>Configuración de Display</t>
  </si>
  <si>
    <r>
      <t>No. de extensión de contacto:  Texto con 30 caracteres
M</t>
    </r>
    <r>
      <rPr>
        <sz val="8"/>
        <rFont val="Arial"/>
        <family val="2"/>
      </rPr>
      <t>odelo del equipo: texto con 30 caracteres</t>
    </r>
    <r>
      <rPr>
        <sz val="8"/>
        <color theme="3" tint="-0.249977111117893"/>
        <rFont val="Arial"/>
        <family val="2"/>
      </rPr>
      <t xml:space="preserve">
Equipo telefonico:*  asignado    arrendado   propio
</t>
    </r>
  </si>
  <si>
    <t>Activación de alarma</t>
  </si>
  <si>
    <t>Monitoreo de cambio de temperatura</t>
  </si>
  <si>
    <t>Equipo provoca mucho ruido</t>
  </si>
  <si>
    <t>Problema con acceso</t>
  </si>
  <si>
    <t xml:space="preserve">Instalación de equipo de control </t>
  </si>
  <si>
    <t xml:space="preserve">Reubicación  de equipo de control </t>
  </si>
  <si>
    <t>EI - CCTV-Seguridad</t>
  </si>
  <si>
    <t>EI - Sistema Contraincendio</t>
  </si>
  <si>
    <t>EI- TV entretenimiento CENIAQ y Med. Deprote</t>
  </si>
  <si>
    <t xml:space="preserve"> Equipo de control y monitoreo de 
de sistema electromecánicos, Energía,  de accesos y asistencia, </t>
  </si>
  <si>
    <t>Puertas Automatizadas</t>
  </si>
  <si>
    <t>Sistema CCTV-seguridad</t>
  </si>
  <si>
    <t>Sistema TV entretenimiento CENIAQ y Med. Deprote</t>
  </si>
  <si>
    <t xml:space="preserve"> Alerta Sísmica</t>
  </si>
  <si>
    <t>Aire acondicionado</t>
  </si>
  <si>
    <t xml:space="preserve">
EI-Automatización , Control de acceso y asistencia </t>
  </si>
  <si>
    <t xml:space="preserve"> provoca mucho ruido</t>
  </si>
  <si>
    <t xml:space="preserve"> Alerta Sismica</t>
  </si>
  <si>
    <t xml:space="preserve">Automatización , Control de acceso y asistencia </t>
  </si>
  <si>
    <t>Equipo de CCTV seguridad</t>
  </si>
  <si>
    <t>Grabaciones</t>
  </si>
  <si>
    <t xml:space="preserve">TV entretenimiento </t>
  </si>
  <si>
    <t>Sistema Contra incendio</t>
  </si>
  <si>
    <t>EI - Sistema de Alerta Sismica</t>
  </si>
  <si>
    <t>Control de acceso</t>
  </si>
  <si>
    <t>Reparación, corrección de fallas y asesoría en el funcionamiento de los sistemas de Automatización y control de accesos y asistencia, asi como atender y da seguimiento a los nuevos requerimientos de automatización de equipos electromecánicos y automatización puertas nuevas o existentes.</t>
  </si>
  <si>
    <t>cambio de temperatura</t>
  </si>
  <si>
    <t>Sistema de Alerta Sísmica</t>
  </si>
  <si>
    <t xml:space="preserve">Reubicación de dispositivos </t>
  </si>
  <si>
    <r>
      <t xml:space="preserve">Tipo de equipo: (PC, Impresora, UPS, Lector de código de barras, camara web, scanner, otros _____) 
Cuenta con servicio de datos: (SI/NO/NA)
Cuenta con servicio electrico: (SI/NO/NA)
Cuenta con mobiliario para su instalación:  (SI/NO)
Personal Responsable para fima de resguardo: (Válidar información con BD de Recursos Humanos)
</t>
    </r>
    <r>
      <rPr>
        <b/>
        <sz val="8"/>
        <rFont val="Arial"/>
        <family val="2"/>
      </rPr>
      <t>NOTA:dar opción de agregar tantos equipos se requieran</t>
    </r>
  </si>
  <si>
    <r>
      <t xml:space="preserve">PC, Impresora, UPS, Lector de código de barras, camara web, scanner, otros _____) 
No. de Inventario del equipo a sustituir: (válidar información con BD de Activo Fijo y que proporcione de manera automática el nombre del resguardante).
</t>
    </r>
    <r>
      <rPr>
        <b/>
        <sz val="8"/>
        <rFont val="Arial"/>
        <family val="2"/>
      </rPr>
      <t>NOTA:dar opción de agregar tantos equipos se requieran</t>
    </r>
  </si>
  <si>
    <r>
      <t xml:space="preserve">PC, Impresora, UPS, Lector de código de barras, camara web, scanner, otros _____) 
No. de Inventario del equipo a reubicar: (válidar información con BD de Activo Fijo )
Cuenta con servicio de datos: (SI/NO/NA)
Cuenta con servicio electrico: (SI/NO)
Cuenta con mobiliario para su instalación:  (SI/NO)
NOTA: el servicio de datos solo aplica para PC o impresora, si  la respuesta es no en alguno de estas últimas tres preguntas. NO procederá el servicio.
Área de Origen: (deberá ser de manera automática de acuerdo al resguardo y su ubicación)
Área destino: Texto abierto con 200 caracteres
Ubicación destino: mediante catálogo
Nombre del resguardante:Usuario responsable para firma de resguardo por cada equipo.
</t>
    </r>
    <r>
      <rPr>
        <b/>
        <sz val="8"/>
        <rFont val="Arial"/>
        <family val="2"/>
      </rPr>
      <t xml:space="preserve"> NOTA:</t>
    </r>
    <r>
      <rPr>
        <sz val="8"/>
        <rFont val="Arial"/>
        <family val="2"/>
      </rPr>
      <t>dar opción de agregar tantos equipos se requieran
IP (este no es un dato proporcionado por el usuario, se deberá integrar de manera automática de acuerdo a configuraciones, al momento de llegar la solicitud a la Mesa de servicio de manera automatica )</t>
    </r>
  </si>
  <si>
    <r>
      <t xml:space="preserve">PC, Impresora, UPS, Lector de código de barras, camara web, scanner, otros _____) 
No. de Inventario: (válidar información con BD de Activo Fijo)
</t>
    </r>
    <r>
      <rPr>
        <b/>
        <sz val="8"/>
        <rFont val="Arial"/>
        <family val="2"/>
      </rPr>
      <t>NOTA:dar opción de agregar tantos equipos se requieran</t>
    </r>
  </si>
  <si>
    <t>No. de Inventario: (válidar información con BD de activo fijo)
Color del icono de antivirus:(rojo, verde)
Los siguientes datos se tendrán que complementar por personal de Mesa de Servicio. 
IP: (válidar información con BD de configuraciones)
Versión: texto 20 caracteres
Última fecha de firma: Fecha
Se encuentra en dominio: (SI/NO)</t>
  </si>
  <si>
    <t>Nombre de usuario de red: (válidar información con Active Directory)
No. Credencial IFE/Laboral: texto 25 caracteres</t>
  </si>
  <si>
    <t xml:space="preserve">No. de extensión de contacto:  Texto con 30 caracteres
Modelo del equipo: texto con 30 caracteres
Equipo telefonico:*  asignado    arrendado   propio
Tipo de telefono: *   con pantalla [  ]   sin pantalla [  ]
</t>
  </si>
  <si>
    <t xml:space="preserve">No. de extensión de contacto:  Texto con 30 caracteres
Modelo del equipo: texto con 30 caracteres
Equipo telefonico:*  asignado    arrendado   propio
</t>
  </si>
  <si>
    <t>Cobro [  ]        Nota de Cargo [  ]        Otro[ ]
No. Ticket / Nota cargo: texto con 50 caracteres Obligatorio sólo para cobro y nota de cargo en caso contrario poner NA
Fecha de Cobro:  texto con 50 caracteresObligatorio sólo para cobro y nota de cargo en caso contrario poner NA
Dato a Cambiar: texto con 200 caracteres</t>
  </si>
  <si>
    <r>
      <t xml:space="preserve">Reparación de bocinas y  control de volumen </t>
    </r>
    <r>
      <rPr>
        <sz val="9"/>
        <rFont val="Arial"/>
        <family val="2"/>
      </rPr>
      <t>así como Comunicados mediante el sistema de voceo general</t>
    </r>
  </si>
  <si>
    <r>
      <t xml:space="preserve">RFC: validar información con BD de RH y proporcionar de manera automática:
</t>
    </r>
    <r>
      <rPr>
        <b/>
        <sz val="8"/>
        <rFont val="Arial"/>
        <family val="2"/>
      </rPr>
      <t>Nombre del empleado</t>
    </r>
    <r>
      <rPr>
        <sz val="8"/>
        <rFont val="Arial"/>
        <family val="2"/>
      </rPr>
      <t xml:space="preserve">
</t>
    </r>
    <r>
      <rPr>
        <b/>
        <sz val="8"/>
        <rFont val="Arial"/>
        <family val="2"/>
      </rPr>
      <t>Área de adscripción y ext.
Puesto.
CURP (adjuntar archivo):formato pdf</t>
    </r>
    <r>
      <rPr>
        <sz val="8"/>
        <rFont val="Arial"/>
        <family val="2"/>
      </rPr>
      <t xml:space="preserve">
IFE (adjuntar archivo): formato pdf
Acceso a Internet Si [ ]  No.de Inventario  del equipo (validar con base de datos de activo fijo)
NO [ ]
Acceso al SAIH Si [ ] NO [ ]
Acceso al SIA Si [ ] NO [ ]
No. inventario del equipo asignado para trabajar: (válidar información con BD de Activo Fijo) 
Asignación de extensión y equipo de Telefonia de acuerdo al puesto.</t>
    </r>
  </si>
  <si>
    <r>
      <t xml:space="preserve">RFC: validar información con BD de RH y proporcionar de manera automática:
</t>
    </r>
    <r>
      <rPr>
        <b/>
        <sz val="8"/>
        <rFont val="Arial"/>
        <family val="2"/>
      </rPr>
      <t>Nombre del empleado
Área de adscripción y ext.
Puesto.
CURP (adjuntar archivo):</t>
    </r>
    <r>
      <rPr>
        <sz val="8"/>
        <rFont val="Arial"/>
        <family val="2"/>
      </rPr>
      <t xml:space="preserve">
IFE (adjuntar archivo)
Acceso a Internet Si [ ] No.de Inventario  del equipo (validar con base de datos de activo fijo)
NO [ ] 
Acceso al SAIH Si [ ] NO [ ]
Firma Electrónica Si [ ] NO [ ] Cedula profesional (adjuntar archivo) para acceso al SAIH
Asignación de equipo No. inventario____ Nuevo (solamente si se cuenta con este sera por medio de requerimiento y no es residente).
Asignación de extensión y equipo de Telefonia de acuerdo al puesto y no es residente.
Acceso a áreas restringidas  Si [ ] NO [ ] indicar cuales de acuerdo al catalogo de estas.</t>
    </r>
  </si>
  <si>
    <r>
      <t xml:space="preserve">RFC: validar información con BD de RH y proporcionar de manera automática:
</t>
    </r>
    <r>
      <rPr>
        <b/>
        <sz val="8"/>
        <rFont val="Arial"/>
        <family val="2"/>
      </rPr>
      <t xml:space="preserve">Nombre del empleado
Área de adscripción y ext.
Puesto.
CURP (adjuntar archivo): </t>
    </r>
    <r>
      <rPr>
        <sz val="8"/>
        <rFont val="Arial"/>
        <family val="2"/>
      </rPr>
      <t xml:space="preserve">                      
IFE (adjuntar archivo)
Acceso al SAIH Si [ ] NO [ ]
Firma Electrónica Si [ ] NO [ ] Cedula profesional (adjuntar archivo) para acceso al SAIH.</t>
    </r>
  </si>
  <si>
    <t xml:space="preserve">cambio de temperatura
</t>
  </si>
  <si>
    <r>
      <t xml:space="preserve">                                          
 </t>
    </r>
    <r>
      <rPr>
        <sz val="8"/>
        <rFont val="Arial"/>
        <family val="2"/>
      </rPr>
      <t>Audio, vídeo y control (cabinas de operación)</t>
    </r>
  </si>
  <si>
    <t xml:space="preserve">Mantenimiento o actualización </t>
  </si>
  <si>
    <t>Equipamiento (receptores, audifonos)</t>
  </si>
  <si>
    <t>Programación</t>
  </si>
  <si>
    <t>Tenazcapati y Nanahuatzin
(ESTE SERVICIO ES MEDIANTE EL ÁREA DE ENSEÑANZA)</t>
  </si>
  <si>
    <t xml:space="preserve"> Equipamiento</t>
  </si>
  <si>
    <t>Prestamo de equipo</t>
  </si>
  <si>
    <t>Transmisión de quirofanos-Recepción (Centro de Convenciones y aulas de enseñanza)</t>
  </si>
  <si>
    <t xml:space="preserve"> Videoconferencia y Telemedicina</t>
  </si>
  <si>
    <t xml:space="preserve">  Traducción Simultanea</t>
  </si>
  <si>
    <t xml:space="preserve">  CCTV-enseñanza</t>
  </si>
  <si>
    <t>Asistencia técnica</t>
  </si>
  <si>
    <t>Herramienta Electronica</t>
  </si>
  <si>
    <t>Asignación de nuevo teléfono</t>
  </si>
  <si>
    <t>Sustitución de teléfono</t>
  </si>
  <si>
    <t>Baja de teléfono</t>
  </si>
  <si>
    <t>Baja de Credencial del personal del INR</t>
  </si>
  <si>
    <t>Mouse</t>
  </si>
  <si>
    <t>No funciona</t>
  </si>
  <si>
    <t>Teclado</t>
  </si>
  <si>
    <t>No funcionan teclas</t>
  </si>
  <si>
    <t>La nota no da opción a imprimirla</t>
  </si>
  <si>
    <t>Revisar en forma general la f uncionalidad del equipo</t>
  </si>
  <si>
    <t xml:space="preserve">Problemas de conexión </t>
  </si>
  <si>
    <t>Reubicación  de equipo de control</t>
  </si>
  <si>
    <t>Equipo de CCTV Seguridad</t>
  </si>
  <si>
    <t>Control de Acceso</t>
  </si>
  <si>
    <t>Sistema Contra Incendio</t>
  </si>
  <si>
    <t xml:space="preserve"> Equipo de control y monitoreo de  sistema electromecánicos, energía, accesos y asistencia</t>
  </si>
  <si>
    <t>Audio Video y Control (cabinas de operación</t>
  </si>
  <si>
    <t xml:space="preserve">Operación y control de audio y vídeo en cabinas del  Auditorio y Aula Magna para la atención de eventos programados (cursos, congresos, eventos especiales)
</t>
  </si>
  <si>
    <t xml:space="preserve">Mantenimiento o Actualización </t>
  </si>
  <si>
    <t xml:space="preserve">Programación </t>
  </si>
  <si>
    <t xml:space="preserve">Operación y control  para la atención de los servicios de vídeoconferencias y telemedicina  </t>
  </si>
  <si>
    <t>Asistencia Técnica</t>
  </si>
  <si>
    <t>Equipamiento</t>
  </si>
  <si>
    <t>el prestamo del equipo de traducción simultanea.</t>
  </si>
  <si>
    <t>CCTV- Enseñanza</t>
  </si>
  <si>
    <t>Transmisión de quirofanos-Recepción (Centro de Convenciones y Aulas de enseñanza)</t>
  </si>
  <si>
    <t>Sistema utilizado por MS que contiene la información de los servicios proporcionandos por STIC al personal del Instituto.</t>
  </si>
  <si>
    <t>Jefe de departamento de Gestión y Operación de Servicios</t>
  </si>
  <si>
    <t>No de Incidente o requerimiento a modificar
Texto abierto en el mismo formato de requerimiento indicando la modificación a realizar</t>
  </si>
  <si>
    <t>* Para compartir carpetas o archivos almacenados en servidor lo realiza DGAIT</t>
  </si>
  <si>
    <t>MS/PROV</t>
  </si>
  <si>
    <r>
      <rPr>
        <sz val="8"/>
        <color rgb="FFFF0000"/>
        <rFont val="Arial"/>
        <family val="2"/>
      </rPr>
      <t>DGAIT proporcionara a MS stock de consumibles.</t>
    </r>
    <r>
      <rPr>
        <sz val="8"/>
        <rFont val="Arial"/>
        <family val="2"/>
      </rPr>
      <t xml:space="preserve">
Solo se proporcionara stock de cables para el personal de turnos especiales.</t>
    </r>
  </si>
  <si>
    <t>Para dar de baja telefono se requiere por parte de DGAIT dictamen técmico</t>
  </si>
  <si>
    <t>DGDST/ DGAIT</t>
  </si>
  <si>
    <t>DGDST/DGAIT</t>
  </si>
  <si>
    <t>Sistema automatizado de administración de Servicios de TIC´s</t>
  </si>
  <si>
    <t>Call Center</t>
  </si>
  <si>
    <t>No contestan</t>
  </si>
  <si>
    <t>Mala atención de la operadora</t>
  </si>
  <si>
    <t>No hay sistema de agendas</t>
  </si>
  <si>
    <t>No hay sistema de administracion de llamadas</t>
  </si>
  <si>
    <t>Escaneo de Documentos Institucionales</t>
  </si>
  <si>
    <t>Personal Administrativo</t>
  </si>
  <si>
    <t>Modificación, Cancelación o baja de los servicios de TIC</t>
  </si>
  <si>
    <t>Modificación de servicios de TIC</t>
  </si>
  <si>
    <t>RFC: validar información con BD de RH y proporcionar de manera automática:
Nombre del empleado
Área de adscripción y ext.
Puesto.                                                                                                                        Indicar el cambio (area y puesto)    
CURP (adjuntar archivo):
IFE (adjuntar archivo)
Asignación de equipo No. inventario____ Nuevo (solamente si se cuenta con este sera por medio de requerimiento y no es residente).
Acceso a Internet Si [ ] NO[ ]
Acceso al SAIH Si [ ] NO [ ]
Firma Electrónica Si [ ] NO [ ] Cedula profesional (adjuntar archivo) para acceso al SAIH
Asignación de extensión y equipo de Telefonia de acuerdo al puesto y no es residente.
Acceso a áreas restringidas  Si [ ] NO [ ] indicar cuales de acuerdo al catalogo de estas.</t>
  </si>
  <si>
    <t>Modificación Cancelación o Baja</t>
  </si>
  <si>
    <t xml:space="preserve">Transmisión de cirugías a las aulas de enseñanza y al centro de convenciones.                                                                                    </t>
  </si>
  <si>
    <t xml:space="preserve">Centro de llamadas para la Atención de pacientes que requieren de una cita, a tráves de línea telefónica. </t>
  </si>
  <si>
    <t>COORDINACIÓN DE PROCESOS</t>
  </si>
  <si>
    <t>Texto abierto
Nombre del paciente
No. de registro
Área o especialidad médica
fecha y hora de la llamada:
Nombre de la persona que atendio llamada
Texto abierto</t>
  </si>
  <si>
    <t>Nombre del paciente
No. de registro
Área o especialidad médica
fecha y hora de la llamada:
Texto abierto</t>
  </si>
  <si>
    <t>Área médica  (pacientes)</t>
  </si>
  <si>
    <t>Nombre de la persona que reporta
fecha y hora de la llamada:
Texto abierto</t>
  </si>
  <si>
    <t>Nombre de la persona que reporta
fecha y hora de la llamada:
No. de agente o consola
Texto abierto</t>
  </si>
  <si>
    <t>Modificación, cancelación o baja en cédulas de equipo de cómputo, servicio telefonico, cuentas de red, correo electrónico, SAIH, SIA, firma electrónica simple, chip de acceso a áreas restringidas, actualización de información en el Portal Institucional,  etc. que le fueron asignados al personal para el desempeño de sus funciones, que deberá solicitar cuando  termine su relación laboral con el Instituto, o por cambio de area o puesto.</t>
  </si>
  <si>
    <t>Alta, modificación o eliminación de  falla ó solicitud  de un servicio</t>
  </si>
  <si>
    <t>Texto abierto en el mismo formato de requerimiento indicando la modificación a realizar</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</si>
</sst>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4"/>
      <color theme="1"/>
      <name val="Calibri"/>
      <family val="2"/>
      <scheme val="minor"/>
    </font>
    <font>
      <b/>
      <sz val="8"/>
      <color theme="1"/>
      <name val="Arial"/>
      <family val="2"/>
    </font>
    <font>
      <b/>
      <sz val="9"/>
      <color theme="1"/>
      <name val="Arial"/>
      <family val="2"/>
    </font>
    <font>
      <sz val="8"/>
      <color theme="1"/>
      <name val="Arial"/>
      <family val="2"/>
    </font>
    <font>
      <sz val="8"/>
      <color rgb="FF000000"/>
      <name val="Arial"/>
      <family val="2"/>
    </font>
    <font>
      <sz val="8"/>
      <color rgb="FFFF0000"/>
      <name val="Arial"/>
      <family val="2"/>
    </font>
    <font>
      <sz val="8"/>
      <name val="Arial"/>
      <family val="2"/>
    </font>
    <font>
      <sz val="8"/>
      <color rgb="FF0070C0"/>
      <name val="Arial"/>
      <family val="2"/>
    </font>
    <font>
      <b/>
      <sz val="8"/>
      <color rgb="FFFF0000"/>
      <name val="Arial"/>
      <family val="2"/>
    </font>
    <font>
      <sz val="20"/>
      <color theme="1"/>
      <name val="Arial"/>
      <family val="2"/>
    </font>
    <font>
      <sz val="8"/>
      <color theme="3" tint="-0.249977111117893"/>
      <name val="Arial"/>
      <family val="2"/>
    </font>
    <font>
      <sz val="16"/>
      <name val="Arial"/>
      <family val="2"/>
    </font>
    <font>
      <sz val="8"/>
      <color theme="1" tint="0.499984740745262"/>
      <name val="Arial"/>
      <family val="2"/>
    </font>
    <font>
      <sz val="8"/>
      <color rgb="FF7030A0"/>
      <name val="Arial"/>
      <family val="2"/>
    </font>
    <font>
      <sz val="9"/>
      <color theme="1"/>
      <name val="Arial"/>
      <family val="2"/>
    </font>
    <font>
      <sz val="11"/>
      <name val="Calibri"/>
      <family val="2"/>
      <scheme val="minor"/>
    </font>
    <font>
      <b/>
      <sz val="9"/>
      <color indexed="81"/>
      <name val="Tahoma"/>
      <family val="2"/>
    </font>
    <font>
      <sz val="9"/>
      <color indexed="81"/>
      <name val="Tahoma"/>
      <family val="2"/>
    </font>
    <font>
      <b/>
      <sz val="8"/>
      <name val="Arial"/>
      <family val="2"/>
    </font>
    <font>
      <sz val="9.5"/>
      <color theme="1"/>
      <name val="Arial"/>
      <family val="2"/>
    </font>
    <font>
      <sz val="8"/>
      <color rgb="FFFFFF00"/>
      <name val="Arial"/>
      <family val="2"/>
    </font>
    <font>
      <sz val="9"/>
      <name val="Arial"/>
      <family val="2"/>
    </font>
    <font>
      <i/>
      <sz val="8"/>
      <name val="Arial"/>
      <family val="2"/>
    </font>
    <font>
      <sz val="11"/>
      <color rgb="FFFF0000"/>
      <name val="Calibri"/>
      <family val="2"/>
      <scheme val="minor"/>
    </font>
    <font>
      <sz val="9.5"/>
      <color rgb="FFFF0000"/>
      <name val="Arial"/>
      <family val="2"/>
    </font>
  </fonts>
  <fills count="7">
    <fill>
      <patternFill patternType="none"/>
    </fill>
    <fill>
      <patternFill patternType="gray125"/>
    </fill>
    <fill>
      <patternFill patternType="solid">
        <fgColor rgb="FFB8CCE4"/>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B050"/>
        <bgColor indexed="64"/>
      </patternFill>
    </fill>
  </fills>
  <borders count="42">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hair">
        <color auto="1"/>
      </top>
      <bottom/>
      <diagonal/>
    </border>
    <border>
      <left style="medium">
        <color indexed="64"/>
      </left>
      <right style="medium">
        <color indexed="64"/>
      </right>
      <top/>
      <bottom style="medium">
        <color indexed="64"/>
      </bottom>
      <diagonal/>
    </border>
    <border>
      <left style="medium">
        <color auto="1"/>
      </left>
      <right style="medium">
        <color auto="1"/>
      </right>
      <top style="hair">
        <color auto="1"/>
      </top>
      <bottom style="medium">
        <color auto="1"/>
      </bottom>
      <diagonal/>
    </border>
    <border>
      <left/>
      <right/>
      <top style="hair">
        <color indexed="64"/>
      </top>
      <bottom/>
      <diagonal/>
    </border>
    <border>
      <left style="medium">
        <color auto="1"/>
      </left>
      <right/>
      <top style="medium">
        <color auto="1"/>
      </top>
      <bottom style="hair">
        <color auto="1"/>
      </bottom>
      <diagonal/>
    </border>
    <border>
      <left style="medium">
        <color auto="1"/>
      </left>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auto="1"/>
      </left>
      <right style="medium">
        <color indexed="64"/>
      </right>
      <top/>
      <bottom style="thin">
        <color indexed="64"/>
      </bottom>
      <diagonal/>
    </border>
    <border>
      <left style="medium">
        <color auto="1"/>
      </left>
      <right style="medium">
        <color auto="1"/>
      </right>
      <top style="thin">
        <color indexed="64"/>
      </top>
      <bottom/>
      <diagonal/>
    </border>
    <border>
      <left style="medium">
        <color auto="1"/>
      </left>
      <right style="thick">
        <color indexed="64"/>
      </right>
      <top style="thin">
        <color indexed="64"/>
      </top>
      <bottom/>
      <diagonal/>
    </border>
    <border>
      <left style="medium">
        <color auto="1"/>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medium">
        <color auto="1"/>
      </left>
      <right style="thick">
        <color indexed="64"/>
      </right>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indexed="64"/>
      </bottom>
      <diagonal/>
    </border>
    <border>
      <left style="medium">
        <color indexed="64"/>
      </left>
      <right style="medium">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right/>
      <top/>
      <bottom style="hair">
        <color indexed="64"/>
      </bottom>
      <diagonal/>
    </border>
    <border>
      <left style="medium">
        <color auto="1"/>
      </left>
      <right/>
      <top style="hair">
        <color auto="1"/>
      </top>
      <bottom/>
      <diagonal/>
    </border>
    <border>
      <left style="medium">
        <color auto="1"/>
      </left>
      <right/>
      <top/>
      <bottom/>
      <diagonal/>
    </border>
    <border>
      <left/>
      <right/>
      <top style="hair">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1">
    <xf numFmtId="0" fontId="0" fillId="0" borderId="0"/>
  </cellStyleXfs>
  <cellXfs count="731">
    <xf numFmtId="0" fontId="0" fillId="0" borderId="0" xfId="0"/>
    <xf numFmtId="0" fontId="2" fillId="0" borderId="0" xfId="0" applyFont="1" applyAlignment="1"/>
    <xf numFmtId="0" fontId="1" fillId="0" borderId="0" xfId="0" applyFont="1" applyAlignment="1"/>
    <xf numFmtId="0" fontId="0" fillId="0" borderId="0" xfId="0" applyAlignment="1"/>
    <xf numFmtId="0" fontId="0" fillId="0" borderId="0" xfId="0" applyAlignment="1">
      <alignment horizontal="center" vertical="center"/>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8" fillId="0" borderId="7" xfId="0" applyFont="1" applyFill="1" applyBorder="1" applyAlignment="1">
      <alignment horizontal="center" vertical="center" wrapText="1"/>
    </xf>
    <xf numFmtId="0" fontId="8" fillId="0" borderId="7" xfId="0" applyFont="1" applyFill="1" applyBorder="1" applyAlignment="1">
      <alignment horizontal="center" vertical="center"/>
    </xf>
    <xf numFmtId="0" fontId="7" fillId="0" borderId="7"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7" fillId="0" borderId="7" xfId="0" applyFont="1" applyFill="1" applyBorder="1"/>
    <xf numFmtId="0" fontId="7" fillId="0" borderId="0" xfId="0" applyFont="1" applyFill="1"/>
    <xf numFmtId="0" fontId="7" fillId="0" borderId="0" xfId="0" applyFont="1"/>
    <xf numFmtId="0" fontId="7" fillId="0" borderId="0" xfId="0" applyFont="1" applyBorder="1" applyAlignment="1">
      <alignment horizontal="left" vertical="center" wrapText="1"/>
    </xf>
    <xf numFmtId="0" fontId="7" fillId="0" borderId="0" xfId="0" applyFont="1" applyBorder="1" applyAlignment="1">
      <alignment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xf>
    <xf numFmtId="0" fontId="9" fillId="0" borderId="8" xfId="0" applyFont="1" applyFill="1" applyBorder="1" applyAlignment="1">
      <alignment horizontal="center" vertical="center" wrapText="1"/>
    </xf>
    <xf numFmtId="0" fontId="7" fillId="0" borderId="8" xfId="0" quotePrefix="1" applyFont="1" applyFill="1" applyBorder="1"/>
    <xf numFmtId="0" fontId="7" fillId="0" borderId="8" xfId="0" applyFont="1" applyFill="1" applyBorder="1" applyAlignment="1">
      <alignment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center" vertical="center"/>
    </xf>
    <xf numFmtId="0" fontId="7" fillId="0" borderId="8" xfId="0" quotePrefix="1" applyFont="1" applyBorder="1"/>
    <xf numFmtId="0" fontId="7" fillId="0" borderId="8" xfId="0" applyFont="1" applyBorder="1"/>
    <xf numFmtId="0" fontId="10"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Border="1" applyAlignment="1">
      <alignment horizontal="left" vertical="top" wrapText="1"/>
    </xf>
    <xf numFmtId="0" fontId="7" fillId="0" borderId="8" xfId="0" applyFont="1" applyBorder="1" applyAlignment="1">
      <alignment vertical="center" wrapText="1"/>
    </xf>
    <xf numFmtId="0" fontId="7" fillId="0" borderId="0" xfId="0" applyFont="1" applyBorder="1" applyAlignment="1">
      <alignment vertical="center" wrapText="1"/>
    </xf>
    <xf numFmtId="0" fontId="7" fillId="0" borderId="0" xfId="0" applyFont="1" applyBorder="1" applyAlignment="1">
      <alignment horizontal="left" vertical="top" wrapText="1"/>
    </xf>
    <xf numFmtId="0" fontId="7" fillId="0" borderId="0" xfId="0" applyFont="1" applyBorder="1" applyAlignment="1">
      <alignment horizontal="left" wrapText="1"/>
    </xf>
    <xf numFmtId="0" fontId="7" fillId="0" borderId="12"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Fill="1" applyBorder="1" applyAlignment="1">
      <alignment horizontal="center" vertical="center"/>
    </xf>
    <xf numFmtId="0" fontId="8" fillId="0" borderId="12" xfId="0" applyFont="1" applyBorder="1" applyAlignment="1">
      <alignment horizontal="center" vertical="center" wrapText="1"/>
    </xf>
    <xf numFmtId="0" fontId="7" fillId="0" borderId="12" xfId="0" applyFont="1" applyBorder="1" applyAlignment="1">
      <alignment horizontal="left" vertical="top" wrapText="1"/>
    </xf>
    <xf numFmtId="0" fontId="7" fillId="0" borderId="12" xfId="0" applyFont="1" applyBorder="1" applyAlignment="1">
      <alignment vertical="center" wrapText="1"/>
    </xf>
    <xf numFmtId="0" fontId="8" fillId="0" borderId="7" xfId="0" applyFont="1" applyBorder="1" applyAlignment="1">
      <alignment horizontal="center" vertical="center" wrapText="1"/>
    </xf>
    <xf numFmtId="0" fontId="7" fillId="0" borderId="7" xfId="0" applyFont="1" applyFill="1" applyBorder="1" applyAlignment="1">
      <alignment horizontal="center" vertical="center"/>
    </xf>
    <xf numFmtId="0" fontId="8" fillId="0" borderId="1" xfId="0" applyFont="1" applyBorder="1" applyAlignment="1">
      <alignment horizontal="center" vertical="center" wrapText="1"/>
    </xf>
    <xf numFmtId="0" fontId="7" fillId="0" borderId="1" xfId="0" applyFont="1" applyFill="1" applyBorder="1" applyAlignment="1">
      <alignment horizontal="center" vertical="center"/>
    </xf>
    <xf numFmtId="0" fontId="8"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7" xfId="0" applyFont="1" applyBorder="1" applyAlignment="1">
      <alignment vertical="top" wrapText="1"/>
    </xf>
    <xf numFmtId="0" fontId="7" fillId="0" borderId="7" xfId="0" applyFont="1" applyBorder="1"/>
    <xf numFmtId="0" fontId="8" fillId="0" borderId="10" xfId="0" applyFont="1" applyBorder="1" applyAlignment="1">
      <alignment horizontal="center" vertical="center" wrapText="1"/>
    </xf>
    <xf numFmtId="0" fontId="7" fillId="0" borderId="10" xfId="0" applyFont="1" applyFill="1" applyBorder="1" applyAlignment="1">
      <alignment horizontal="center" vertical="center"/>
    </xf>
    <xf numFmtId="0" fontId="7" fillId="0" borderId="8" xfId="0" applyFont="1" applyBorder="1" applyAlignment="1">
      <alignment vertical="top" wrapText="1"/>
    </xf>
    <xf numFmtId="0" fontId="10" fillId="0" borderId="8" xfId="0" applyFont="1" applyBorder="1" applyAlignment="1">
      <alignment horizontal="center" vertical="center" wrapText="1"/>
    </xf>
    <xf numFmtId="0" fontId="10" fillId="5" borderId="8" xfId="0" applyFont="1" applyFill="1" applyBorder="1" applyAlignment="1">
      <alignment horizontal="center" vertical="center" wrapText="1"/>
    </xf>
    <xf numFmtId="0" fontId="10" fillId="0" borderId="8" xfId="0" applyFont="1" applyFill="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Fill="1" applyBorder="1" applyAlignment="1">
      <alignment horizontal="center" vertical="center"/>
    </xf>
    <xf numFmtId="0" fontId="7" fillId="0" borderId="8" xfId="0" applyFont="1" applyFill="1" applyBorder="1" applyAlignment="1">
      <alignment vertical="top" wrapText="1"/>
    </xf>
    <xf numFmtId="0" fontId="10" fillId="0" borderId="0" xfId="0" applyFont="1" applyFill="1" applyBorder="1" applyAlignment="1">
      <alignment vertical="top" wrapText="1"/>
    </xf>
    <xf numFmtId="0" fontId="7" fillId="5" borderId="8" xfId="0" applyFont="1" applyFill="1" applyBorder="1" applyAlignment="1">
      <alignment horizontal="center" vertical="center" wrapText="1"/>
    </xf>
    <xf numFmtId="0" fontId="7" fillId="5" borderId="8" xfId="0" applyFont="1" applyFill="1" applyBorder="1" applyAlignment="1">
      <alignment wrapText="1"/>
    </xf>
    <xf numFmtId="0" fontId="10" fillId="0" borderId="0" xfId="0" applyFont="1" applyFill="1" applyBorder="1" applyAlignment="1">
      <alignment horizontal="center" vertical="center" wrapText="1"/>
    </xf>
    <xf numFmtId="0" fontId="10" fillId="0" borderId="0" xfId="0" applyFont="1" applyBorder="1" applyAlignment="1">
      <alignment horizontal="left" vertical="top" wrapText="1"/>
    </xf>
    <xf numFmtId="0" fontId="10" fillId="0" borderId="7" xfId="0" applyFont="1" applyFill="1" applyBorder="1" applyAlignment="1">
      <alignment horizontal="center" vertical="center" wrapText="1"/>
    </xf>
    <xf numFmtId="0" fontId="8" fillId="0" borderId="12" xfId="0" applyFont="1" applyBorder="1" applyAlignment="1">
      <alignment horizontal="center" vertical="center"/>
    </xf>
    <xf numFmtId="0" fontId="7" fillId="0" borderId="10" xfId="0" applyFont="1" applyBorder="1"/>
    <xf numFmtId="0" fontId="10" fillId="0" borderId="12"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11" xfId="0" applyFont="1" applyBorder="1" applyAlignment="1">
      <alignment horizontal="center" vertical="center" wrapText="1"/>
    </xf>
    <xf numFmtId="0" fontId="7" fillId="0" borderId="12" xfId="0" applyFont="1" applyBorder="1"/>
    <xf numFmtId="0" fontId="7" fillId="0" borderId="7" xfId="0" applyFont="1" applyBorder="1" applyAlignment="1">
      <alignment horizontal="left" vertical="top" wrapText="1"/>
    </xf>
    <xf numFmtId="0" fontId="10" fillId="0" borderId="8" xfId="0" applyFont="1" applyBorder="1" applyAlignment="1">
      <alignment vertical="top" wrapText="1"/>
    </xf>
    <xf numFmtId="0" fontId="0" fillId="0" borderId="8" xfId="0" applyBorder="1"/>
    <xf numFmtId="0" fontId="10" fillId="0" borderId="0" xfId="0" applyFont="1" applyBorder="1" applyAlignment="1">
      <alignment vertical="top" wrapText="1"/>
    </xf>
    <xf numFmtId="0" fontId="7" fillId="0" borderId="8" xfId="0" applyFont="1" applyFill="1" applyBorder="1" applyAlignment="1">
      <alignment vertical="center" wrapText="1"/>
    </xf>
    <xf numFmtId="0" fontId="7" fillId="0" borderId="10" xfId="0" applyFont="1" applyBorder="1" applyAlignment="1">
      <alignment horizontal="center" vertical="center" wrapText="1"/>
    </xf>
    <xf numFmtId="0" fontId="7" fillId="0" borderId="10" xfId="0" applyFont="1" applyFill="1" applyBorder="1" applyAlignment="1">
      <alignment vertical="center" wrapText="1"/>
    </xf>
    <xf numFmtId="0" fontId="10" fillId="0" borderId="10" xfId="0" applyFont="1" applyBorder="1" applyAlignment="1">
      <alignment horizontal="left" vertical="top" wrapText="1"/>
    </xf>
    <xf numFmtId="0" fontId="0" fillId="0" borderId="10" xfId="0" applyBorder="1"/>
    <xf numFmtId="0" fontId="7" fillId="0" borderId="13" xfId="0" applyFont="1" applyBorder="1"/>
    <xf numFmtId="0" fontId="10" fillId="0" borderId="13" xfId="0" applyFont="1" applyBorder="1" applyAlignment="1">
      <alignment horizontal="left" vertical="top" wrapText="1"/>
    </xf>
    <xf numFmtId="0" fontId="10" fillId="0" borderId="9" xfId="0" applyFont="1" applyFill="1" applyBorder="1" applyAlignment="1">
      <alignment horizontal="center" vertical="center" wrapText="1"/>
    </xf>
    <xf numFmtId="0" fontId="8" fillId="0" borderId="9" xfId="0" applyFont="1" applyBorder="1" applyAlignment="1">
      <alignment horizontal="center" vertical="center" wrapText="1"/>
    </xf>
    <xf numFmtId="0" fontId="7" fillId="0" borderId="4"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8" fillId="0" borderId="9" xfId="0" applyFont="1" applyBorder="1" applyAlignment="1">
      <alignment horizontal="center" vertical="center"/>
    </xf>
    <xf numFmtId="0" fontId="7" fillId="0" borderId="9" xfId="0" applyFont="1" applyBorder="1" applyAlignment="1">
      <alignment horizontal="center" vertical="center" wrapText="1"/>
    </xf>
    <xf numFmtId="0" fontId="7" fillId="0" borderId="8" xfId="0" applyFont="1" applyBorder="1" applyAlignment="1">
      <alignment horizontal="left" wrapText="1"/>
    </xf>
    <xf numFmtId="0" fontId="7" fillId="0" borderId="0" xfId="0" applyFont="1" applyAlignment="1">
      <alignment vertical="top" wrapText="1"/>
    </xf>
    <xf numFmtId="0" fontId="7" fillId="0" borderId="0" xfId="0" applyFont="1" applyAlignment="1">
      <alignment wrapText="1"/>
    </xf>
    <xf numFmtId="0" fontId="7" fillId="0" borderId="8" xfId="0" applyFont="1" applyFill="1" applyBorder="1" applyAlignment="1">
      <alignment horizontal="left" vertical="top" wrapText="1"/>
    </xf>
    <xf numFmtId="0" fontId="0" fillId="0" borderId="0" xfId="0" applyBorder="1"/>
    <xf numFmtId="0" fontId="7" fillId="0" borderId="0" xfId="0" applyFont="1" applyFill="1" applyBorder="1" applyAlignment="1">
      <alignment horizontal="left" vertical="top" wrapText="1"/>
    </xf>
    <xf numFmtId="0" fontId="10" fillId="0" borderId="8" xfId="0" applyFont="1" applyBorder="1" applyAlignment="1">
      <alignment horizontal="center" vertical="center"/>
    </xf>
    <xf numFmtId="0" fontId="9" fillId="0" borderId="8" xfId="0" applyFont="1" applyBorder="1" applyAlignment="1">
      <alignment vertical="top" wrapText="1"/>
    </xf>
    <xf numFmtId="0" fontId="10" fillId="0" borderId="0" xfId="0" applyFont="1" applyAlignment="1">
      <alignment vertical="top" wrapText="1"/>
    </xf>
    <xf numFmtId="0" fontId="7" fillId="0" borderId="0" xfId="0" applyFont="1" applyFill="1" applyBorder="1" applyAlignment="1">
      <alignment vertical="top" wrapText="1"/>
    </xf>
    <xf numFmtId="0" fontId="7" fillId="0" borderId="0" xfId="0" applyFont="1" applyBorder="1" applyAlignment="1">
      <alignment vertical="top" wrapText="1"/>
    </xf>
    <xf numFmtId="0" fontId="7" fillId="5" borderId="12" xfId="0" applyFont="1" applyFill="1" applyBorder="1" applyAlignment="1">
      <alignment horizontal="center" vertical="center" wrapText="1"/>
    </xf>
    <xf numFmtId="0" fontId="7" fillId="0" borderId="0" xfId="0" applyFont="1" applyBorder="1"/>
    <xf numFmtId="0" fontId="7" fillId="0" borderId="4" xfId="0" applyFont="1" applyFill="1" applyBorder="1" applyAlignment="1">
      <alignment vertical="center" wrapText="1"/>
    </xf>
    <xf numFmtId="0" fontId="0" fillId="0" borderId="4" xfId="0" applyBorder="1" applyAlignment="1"/>
    <xf numFmtId="0" fontId="7" fillId="0" borderId="11" xfId="0" applyFont="1" applyFill="1" applyBorder="1" applyAlignment="1">
      <alignment vertical="center" wrapText="1"/>
    </xf>
    <xf numFmtId="0" fontId="0" fillId="0" borderId="11" xfId="0" applyBorder="1" applyAlignment="1"/>
    <xf numFmtId="0" fontId="8" fillId="0" borderId="10" xfId="0" applyFont="1" applyBorder="1" applyAlignment="1">
      <alignment horizontal="center" vertical="center"/>
    </xf>
    <xf numFmtId="0" fontId="7" fillId="0" borderId="10" xfId="0" applyFont="1" applyBorder="1" applyAlignment="1">
      <alignment horizontal="left" vertical="top" wrapText="1"/>
    </xf>
    <xf numFmtId="0" fontId="7" fillId="0" borderId="7" xfId="0" applyFont="1" applyBorder="1" applyAlignment="1">
      <alignment vertical="center" wrapText="1"/>
    </xf>
    <xf numFmtId="0" fontId="14" fillId="0" borderId="8" xfId="0" applyFont="1" applyBorder="1" applyAlignment="1">
      <alignment vertical="top" wrapText="1"/>
    </xf>
    <xf numFmtId="0" fontId="7" fillId="0" borderId="8" xfId="0" applyFont="1" applyBorder="1" applyAlignment="1">
      <alignment wrapText="1"/>
    </xf>
    <xf numFmtId="0" fontId="14" fillId="0" borderId="0" xfId="0" applyFont="1" applyBorder="1" applyAlignment="1">
      <alignment vertical="top" wrapText="1"/>
    </xf>
    <xf numFmtId="0" fontId="10" fillId="0" borderId="8" xfId="0" applyFont="1" applyBorder="1" applyAlignment="1">
      <alignment horizontal="left" vertical="top" wrapText="1"/>
    </xf>
    <xf numFmtId="0" fontId="10" fillId="0" borderId="12" xfId="0" applyFont="1" applyBorder="1" applyAlignment="1">
      <alignment horizontal="left" vertical="top" wrapText="1"/>
    </xf>
    <xf numFmtId="0" fontId="0" fillId="0" borderId="12" xfId="0" applyBorder="1"/>
    <xf numFmtId="0" fontId="7" fillId="0" borderId="16" xfId="0" applyFont="1" applyBorder="1" applyAlignment="1">
      <alignment horizontal="center" vertical="center" wrapText="1"/>
    </xf>
    <xf numFmtId="0" fontId="7" fillId="0" borderId="16" xfId="0" applyFont="1" applyFill="1" applyBorder="1" applyAlignment="1">
      <alignment horizontal="center" vertical="center" wrapText="1"/>
    </xf>
    <xf numFmtId="0" fontId="10" fillId="0" borderId="16" xfId="0" applyFont="1" applyBorder="1" applyAlignment="1">
      <alignment horizontal="center" vertical="center" wrapText="1"/>
    </xf>
    <xf numFmtId="9" fontId="7" fillId="0" borderId="16" xfId="0" applyNumberFormat="1" applyFont="1" applyBorder="1" applyAlignment="1">
      <alignment horizontal="center" vertical="center" wrapText="1"/>
    </xf>
    <xf numFmtId="0" fontId="7" fillId="0" borderId="11" xfId="0" applyFont="1" applyFill="1" applyBorder="1" applyAlignment="1">
      <alignment horizontal="center" vertical="center" wrapText="1"/>
    </xf>
    <xf numFmtId="0" fontId="7" fillId="0" borderId="11" xfId="0" applyFont="1" applyFill="1" applyBorder="1" applyAlignment="1">
      <alignment horizontal="center" vertical="center"/>
    </xf>
    <xf numFmtId="0" fontId="8" fillId="0" borderId="11" xfId="0" applyFont="1" applyBorder="1" applyAlignment="1">
      <alignment horizontal="center" vertical="center"/>
    </xf>
    <xf numFmtId="0" fontId="7" fillId="0" borderId="11" xfId="0" applyFont="1" applyBorder="1" applyAlignment="1">
      <alignment horizontal="center" vertical="center" wrapText="1"/>
    </xf>
    <xf numFmtId="0" fontId="7" fillId="0" borderId="11" xfId="0" applyFont="1" applyBorder="1"/>
    <xf numFmtId="0" fontId="7" fillId="0" borderId="0" xfId="0" applyFont="1" applyAlignment="1">
      <alignment horizontal="left" vertical="top" wrapText="1"/>
    </xf>
    <xf numFmtId="0" fontId="7" fillId="0" borderId="1" xfId="0" applyFont="1" applyFill="1" applyBorder="1" applyAlignment="1">
      <alignment vertical="center" wrapText="1"/>
    </xf>
    <xf numFmtId="0" fontId="10" fillId="0" borderId="1" xfId="0" applyFont="1" applyBorder="1" applyAlignment="1">
      <alignment vertical="center" wrapText="1"/>
    </xf>
    <xf numFmtId="0" fontId="8" fillId="4"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Fill="1" applyBorder="1" applyAlignment="1">
      <alignment horizontal="center" vertical="center"/>
    </xf>
    <xf numFmtId="0" fontId="9" fillId="0" borderId="7"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10" fillId="0" borderId="4"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8" xfId="0" applyFont="1" applyBorder="1" applyAlignment="1">
      <alignment horizontal="left" vertical="top" wrapText="1"/>
    </xf>
    <xf numFmtId="0" fontId="9" fillId="0" borderId="0" xfId="0" applyFont="1" applyBorder="1" applyAlignment="1">
      <alignment vertical="top" wrapText="1"/>
    </xf>
    <xf numFmtId="0" fontId="8" fillId="0" borderId="4" xfId="0" applyFont="1" applyFill="1" applyBorder="1" applyAlignment="1">
      <alignment horizontal="center" vertical="center" wrapText="1"/>
    </xf>
    <xf numFmtId="0" fontId="8" fillId="0" borderId="4" xfId="0" applyFont="1" applyFill="1" applyBorder="1" applyAlignment="1">
      <alignment horizontal="center" vertical="center"/>
    </xf>
    <xf numFmtId="0" fontId="9" fillId="0" borderId="10" xfId="0" applyFont="1" applyBorder="1" applyAlignment="1">
      <alignment horizontal="center" vertical="center" wrapText="1"/>
    </xf>
    <xf numFmtId="0" fontId="9" fillId="0" borderId="10" xfId="0" applyFont="1" applyFill="1" applyBorder="1" applyAlignment="1">
      <alignment horizontal="center" vertical="center" wrapText="1"/>
    </xf>
    <xf numFmtId="0" fontId="7" fillId="0" borderId="8" xfId="0" applyFont="1" applyBorder="1" applyAlignment="1">
      <alignment horizontal="left" vertical="top"/>
    </xf>
    <xf numFmtId="0" fontId="7" fillId="0" borderId="0" xfId="0" applyFont="1" applyBorder="1" applyAlignment="1">
      <alignment vertical="top"/>
    </xf>
    <xf numFmtId="0" fontId="7" fillId="0" borderId="17" xfId="0" applyFont="1" applyBorder="1" applyAlignment="1">
      <alignment vertical="top" wrapText="1"/>
    </xf>
    <xf numFmtId="0" fontId="7" fillId="0" borderId="18" xfId="0" applyFont="1" applyBorder="1" applyAlignment="1">
      <alignment wrapText="1"/>
    </xf>
    <xf numFmtId="0" fontId="7" fillId="0" borderId="17" xfId="0" applyFont="1" applyBorder="1" applyAlignment="1">
      <alignment wrapText="1"/>
    </xf>
    <xf numFmtId="0" fontId="7" fillId="0" borderId="17" xfId="0" applyFont="1" applyBorder="1" applyAlignment="1">
      <alignment vertical="top"/>
    </xf>
    <xf numFmtId="0" fontId="7" fillId="0" borderId="19" xfId="0" applyFont="1" applyBorder="1" applyAlignment="1">
      <alignment vertical="top" wrapText="1"/>
    </xf>
    <xf numFmtId="0" fontId="7" fillId="0" borderId="20" xfId="0" applyFont="1" applyBorder="1" applyAlignment="1">
      <alignment vertical="top" wrapText="1"/>
    </xf>
    <xf numFmtId="0" fontId="7" fillId="0" borderId="21" xfId="0" applyFont="1" applyBorder="1" applyAlignment="1">
      <alignment vertical="top" wrapText="1"/>
    </xf>
    <xf numFmtId="0" fontId="7" fillId="0" borderId="17" xfId="0" applyFont="1" applyBorder="1" applyAlignment="1">
      <alignment horizontal="left" vertical="top" wrapText="1"/>
    </xf>
    <xf numFmtId="0" fontId="7" fillId="6" borderId="8" xfId="0" applyFont="1" applyFill="1" applyBorder="1" applyAlignment="1">
      <alignment horizontal="center" vertical="center" wrapText="1"/>
    </xf>
    <xf numFmtId="0" fontId="7" fillId="0" borderId="4" xfId="0" applyFont="1" applyBorder="1" applyAlignment="1">
      <alignment vertical="top" wrapText="1"/>
    </xf>
    <xf numFmtId="0" fontId="7" fillId="0" borderId="22" xfId="0" applyFont="1" applyBorder="1" applyAlignment="1">
      <alignment wrapText="1"/>
    </xf>
    <xf numFmtId="0" fontId="7" fillId="0" borderId="23" xfId="0" applyFont="1" applyBorder="1" applyAlignment="1"/>
    <xf numFmtId="0" fontId="7" fillId="0" borderId="0" xfId="0" applyFont="1" applyBorder="1" applyAlignment="1"/>
    <xf numFmtId="0" fontId="7" fillId="0" borderId="24" xfId="0" applyFont="1" applyBorder="1" applyAlignment="1">
      <alignment wrapText="1"/>
    </xf>
    <xf numFmtId="0" fontId="7" fillId="0" borderId="24" xfId="0" applyFont="1" applyBorder="1" applyAlignment="1">
      <alignment vertical="top"/>
    </xf>
    <xf numFmtId="0" fontId="7" fillId="0" borderId="22" xfId="0" applyFont="1" applyBorder="1" applyAlignment="1">
      <alignment vertical="top" wrapText="1"/>
    </xf>
    <xf numFmtId="0" fontId="7" fillId="0" borderId="25" xfId="0" applyFont="1" applyBorder="1" applyAlignment="1">
      <alignment vertical="top" wrapText="1"/>
    </xf>
    <xf numFmtId="0" fontId="7" fillId="0" borderId="23" xfId="0" applyFont="1" applyBorder="1" applyAlignment="1">
      <alignment vertical="top" wrapText="1"/>
    </xf>
    <xf numFmtId="0" fontId="8" fillId="0" borderId="8" xfId="0" applyFont="1" applyFill="1" applyBorder="1" applyAlignment="1">
      <alignment vertical="center" wrapText="1"/>
    </xf>
    <xf numFmtId="0" fontId="7" fillId="0" borderId="0" xfId="0" applyFont="1" applyFill="1" applyBorder="1" applyAlignment="1">
      <alignment wrapText="1"/>
    </xf>
    <xf numFmtId="0" fontId="7" fillId="0" borderId="24" xfId="0" applyFont="1" applyBorder="1" applyAlignment="1">
      <alignment vertical="top" wrapText="1"/>
    </xf>
    <xf numFmtId="0" fontId="10" fillId="0" borderId="17" xfId="0" applyFont="1" applyFill="1" applyBorder="1" applyAlignment="1">
      <alignment horizontal="center" vertical="center" wrapText="1"/>
    </xf>
    <xf numFmtId="0" fontId="7" fillId="0" borderId="24" xfId="0" applyFont="1" applyBorder="1"/>
    <xf numFmtId="0" fontId="7" fillId="0" borderId="24" xfId="0" applyFont="1" applyBorder="1" applyAlignment="1">
      <alignment horizontal="left" vertical="top" wrapText="1"/>
    </xf>
    <xf numFmtId="0" fontId="10" fillId="0" borderId="12" xfId="0" applyFont="1" applyFill="1" applyBorder="1" applyAlignment="1">
      <alignment horizontal="center" vertical="justify"/>
    </xf>
    <xf numFmtId="0" fontId="7" fillId="0" borderId="0" xfId="0" applyFont="1" applyBorder="1" applyAlignment="1">
      <alignment vertical="center"/>
    </xf>
    <xf numFmtId="0" fontId="7" fillId="0" borderId="29" xfId="0" applyFont="1" applyBorder="1"/>
    <xf numFmtId="0" fontId="10" fillId="0" borderId="7" xfId="0" applyFont="1" applyFill="1" applyBorder="1" applyAlignment="1">
      <alignment horizontal="center"/>
    </xf>
    <xf numFmtId="0" fontId="10" fillId="0" borderId="30" xfId="0" applyFont="1" applyBorder="1" applyAlignment="1">
      <alignment horizontal="center" vertical="center" wrapText="1"/>
    </xf>
    <xf numFmtId="0" fontId="7" fillId="0" borderId="7" xfId="0" applyFont="1" applyBorder="1" applyAlignment="1">
      <alignment horizontal="center" vertical="center"/>
    </xf>
    <xf numFmtId="0" fontId="10" fillId="0" borderId="9" xfId="0" applyFont="1" applyFill="1" applyBorder="1" applyAlignment="1">
      <alignment vertical="top" wrapText="1"/>
    </xf>
    <xf numFmtId="0" fontId="17" fillId="0" borderId="8" xfId="0" applyFont="1" applyFill="1" applyBorder="1" applyAlignment="1">
      <alignment horizontal="center"/>
    </xf>
    <xf numFmtId="0" fontId="10" fillId="0" borderId="31" xfId="0" applyFont="1" applyBorder="1" applyAlignment="1">
      <alignment horizontal="center" vertical="center" wrapText="1"/>
    </xf>
    <xf numFmtId="0" fontId="10" fillId="0" borderId="8" xfId="0" applyFont="1" applyFill="1" applyBorder="1" applyAlignment="1">
      <alignment horizontal="center"/>
    </xf>
    <xf numFmtId="0" fontId="10" fillId="0" borderId="8" xfId="0" applyFont="1" applyFill="1" applyBorder="1" applyAlignment="1">
      <alignment horizontal="left" vertical="top" wrapText="1"/>
    </xf>
    <xf numFmtId="0" fontId="7" fillId="0" borderId="0" xfId="0" applyFont="1" applyFill="1" applyBorder="1"/>
    <xf numFmtId="0" fontId="10" fillId="0" borderId="8" xfId="0" applyFont="1" applyFill="1" applyBorder="1" applyAlignment="1">
      <alignment horizontal="center" vertical="top"/>
    </xf>
    <xf numFmtId="0" fontId="10" fillId="0" borderId="8" xfId="0" applyFont="1" applyFill="1" applyBorder="1" applyAlignment="1">
      <alignment horizontal="center" wrapText="1"/>
    </xf>
    <xf numFmtId="0" fontId="10" fillId="0" borderId="18" xfId="0" applyFont="1" applyBorder="1" applyAlignment="1">
      <alignment horizontal="center" vertical="center" wrapText="1"/>
    </xf>
    <xf numFmtId="0" fontId="10" fillId="0" borderId="4" xfId="0" applyFont="1" applyBorder="1" applyAlignment="1">
      <alignment horizontal="center" vertical="center" wrapText="1"/>
    </xf>
    <xf numFmtId="0" fontId="7" fillId="0" borderId="4" xfId="0" applyFont="1" applyBorder="1"/>
    <xf numFmtId="0" fontId="10" fillId="0" borderId="8" xfId="0" applyFont="1" applyFill="1" applyBorder="1" applyAlignment="1">
      <alignment horizontal="center" vertical="top" wrapText="1"/>
    </xf>
    <xf numFmtId="0" fontId="8" fillId="0" borderId="9" xfId="0" applyFont="1" applyFill="1" applyBorder="1" applyAlignment="1">
      <alignment horizontal="center" vertical="center" wrapText="1"/>
    </xf>
    <xf numFmtId="0" fontId="10" fillId="0" borderId="4" xfId="0" applyFont="1" applyFill="1" applyBorder="1" applyAlignment="1">
      <alignment vertical="top" wrapText="1"/>
    </xf>
    <xf numFmtId="0" fontId="7" fillId="0" borderId="0" xfId="0" applyFont="1" applyFill="1" applyBorder="1" applyAlignment="1">
      <alignment vertical="top"/>
    </xf>
    <xf numFmtId="0" fontId="10" fillId="0" borderId="12" xfId="0" applyFont="1" applyFill="1" applyBorder="1" applyAlignment="1">
      <alignment horizontal="center" wrapText="1"/>
    </xf>
    <xf numFmtId="0" fontId="10" fillId="0" borderId="32" xfId="0" applyFont="1" applyBorder="1" applyAlignment="1">
      <alignment horizontal="center" vertical="center" wrapText="1"/>
    </xf>
    <xf numFmtId="0" fontId="9" fillId="0" borderId="12" xfId="0" applyFont="1" applyBorder="1" applyAlignment="1">
      <alignment horizontal="center" vertical="center" wrapText="1"/>
    </xf>
    <xf numFmtId="0" fontId="7" fillId="0" borderId="12" xfId="0" applyFont="1" applyBorder="1" applyAlignment="1">
      <alignment horizontal="center" vertical="center"/>
    </xf>
    <xf numFmtId="0" fontId="10" fillId="0" borderId="12" xfId="0" applyFont="1" applyFill="1" applyBorder="1" applyAlignment="1">
      <alignment horizontal="left" vertical="top" wrapText="1"/>
    </xf>
    <xf numFmtId="0" fontId="7" fillId="0" borderId="12" xfId="0" applyFont="1" applyFill="1" applyBorder="1" applyAlignment="1">
      <alignment horizontal="left" vertical="top" wrapText="1"/>
    </xf>
    <xf numFmtId="0" fontId="0" fillId="0" borderId="7" xfId="0" applyBorder="1"/>
    <xf numFmtId="0" fontId="10" fillId="0" borderId="11" xfId="0" applyFont="1" applyBorder="1" applyAlignment="1">
      <alignment horizontal="center" vertical="center" wrapText="1"/>
    </xf>
    <xf numFmtId="9" fontId="7" fillId="0" borderId="11" xfId="0" applyNumberFormat="1" applyFont="1" applyBorder="1" applyAlignment="1">
      <alignment horizontal="center" vertical="center" wrapText="1"/>
    </xf>
    <xf numFmtId="0" fontId="7" fillId="0" borderId="9" xfId="0" applyFont="1" applyBorder="1" applyAlignment="1">
      <alignment horizontal="center" vertical="center"/>
    </xf>
    <xf numFmtId="0" fontId="7" fillId="0" borderId="11" xfId="0" applyFont="1" applyBorder="1" applyAlignment="1">
      <alignment horizontal="left" wrapText="1"/>
    </xf>
    <xf numFmtId="0" fontId="0" fillId="0" borderId="11" xfId="0" applyBorder="1"/>
    <xf numFmtId="0" fontId="7" fillId="0" borderId="33" xfId="0" applyFont="1" applyBorder="1" applyAlignment="1">
      <alignment horizontal="center" vertical="center" wrapText="1"/>
    </xf>
    <xf numFmtId="0" fontId="0" fillId="0" borderId="30" xfId="0" applyBorder="1" applyAlignment="1">
      <alignment vertical="center" wrapText="1"/>
    </xf>
    <xf numFmtId="0" fontId="0" fillId="0" borderId="7" xfId="0" applyBorder="1" applyAlignment="1">
      <alignment vertical="center" wrapText="1"/>
    </xf>
    <xf numFmtId="0" fontId="7" fillId="0" borderId="34" xfId="0" applyFont="1" applyBorder="1" applyAlignment="1">
      <alignment vertical="top" wrapText="1"/>
    </xf>
    <xf numFmtId="0" fontId="0" fillId="0" borderId="1" xfId="0" applyBorder="1" applyAlignment="1">
      <alignment vertical="center" wrapText="1"/>
    </xf>
    <xf numFmtId="0" fontId="0" fillId="0" borderId="31" xfId="0" applyBorder="1" applyAlignment="1">
      <alignment vertical="center" wrapText="1"/>
    </xf>
    <xf numFmtId="0" fontId="0" fillId="0" borderId="8" xfId="0" applyBorder="1" applyAlignment="1">
      <alignment vertical="center" wrapText="1"/>
    </xf>
    <xf numFmtId="0" fontId="7" fillId="0" borderId="35" xfId="0" applyFont="1" applyBorder="1" applyAlignment="1">
      <alignment vertical="top" wrapText="1"/>
    </xf>
    <xf numFmtId="0" fontId="0" fillId="0" borderId="4" xfId="0" applyBorder="1" applyAlignment="1">
      <alignment vertical="center" wrapText="1"/>
    </xf>
    <xf numFmtId="0" fontId="0" fillId="0" borderId="4" xfId="0" applyBorder="1" applyAlignment="1">
      <alignment horizontal="center" vertical="center"/>
    </xf>
    <xf numFmtId="9" fontId="7" fillId="0" borderId="11" xfId="0" applyNumberFormat="1" applyFont="1" applyBorder="1" applyAlignment="1">
      <alignment horizontal="center" vertical="center"/>
    </xf>
    <xf numFmtId="0" fontId="0" fillId="0" borderId="8" xfId="0" applyBorder="1" applyAlignment="1">
      <alignment horizontal="center" vertical="center"/>
    </xf>
    <xf numFmtId="0" fontId="7"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Border="1" applyAlignment="1">
      <alignment horizontal="left" vertical="top" wrapText="1"/>
    </xf>
    <xf numFmtId="0" fontId="10" fillId="0" borderId="11" xfId="0" applyFont="1" applyBorder="1" applyAlignment="1">
      <alignment horizontal="left" vertical="top"/>
    </xf>
    <xf numFmtId="0" fontId="10" fillId="0" borderId="1" xfId="0" applyFont="1" applyBorder="1" applyAlignment="1">
      <alignment horizontal="center" vertical="center" wrapText="1"/>
    </xf>
    <xf numFmtId="0" fontId="10" fillId="0" borderId="1" xfId="0" applyFont="1" applyBorder="1" applyAlignment="1">
      <alignment vertical="top" wrapText="1"/>
    </xf>
    <xf numFmtId="0" fontId="10" fillId="0" borderId="1" xfId="0" applyFont="1" applyBorder="1"/>
    <xf numFmtId="0" fontId="10" fillId="0" borderId="0" xfId="0" applyFont="1" applyBorder="1"/>
    <xf numFmtId="0" fontId="19" fillId="0" borderId="0" xfId="0" applyFont="1" applyBorder="1"/>
    <xf numFmtId="0" fontId="19" fillId="0" borderId="8" xfId="0" applyFont="1" applyBorder="1"/>
    <xf numFmtId="0" fontId="19" fillId="0" borderId="13" xfId="0" applyFont="1" applyBorder="1"/>
    <xf numFmtId="0" fontId="10" fillId="0" borderId="8" xfId="0" applyFont="1" applyBorder="1"/>
    <xf numFmtId="0" fontId="10" fillId="0" borderId="0" xfId="0" applyFont="1"/>
    <xf numFmtId="0" fontId="10" fillId="0" borderId="9" xfId="0" applyFont="1" applyBorder="1" applyAlignment="1">
      <alignment horizontal="center" vertical="center" wrapText="1"/>
    </xf>
    <xf numFmtId="0" fontId="10" fillId="0" borderId="9" xfId="0" applyFont="1" applyBorder="1" applyAlignment="1">
      <alignment horizontal="center" vertical="center"/>
    </xf>
    <xf numFmtId="0" fontId="10" fillId="0" borderId="9" xfId="0" applyFont="1" applyFill="1" applyBorder="1" applyAlignment="1">
      <alignment horizontal="center" vertical="center"/>
    </xf>
    <xf numFmtId="0" fontId="10" fillId="0" borderId="9" xfId="0" applyFont="1" applyBorder="1" applyAlignment="1">
      <alignment horizontal="left" vertical="top" wrapText="1"/>
    </xf>
    <xf numFmtId="0" fontId="19" fillId="0" borderId="9" xfId="0" applyFont="1" applyBorder="1"/>
    <xf numFmtId="0" fontId="10" fillId="0" borderId="1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12" xfId="0" applyFont="1" applyBorder="1" applyAlignment="1">
      <alignment horizontal="center" vertical="center"/>
    </xf>
    <xf numFmtId="0" fontId="10" fillId="0" borderId="12" xfId="0" applyFont="1" applyFill="1" applyBorder="1" applyAlignment="1">
      <alignment horizontal="center" vertical="center"/>
    </xf>
    <xf numFmtId="0" fontId="19" fillId="0" borderId="12" xfId="0" applyFont="1" applyBorder="1"/>
    <xf numFmtId="9" fontId="7" fillId="0" borderId="4" xfId="0" applyNumberFormat="1" applyFont="1" applyBorder="1" applyAlignment="1">
      <alignment horizontal="center" vertical="center" wrapText="1"/>
    </xf>
    <xf numFmtId="0" fontId="7" fillId="0" borderId="8" xfId="0" applyFont="1" applyBorder="1" applyAlignment="1">
      <alignment horizontal="center" vertical="center" wrapText="1"/>
    </xf>
    <xf numFmtId="0" fontId="9" fillId="0" borderId="8"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7" fillId="0" borderId="0" xfId="0" applyFont="1" applyBorder="1" applyAlignment="1">
      <alignment horizontal="center" vertical="center" wrapText="1"/>
    </xf>
    <xf numFmtId="0" fontId="8" fillId="0" borderId="8" xfId="0" applyFont="1" applyFill="1" applyBorder="1" applyAlignment="1">
      <alignment horizontal="center" vertical="center" wrapText="1"/>
    </xf>
    <xf numFmtId="9" fontId="7" fillId="0" borderId="11" xfId="0" applyNumberFormat="1" applyFont="1" applyBorder="1" applyAlignment="1">
      <alignment vertical="center" wrapText="1"/>
    </xf>
    <xf numFmtId="0" fontId="7" fillId="0" borderId="0" xfId="0" applyFont="1" applyFill="1" applyBorder="1" applyAlignment="1">
      <alignment horizontal="center" vertical="center" wrapText="1"/>
    </xf>
    <xf numFmtId="0" fontId="10" fillId="0" borderId="0" xfId="0" applyFont="1" applyFill="1" applyBorder="1" applyAlignment="1">
      <alignment vertical="center" wrapText="1"/>
    </xf>
    <xf numFmtId="9" fontId="7" fillId="0" borderId="0" xfId="0" applyNumberFormat="1" applyFont="1" applyFill="1" applyBorder="1" applyAlignment="1">
      <alignment vertical="center" wrapText="1"/>
    </xf>
    <xf numFmtId="0" fontId="0" fillId="0" borderId="0" xfId="0" applyFill="1"/>
    <xf numFmtId="0" fontId="19" fillId="0" borderId="36" xfId="0" applyFont="1" applyBorder="1"/>
    <xf numFmtId="9" fontId="10" fillId="0" borderId="0" xfId="0" applyNumberFormat="1" applyFont="1" applyFill="1" applyBorder="1" applyAlignment="1">
      <alignment vertical="center" wrapText="1"/>
    </xf>
    <xf numFmtId="0" fontId="9"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8" fillId="0" borderId="8" xfId="0" applyFont="1" applyBorder="1" applyAlignment="1">
      <alignment horizontal="center" vertical="center" wrapText="1"/>
    </xf>
    <xf numFmtId="0" fontId="7" fillId="0" borderId="1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7" fillId="0" borderId="10" xfId="0" applyFont="1" applyBorder="1" applyAlignment="1">
      <alignment horizontal="center" vertical="center" wrapText="1"/>
    </xf>
    <xf numFmtId="0" fontId="9" fillId="0" borderId="17" xfId="0" applyFont="1" applyBorder="1" applyAlignment="1">
      <alignment horizontal="left" vertical="top" wrapText="1"/>
    </xf>
    <xf numFmtId="0" fontId="7" fillId="0" borderId="0" xfId="0" applyFont="1" applyBorder="1" applyAlignment="1">
      <alignment horizontal="left" vertical="top" wrapText="1"/>
    </xf>
    <xf numFmtId="0" fontId="7" fillId="0" borderId="8" xfId="0" applyFont="1" applyBorder="1" applyAlignment="1">
      <alignment horizontal="center" vertical="center" wrapText="1"/>
    </xf>
    <xf numFmtId="0" fontId="7" fillId="0" borderId="8" xfId="0" applyFont="1" applyFill="1" applyBorder="1" applyAlignment="1">
      <alignment horizontal="center" vertical="center" wrapText="1"/>
    </xf>
    <xf numFmtId="0" fontId="10" fillId="0" borderId="8" xfId="0" applyFont="1" applyFill="1" applyBorder="1" applyAlignment="1">
      <alignment horizontal="center" vertical="center"/>
    </xf>
    <xf numFmtId="0" fontId="7" fillId="0" borderId="0" xfId="0" applyFont="1" applyFill="1" applyBorder="1" applyAlignment="1">
      <alignment horizontal="left" vertical="top" wrapText="1"/>
    </xf>
    <xf numFmtId="0" fontId="10" fillId="0" borderId="1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7" fillId="0" borderId="10" xfId="0" applyFont="1" applyBorder="1" applyAlignment="1">
      <alignment horizontal="left" vertical="top" wrapText="1"/>
    </xf>
    <xf numFmtId="0" fontId="10" fillId="0"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0" fillId="0" borderId="8" xfId="0" applyFont="1" applyFill="1" applyBorder="1" applyAlignment="1">
      <alignment horizontal="center" vertical="center"/>
    </xf>
    <xf numFmtId="0" fontId="7" fillId="0" borderId="10" xfId="0" applyFont="1" applyBorder="1" applyAlignment="1">
      <alignment horizontal="center" vertical="center" wrapText="1"/>
    </xf>
    <xf numFmtId="0" fontId="10" fillId="0" borderId="9" xfId="0" applyFont="1" applyFill="1" applyBorder="1" applyAlignment="1">
      <alignment horizontal="center" vertical="center" wrapText="1"/>
    </xf>
    <xf numFmtId="0" fontId="10" fillId="0" borderId="7" xfId="0" applyFont="1" applyBorder="1" applyAlignment="1">
      <alignment horizontal="left" vertical="top" wrapText="1"/>
    </xf>
    <xf numFmtId="0" fontId="10" fillId="0" borderId="8" xfId="0" applyFont="1" applyFill="1" applyBorder="1" applyAlignment="1">
      <alignment horizontal="center" vertical="center"/>
    </xf>
    <xf numFmtId="0" fontId="10" fillId="0" borderId="8" xfId="0" applyFont="1" applyFill="1" applyBorder="1" applyAlignment="1">
      <alignment horizontal="center" vertical="center" wrapText="1"/>
    </xf>
    <xf numFmtId="0" fontId="8" fillId="0" borderId="9" xfId="0" applyFont="1" applyFill="1" applyBorder="1" applyAlignment="1">
      <alignment horizontal="center" vertical="center"/>
    </xf>
    <xf numFmtId="0" fontId="7" fillId="0" borderId="9" xfId="0" applyFont="1" applyFill="1" applyBorder="1" applyAlignment="1">
      <alignment horizontal="left" vertical="center" wrapText="1"/>
    </xf>
    <xf numFmtId="0" fontId="8" fillId="0" borderId="4" xfId="0" applyFont="1" applyBorder="1" applyAlignment="1">
      <alignment horizontal="center" vertical="center"/>
    </xf>
    <xf numFmtId="0" fontId="24" fillId="5" borderId="8"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6" xfId="0" applyFont="1" applyFill="1" applyBorder="1" applyAlignment="1">
      <alignment horizontal="center" vertical="center"/>
    </xf>
    <xf numFmtId="0" fontId="7" fillId="0" borderId="16" xfId="0" applyFont="1" applyFill="1" applyBorder="1" applyAlignment="1">
      <alignment horizontal="center" vertical="center"/>
    </xf>
    <xf numFmtId="0" fontId="8" fillId="0" borderId="16" xfId="0" applyFont="1" applyBorder="1" applyAlignment="1">
      <alignment horizontal="center" vertical="center"/>
    </xf>
    <xf numFmtId="0" fontId="7" fillId="0" borderId="16" xfId="0" applyFont="1" applyBorder="1" applyAlignment="1">
      <alignment horizontal="left" vertical="top" wrapText="1"/>
    </xf>
    <xf numFmtId="0" fontId="9" fillId="0" borderId="4"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Border="1" applyAlignment="1">
      <alignment horizontal="center" vertical="center"/>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Fill="1" applyBorder="1" applyAlignment="1">
      <alignment horizontal="center" vertical="center"/>
    </xf>
    <xf numFmtId="0" fontId="9" fillId="0" borderId="12" xfId="0" applyFont="1" applyBorder="1" applyAlignment="1">
      <alignment horizontal="center" vertical="center"/>
    </xf>
    <xf numFmtId="0" fontId="9" fillId="0" borderId="9"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10"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7" fillId="0" borderId="8" xfId="0" applyFont="1" applyBorder="1" applyAlignment="1">
      <alignment horizontal="center" vertical="center" wrapText="1"/>
    </xf>
    <xf numFmtId="0" fontId="10" fillId="0" borderId="8" xfId="0" applyFont="1" applyFill="1" applyBorder="1" applyAlignment="1">
      <alignment horizontal="center" vertical="center" wrapText="1"/>
    </xf>
    <xf numFmtId="0" fontId="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0" fillId="0" borderId="8"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8" xfId="0" applyFont="1" applyBorder="1" applyAlignment="1">
      <alignment horizontal="center" vertical="center" wrapText="1"/>
    </xf>
    <xf numFmtId="0" fontId="10" fillId="5" borderId="4"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0" borderId="0" xfId="0" applyFont="1" applyFill="1"/>
    <xf numFmtId="0" fontId="10" fillId="0" borderId="8" xfId="0" quotePrefix="1" applyFont="1" applyFill="1" applyBorder="1"/>
    <xf numFmtId="0" fontId="10" fillId="0" borderId="8" xfId="0" applyFont="1" applyFill="1" applyBorder="1" applyAlignment="1">
      <alignment wrapText="1"/>
    </xf>
    <xf numFmtId="0" fontId="10" fillId="0" borderId="8" xfId="0" quotePrefix="1" applyFont="1" applyBorder="1"/>
    <xf numFmtId="0" fontId="10" fillId="0" borderId="8"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horizontal="center" vertical="center" wrapText="1"/>
    </xf>
    <xf numFmtId="0" fontId="10" fillId="0" borderId="12" xfId="0" applyFont="1" applyBorder="1" applyAlignment="1">
      <alignment vertical="center" wrapText="1"/>
    </xf>
    <xf numFmtId="0" fontId="10"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8" xfId="0" applyFont="1" applyFill="1" applyBorder="1" applyAlignment="1">
      <alignment vertical="top" wrapText="1"/>
    </xf>
    <xf numFmtId="0" fontId="10" fillId="0" borderId="10" xfId="0" applyFont="1" applyBorder="1"/>
    <xf numFmtId="0" fontId="10" fillId="0" borderId="11" xfId="0" applyFont="1" applyFill="1" applyBorder="1" applyAlignment="1">
      <alignment horizontal="center" vertical="center"/>
    </xf>
    <xf numFmtId="0" fontId="10" fillId="0" borderId="4" xfId="0" applyFont="1" applyBorder="1" applyAlignment="1">
      <alignment horizontal="left" vertical="top" wrapText="1"/>
    </xf>
    <xf numFmtId="0" fontId="10" fillId="0" borderId="12" xfId="0" applyFont="1" applyBorder="1"/>
    <xf numFmtId="0" fontId="10" fillId="0" borderId="8" xfId="0" applyFont="1" applyFill="1" applyBorder="1" applyAlignment="1">
      <alignment vertical="center" wrapText="1"/>
    </xf>
    <xf numFmtId="0" fontId="19" fillId="0" borderId="10" xfId="0" applyFont="1" applyBorder="1"/>
    <xf numFmtId="0" fontId="10" fillId="0" borderId="13" xfId="0" applyFont="1" applyBorder="1"/>
    <xf numFmtId="0" fontId="10" fillId="0" borderId="4" xfId="0" applyFont="1" applyBorder="1" applyAlignment="1">
      <alignment horizontal="center" vertical="center"/>
    </xf>
    <xf numFmtId="0" fontId="10" fillId="0" borderId="10" xfId="0" applyFont="1" applyBorder="1" applyAlignment="1">
      <alignment horizontal="left" vertical="top" wrapText="1"/>
    </xf>
    <xf numFmtId="0" fontId="10" fillId="5" borderId="12" xfId="0" applyFont="1" applyFill="1" applyBorder="1" applyAlignment="1">
      <alignment horizontal="center" vertical="center" wrapText="1"/>
    </xf>
    <xf numFmtId="0" fontId="10" fillId="0" borderId="7" xfId="0" applyFont="1" applyBorder="1" applyAlignment="1">
      <alignment vertical="center" wrapText="1"/>
    </xf>
    <xf numFmtId="0" fontId="10" fillId="0" borderId="8" xfId="0" applyFont="1" applyBorder="1" applyAlignment="1">
      <alignment wrapText="1"/>
    </xf>
    <xf numFmtId="0" fontId="10" fillId="0" borderId="16" xfId="0" applyFont="1" applyFill="1" applyBorder="1" applyAlignment="1">
      <alignment horizontal="center" vertical="center" wrapText="1"/>
    </xf>
    <xf numFmtId="9" fontId="10" fillId="0" borderId="16" xfId="0" applyNumberFormat="1" applyFont="1" applyBorder="1" applyAlignment="1">
      <alignment horizontal="center" vertical="center" wrapText="1"/>
    </xf>
    <xf numFmtId="0" fontId="10" fillId="0" borderId="16" xfId="0" applyFont="1" applyFill="1" applyBorder="1" applyAlignment="1">
      <alignment horizontal="center" vertical="center"/>
    </xf>
    <xf numFmtId="0" fontId="10" fillId="0" borderId="16" xfId="0" applyFont="1" applyBorder="1" applyAlignment="1">
      <alignment horizontal="center" vertical="center"/>
    </xf>
    <xf numFmtId="0" fontId="10" fillId="0" borderId="16" xfId="0" applyFont="1" applyBorder="1" applyAlignment="1">
      <alignment horizontal="left" vertical="top" wrapText="1"/>
    </xf>
    <xf numFmtId="0" fontId="10" fillId="0" borderId="12" xfId="0" applyFont="1" applyFill="1" applyBorder="1" applyAlignment="1">
      <alignment horizontal="center" vertical="center" wrapText="1"/>
    </xf>
    <xf numFmtId="0" fontId="10" fillId="0" borderId="4" xfId="0" applyFont="1" applyBorder="1"/>
    <xf numFmtId="0" fontId="10" fillId="0" borderId="7" xfId="0" applyFont="1" applyBorder="1" applyAlignment="1">
      <alignment horizontal="left" vertical="top" wrapText="1"/>
    </xf>
    <xf numFmtId="0" fontId="19" fillId="0" borderId="7" xfId="0" applyFont="1" applyBorder="1"/>
    <xf numFmtId="0" fontId="10" fillId="0" borderId="8" xfId="0" applyFont="1" applyBorder="1" applyAlignment="1">
      <alignment horizontal="left" vertical="top" wrapText="1"/>
    </xf>
    <xf numFmtId="0" fontId="10" fillId="0" borderId="12" xfId="0" applyFont="1" applyBorder="1" applyAlignment="1">
      <alignment horizontal="left" vertical="top" wrapText="1"/>
    </xf>
    <xf numFmtId="0" fontId="19" fillId="0" borderId="11" xfId="0" applyFont="1" applyBorder="1"/>
    <xf numFmtId="0" fontId="19" fillId="0" borderId="1" xfId="0" applyFont="1" applyBorder="1" applyAlignment="1">
      <alignment vertical="center" wrapText="1"/>
    </xf>
    <xf numFmtId="0" fontId="19" fillId="0" borderId="0" xfId="0" applyFont="1"/>
    <xf numFmtId="9" fontId="10" fillId="0" borderId="8" xfId="0" applyNumberFormat="1" applyFont="1" applyFill="1" applyBorder="1" applyAlignment="1">
      <alignment vertical="center" wrapText="1"/>
    </xf>
    <xf numFmtId="0" fontId="23" fillId="0" borderId="8" xfId="0" applyFont="1" applyBorder="1" applyAlignment="1">
      <alignment vertical="center" wrapText="1"/>
    </xf>
    <xf numFmtId="0" fontId="9" fillId="0" borderId="10" xfId="0" applyFont="1" applyBorder="1" applyAlignment="1">
      <alignment horizontal="center" vertical="center" wrapText="1"/>
    </xf>
    <xf numFmtId="0" fontId="9" fillId="0" borderId="8" xfId="0" applyFont="1" applyFill="1" applyBorder="1" applyAlignment="1">
      <alignment vertical="center" wrapText="1"/>
    </xf>
    <xf numFmtId="0" fontId="9" fillId="0" borderId="12" xfId="0" applyFont="1" applyFill="1" applyBorder="1" applyAlignment="1">
      <alignment vertical="center" wrapText="1"/>
    </xf>
    <xf numFmtId="9" fontId="9" fillId="0" borderId="12" xfId="0" applyNumberFormat="1" applyFont="1" applyFill="1" applyBorder="1" applyAlignment="1">
      <alignment vertical="center" wrapText="1"/>
    </xf>
    <xf numFmtId="0" fontId="28" fillId="0" borderId="39" xfId="0" applyFont="1" applyBorder="1" applyAlignment="1">
      <alignment horizontal="center" vertical="justify" wrapText="1"/>
    </xf>
    <xf numFmtId="0" fontId="19" fillId="0" borderId="4" xfId="0" applyFont="1" applyBorder="1"/>
    <xf numFmtId="0" fontId="9" fillId="0" borderId="11" xfId="0" applyFont="1" applyBorder="1" applyAlignment="1">
      <alignment horizontal="center" vertical="center"/>
    </xf>
    <xf numFmtId="0" fontId="9" fillId="0" borderId="11" xfId="0" applyFont="1" applyFill="1" applyBorder="1" applyAlignment="1">
      <alignment horizontal="center" vertical="center"/>
    </xf>
    <xf numFmtId="0" fontId="9" fillId="0" borderId="7"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left" vertical="top" wrapText="1"/>
    </xf>
    <xf numFmtId="0" fontId="9" fillId="0" borderId="12" xfId="0" applyFont="1" applyBorder="1" applyAlignment="1">
      <alignment vertical="center" wrapText="1"/>
    </xf>
    <xf numFmtId="0" fontId="9" fillId="0" borderId="8" xfId="0" applyFont="1" applyFill="1" applyBorder="1" applyAlignment="1">
      <alignment wrapText="1"/>
    </xf>
    <xf numFmtId="0" fontId="9" fillId="0" borderId="0" xfId="0" applyFont="1"/>
    <xf numFmtId="0" fontId="27" fillId="0" borderId="8" xfId="0" applyFont="1" applyBorder="1" applyAlignment="1">
      <alignment vertical="center" wrapText="1"/>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Fill="1" applyBorder="1" applyAlignment="1">
      <alignment horizontal="center" vertical="center" wrapText="1"/>
    </xf>
    <xf numFmtId="0" fontId="27" fillId="0" borderId="11" xfId="0" applyFont="1" applyBorder="1" applyAlignment="1">
      <alignment horizontal="center" vertical="center"/>
    </xf>
    <xf numFmtId="0" fontId="10" fillId="0" borderId="1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4" xfId="0" applyFont="1" applyBorder="1" applyAlignment="1">
      <alignment horizontal="left" vertical="top" wrapText="1"/>
    </xf>
    <xf numFmtId="0" fontId="10" fillId="0" borderId="11" xfId="0" applyFont="1" applyBorder="1" applyAlignment="1">
      <alignment horizontal="left" vertical="top" wrapText="1"/>
    </xf>
    <xf numFmtId="0" fontId="10" fillId="0" borderId="4" xfId="0" applyFont="1" applyBorder="1" applyAlignment="1">
      <alignment horizontal="center" vertical="center"/>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2" xfId="0" applyFont="1" applyBorder="1" applyAlignment="1">
      <alignment horizontal="center" vertical="center" wrapText="1"/>
    </xf>
    <xf numFmtId="0" fontId="10" fillId="0" borderId="12" xfId="0" applyFont="1" applyFill="1" applyBorder="1" applyAlignment="1">
      <alignment horizontal="center" vertical="center" wrapText="1"/>
    </xf>
    <xf numFmtId="0" fontId="10" fillId="0" borderId="8"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12" xfId="0" applyFont="1" applyBorder="1" applyAlignment="1">
      <alignment horizontal="left" vertical="top" wrapText="1"/>
    </xf>
    <xf numFmtId="0" fontId="9" fillId="0" borderId="7"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11" xfId="0" applyFont="1" applyBorder="1" applyAlignment="1">
      <alignment horizontal="center" vertical="center"/>
    </xf>
    <xf numFmtId="0" fontId="10" fillId="0" borderId="18" xfId="0" applyFont="1" applyBorder="1" applyAlignment="1">
      <alignment horizontal="center" vertical="center" wrapText="1"/>
    </xf>
    <xf numFmtId="0" fontId="10" fillId="0" borderId="38" xfId="0" applyFont="1" applyFill="1" applyBorder="1" applyAlignment="1">
      <alignment horizontal="center" vertical="center" wrapText="1"/>
    </xf>
    <xf numFmtId="0" fontId="0" fillId="0" borderId="0" xfId="0" applyAlignment="1">
      <alignment horizontal="center"/>
    </xf>
    <xf numFmtId="0" fontId="10" fillId="0" borderId="8" xfId="0" applyFont="1" applyFill="1" applyBorder="1" applyAlignment="1">
      <alignment horizontal="center" vertical="center"/>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7"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7" xfId="0" applyFont="1" applyBorder="1" applyAlignment="1">
      <alignment horizontal="center" vertical="center" wrapText="1"/>
    </xf>
    <xf numFmtId="0" fontId="7" fillId="0" borderId="0" xfId="0" applyFont="1" applyAlignment="1">
      <alignment horizontal="center" vertical="center"/>
    </xf>
    <xf numFmtId="0" fontId="10" fillId="0" borderId="12" xfId="0" applyFont="1" applyFill="1" applyBorder="1" applyAlignment="1">
      <alignment vertical="center" wrapText="1"/>
    </xf>
    <xf numFmtId="0" fontId="10" fillId="0" borderId="16" xfId="0" applyFont="1" applyBorder="1"/>
    <xf numFmtId="0" fontId="10" fillId="0" borderId="12" xfId="0" applyFont="1" applyBorder="1" applyAlignment="1">
      <alignment vertical="top" wrapText="1"/>
    </xf>
    <xf numFmtId="0" fontId="10" fillId="0" borderId="7" xfId="0" applyFont="1" applyBorder="1" applyAlignment="1">
      <alignment wrapText="1"/>
    </xf>
    <xf numFmtId="0" fontId="9" fillId="0" borderId="11" xfId="0" applyFont="1" applyBorder="1" applyAlignment="1">
      <alignment vertical="center" wrapText="1"/>
    </xf>
    <xf numFmtId="0" fontId="9" fillId="0" borderId="12" xfId="0" applyFont="1" applyFill="1" applyBorder="1" applyAlignment="1">
      <alignment horizontal="center" vertical="center" wrapText="1"/>
    </xf>
    <xf numFmtId="0" fontId="10" fillId="0" borderId="8" xfId="0" applyFont="1" applyBorder="1" applyAlignment="1">
      <alignment vertical="top"/>
    </xf>
    <xf numFmtId="0" fontId="10" fillId="0" borderId="10" xfId="0" applyFont="1" applyBorder="1" applyAlignment="1">
      <alignment vertical="top" wrapText="1"/>
    </xf>
    <xf numFmtId="0" fontId="10" fillId="0" borderId="7" xfId="0" applyFont="1" applyBorder="1" applyAlignment="1">
      <alignment horizontal="left" vertical="center" wrapText="1"/>
    </xf>
    <xf numFmtId="0" fontId="9" fillId="5" borderId="8" xfId="0" applyFont="1" applyFill="1" applyBorder="1" applyAlignment="1">
      <alignment horizontal="center" vertical="center" wrapText="1"/>
    </xf>
    <xf numFmtId="0" fontId="19" fillId="0" borderId="8" xfId="0" applyFont="1" applyBorder="1" applyAlignment="1"/>
    <xf numFmtId="0" fontId="10" fillId="0" borderId="8" xfId="0" applyFont="1" applyBorder="1" applyAlignment="1"/>
    <xf numFmtId="0" fontId="10" fillId="0" borderId="8" xfId="0" applyFont="1" applyFill="1" applyBorder="1"/>
    <xf numFmtId="0" fontId="10" fillId="0" borderId="8" xfId="0" applyFont="1" applyBorder="1" applyAlignment="1">
      <alignment vertical="center"/>
    </xf>
    <xf numFmtId="0" fontId="10" fillId="0" borderId="8" xfId="0" applyFont="1" applyFill="1" applyBorder="1" applyAlignment="1">
      <alignment vertical="top"/>
    </xf>
    <xf numFmtId="0" fontId="19" fillId="0" borderId="8" xfId="0" applyFont="1" applyBorder="1" applyAlignment="1">
      <alignment vertical="center" wrapText="1"/>
    </xf>
    <xf numFmtId="0" fontId="19" fillId="0" borderId="12" xfId="0" applyFont="1" applyBorder="1" applyAlignment="1"/>
    <xf numFmtId="0" fontId="10" fillId="0" borderId="12" xfId="0" applyFont="1" applyBorder="1" applyAlignment="1">
      <alignment wrapText="1"/>
    </xf>
    <xf numFmtId="0" fontId="10" fillId="0" borderId="7" xfId="0" applyFont="1" applyBorder="1" applyAlignment="1">
      <alignment vertical="top"/>
    </xf>
    <xf numFmtId="0" fontId="10" fillId="0" borderId="12" xfId="0" applyFont="1" applyBorder="1" applyAlignment="1">
      <alignment vertical="top"/>
    </xf>
    <xf numFmtId="0" fontId="10" fillId="0" borderId="7" xfId="0" applyFont="1" applyFill="1" applyBorder="1" applyAlignment="1">
      <alignment vertical="top" wrapText="1"/>
    </xf>
    <xf numFmtId="0" fontId="10" fillId="0" borderId="12" xfId="0" applyFont="1" applyFill="1" applyBorder="1" applyAlignment="1">
      <alignment vertical="top" wrapText="1"/>
    </xf>
    <xf numFmtId="0" fontId="10" fillId="0" borderId="12" xfId="0" applyFont="1" applyFill="1" applyBorder="1" applyAlignment="1">
      <alignment vertical="top"/>
    </xf>
    <xf numFmtId="0" fontId="9" fillId="0" borderId="16" xfId="0" applyFont="1" applyBorder="1" applyAlignment="1">
      <alignment horizontal="center" vertical="center" wrapText="1"/>
    </xf>
    <xf numFmtId="0" fontId="10" fillId="0" borderId="16" xfId="0" applyFont="1" applyBorder="1" applyAlignment="1">
      <alignment horizontal="left" wrapText="1"/>
    </xf>
    <xf numFmtId="0" fontId="19" fillId="0" borderId="16" xfId="0" applyFont="1" applyBorder="1"/>
    <xf numFmtId="0" fontId="27" fillId="0" borderId="7" xfId="0" applyFont="1" applyBorder="1" applyAlignment="1">
      <alignment vertical="center" wrapText="1"/>
    </xf>
    <xf numFmtId="0" fontId="19" fillId="0" borderId="7" xfId="0" applyFont="1" applyBorder="1" applyAlignment="1">
      <alignment vertical="center" wrapText="1"/>
    </xf>
    <xf numFmtId="0" fontId="27" fillId="0" borderId="10" xfId="0" applyFont="1" applyBorder="1" applyAlignment="1">
      <alignment vertical="center" wrapText="1"/>
    </xf>
    <xf numFmtId="0" fontId="9" fillId="0" borderId="16" xfId="0" applyFont="1" applyFill="1" applyBorder="1" applyAlignment="1">
      <alignment horizontal="center" vertical="center" wrapText="1"/>
    </xf>
    <xf numFmtId="0" fontId="19" fillId="0" borderId="10" xfId="0" applyFont="1" applyBorder="1" applyAlignment="1">
      <alignment vertical="center" wrapText="1"/>
    </xf>
    <xf numFmtId="0" fontId="19" fillId="0" borderId="16" xfId="0" applyFont="1" applyBorder="1" applyAlignment="1">
      <alignment vertical="center" wrapText="1"/>
    </xf>
    <xf numFmtId="0" fontId="9" fillId="0" borderId="4" xfId="0" applyFont="1" applyFill="1" applyBorder="1" applyAlignment="1">
      <alignment vertical="center" wrapText="1"/>
    </xf>
    <xf numFmtId="0" fontId="9" fillId="0" borderId="16" xfId="0" applyFont="1" applyFill="1" applyBorder="1" applyAlignment="1">
      <alignment vertical="center" wrapText="1"/>
    </xf>
    <xf numFmtId="0" fontId="28" fillId="0" borderId="16" xfId="0" applyFont="1" applyBorder="1" applyAlignment="1">
      <alignment horizontal="center" vertical="justify" wrapText="1"/>
    </xf>
    <xf numFmtId="0" fontId="9" fillId="0" borderId="1" xfId="0" applyFont="1" applyBorder="1" applyAlignment="1">
      <alignment vertical="center" wrapText="1"/>
    </xf>
    <xf numFmtId="0" fontId="19" fillId="0" borderId="1" xfId="0" applyFont="1" applyBorder="1"/>
    <xf numFmtId="0" fontId="10" fillId="0" borderId="36" xfId="0" applyFont="1" applyBorder="1"/>
    <xf numFmtId="0" fontId="10" fillId="0" borderId="1" xfId="0" applyFont="1" applyFill="1" applyBorder="1" applyAlignment="1">
      <alignment vertical="top" wrapText="1"/>
    </xf>
    <xf numFmtId="0" fontId="10" fillId="0" borderId="3" xfId="0" applyFont="1" applyBorder="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27" fillId="0" borderId="4" xfId="0" applyFont="1" applyBorder="1" applyAlignment="1">
      <alignment vertical="center" wrapText="1"/>
    </xf>
    <xf numFmtId="0" fontId="9" fillId="0" borderId="4" xfId="0" applyFont="1" applyBorder="1" applyAlignment="1">
      <alignment horizontal="center" vertical="center"/>
    </xf>
    <xf numFmtId="0" fontId="9" fillId="0" borderId="4" xfId="0" applyFont="1" applyBorder="1" applyAlignment="1">
      <alignment vertical="top" wrapText="1"/>
    </xf>
    <xf numFmtId="0" fontId="9" fillId="0" borderId="9" xfId="0" applyFont="1" applyFill="1" applyBorder="1" applyAlignment="1">
      <alignment horizontal="center"/>
    </xf>
    <xf numFmtId="0" fontId="9" fillId="0" borderId="9" xfId="0" applyFont="1" applyFill="1" applyBorder="1" applyAlignment="1">
      <alignment horizontal="center" vertical="center"/>
    </xf>
    <xf numFmtId="0" fontId="9" fillId="0" borderId="9" xfId="0" applyFont="1" applyFill="1" applyBorder="1" applyAlignment="1">
      <alignment wrapText="1"/>
    </xf>
    <xf numFmtId="0" fontId="27" fillId="0" borderId="9" xfId="0" applyFont="1" applyFill="1" applyBorder="1"/>
    <xf numFmtId="0" fontId="9" fillId="0" borderId="8" xfId="0" applyFont="1" applyFill="1" applyBorder="1" applyAlignment="1">
      <alignment horizontal="center"/>
    </xf>
    <xf numFmtId="0" fontId="27" fillId="0" borderId="8" xfId="0" applyFont="1" applyFill="1" applyBorder="1"/>
    <xf numFmtId="0" fontId="9" fillId="0" borderId="12" xfId="0" applyFont="1" applyFill="1" applyBorder="1" applyAlignment="1">
      <alignment horizontal="center"/>
    </xf>
    <xf numFmtId="0" fontId="9" fillId="0" borderId="12" xfId="0" applyFont="1" applyFill="1" applyBorder="1" applyAlignment="1">
      <alignment wrapText="1"/>
    </xf>
    <xf numFmtId="0" fontId="27" fillId="0" borderId="12" xfId="0" applyFont="1" applyFill="1" applyBorder="1"/>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1" xfId="0" applyFont="1" applyBorder="1" applyAlignment="1">
      <alignment horizontal="center" vertical="center" wrapText="1"/>
    </xf>
    <xf numFmtId="9" fontId="9" fillId="0" borderId="16" xfId="0" applyNumberFormat="1" applyFont="1" applyFill="1" applyBorder="1" applyAlignment="1">
      <alignment horizontal="center" vertical="center" wrapText="1"/>
    </xf>
    <xf numFmtId="0" fontId="2" fillId="0" borderId="0" xfId="0" applyFont="1" applyAlignment="1">
      <alignment horizontal="center"/>
    </xf>
    <xf numFmtId="0" fontId="1" fillId="0" borderId="0" xfId="0" applyFont="1" applyAlignment="1">
      <alignment horizontal="center"/>
    </xf>
    <xf numFmtId="0" fontId="2" fillId="0" borderId="0"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3" borderId="1" xfId="0" applyFont="1" applyFill="1" applyBorder="1" applyAlignment="1">
      <alignment horizontal="center" vertical="center" textRotation="90" wrapText="1"/>
    </xf>
    <xf numFmtId="0" fontId="5" fillId="3" borderId="4" xfId="0" applyFont="1" applyFill="1" applyBorder="1" applyAlignment="1">
      <alignment horizontal="center" vertical="center" textRotation="90" wrapText="1"/>
    </xf>
    <xf numFmtId="0" fontId="6" fillId="3" borderId="1" xfId="0" applyFont="1" applyFill="1" applyBorder="1" applyAlignment="1">
      <alignment horizontal="center" vertical="center" textRotation="90" wrapText="1"/>
    </xf>
    <xf numFmtId="0" fontId="6" fillId="3" borderId="4" xfId="0" applyFont="1" applyFill="1" applyBorder="1" applyAlignment="1">
      <alignment horizontal="center" vertical="center" textRotation="90"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7" xfId="0" applyFont="1" applyFill="1" applyBorder="1" applyAlignment="1">
      <alignment horizontal="center" vertical="center" wrapText="1"/>
    </xf>
    <xf numFmtId="0" fontId="0" fillId="0" borderId="8" xfId="0" applyFill="1" applyBorder="1"/>
    <xf numFmtId="0" fontId="0" fillId="0" borderId="12" xfId="0" applyFill="1" applyBorder="1"/>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2" xfId="0" applyFont="1" applyBorder="1" applyAlignment="1">
      <alignment horizontal="center" vertical="center" wrapText="1"/>
    </xf>
    <xf numFmtId="9" fontId="7" fillId="0" borderId="1" xfId="0" applyNumberFormat="1" applyFont="1" applyBorder="1" applyAlignment="1">
      <alignment horizontal="center" vertical="center" wrapText="1"/>
    </xf>
    <xf numFmtId="9" fontId="7" fillId="0" borderId="4" xfId="0" applyNumberFormat="1" applyFont="1" applyBorder="1" applyAlignment="1">
      <alignment horizontal="center" vertical="center" wrapText="1"/>
    </xf>
    <xf numFmtId="9" fontId="7" fillId="0" borderId="11" xfId="0" applyNumberFormat="1" applyFont="1" applyBorder="1" applyAlignment="1">
      <alignment horizontal="center" vertical="center" wrapText="1"/>
    </xf>
    <xf numFmtId="0" fontId="6" fillId="2" borderId="1" xfId="0" applyFont="1" applyFill="1" applyBorder="1" applyAlignment="1">
      <alignment horizontal="center" vertical="center" textRotation="90" wrapText="1"/>
    </xf>
    <xf numFmtId="0" fontId="6" fillId="2" borderId="4" xfId="0" applyFont="1" applyFill="1" applyBorder="1" applyAlignment="1">
      <alignment horizontal="center" vertical="center" textRotation="90" wrapText="1"/>
    </xf>
    <xf numFmtId="0" fontId="0" fillId="0" borderId="4" xfId="0" applyBorder="1" applyAlignment="1">
      <alignment horizontal="center" vertical="center"/>
    </xf>
    <xf numFmtId="0" fontId="7" fillId="0"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7" fillId="0" borderId="10"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0" xfId="0" applyFont="1" applyBorder="1" applyAlignment="1">
      <alignment horizontal="center" vertical="top"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7" fillId="0" borderId="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1" xfId="0" applyFont="1" applyBorder="1" applyAlignment="1">
      <alignment horizontal="center" vertical="center"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10" fillId="0" borderId="1"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0" xfId="0" applyFont="1" applyFill="1" applyBorder="1" applyAlignment="1">
      <alignment horizontal="left" vertical="top" wrapText="1"/>
    </xf>
    <xf numFmtId="0" fontId="7" fillId="0" borderId="10" xfId="0" applyFont="1" applyBorder="1" applyAlignment="1">
      <alignment horizontal="center" vertical="center"/>
    </xf>
    <xf numFmtId="0" fontId="7" fillId="0" borderId="4" xfId="0" applyFont="1" applyBorder="1" applyAlignment="1">
      <alignment horizontal="center" vertical="center"/>
    </xf>
    <xf numFmtId="0" fontId="7" fillId="0" borderId="9" xfId="0" applyFont="1" applyBorder="1" applyAlignment="1">
      <alignment horizontal="center" vertical="center"/>
    </xf>
    <xf numFmtId="0" fontId="9" fillId="0" borderId="8" xfId="0" applyFont="1" applyFill="1" applyBorder="1" applyAlignment="1">
      <alignment horizontal="center" vertical="center" wrapText="1"/>
    </xf>
    <xf numFmtId="0" fontId="7" fillId="0" borderId="10"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0" borderId="10"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11" xfId="0" applyFont="1" applyFill="1" applyBorder="1" applyAlignment="1">
      <alignment horizontal="left" vertical="top" wrapText="1"/>
    </xf>
    <xf numFmtId="0" fontId="0" fillId="0" borderId="0" xfId="0" applyAlignment="1">
      <alignment wrapText="1"/>
    </xf>
    <xf numFmtId="0" fontId="13" fillId="0" borderId="0" xfId="0" applyFont="1" applyBorder="1" applyAlignment="1">
      <alignment horizontal="center"/>
    </xf>
    <xf numFmtId="0" fontId="9" fillId="0" borderId="1" xfId="0" applyFont="1" applyBorder="1" applyAlignment="1">
      <alignment horizontal="left" vertical="top" wrapText="1"/>
    </xf>
    <xf numFmtId="0" fontId="9" fillId="0" borderId="4" xfId="0" applyFont="1" applyBorder="1" applyAlignment="1">
      <alignment horizontal="left" vertical="top" wrapText="1"/>
    </xf>
    <xf numFmtId="0" fontId="9" fillId="0" borderId="9" xfId="0" applyFont="1" applyBorder="1" applyAlignment="1">
      <alignment horizontal="left" vertical="top"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7" fillId="0" borderId="10" xfId="0" applyFont="1" applyBorder="1" applyAlignment="1">
      <alignment horizontal="center" vertic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7" fillId="0" borderId="12" xfId="0" applyFont="1" applyFill="1" applyBorder="1" applyAlignment="1">
      <alignment horizontal="center" vertical="center" wrapText="1"/>
    </xf>
    <xf numFmtId="9" fontId="7" fillId="0" borderId="7" xfId="0" applyNumberFormat="1" applyFont="1" applyFill="1" applyBorder="1" applyAlignment="1">
      <alignment horizontal="center" vertical="center" wrapText="1"/>
    </xf>
    <xf numFmtId="9" fontId="7" fillId="0" borderId="8" xfId="0" applyNumberFormat="1" applyFont="1" applyFill="1" applyBorder="1" applyAlignment="1">
      <alignment horizontal="center" vertical="center" wrapText="1"/>
    </xf>
    <xf numFmtId="9" fontId="7" fillId="0" borderId="12"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7" fillId="0" borderId="24" xfId="0" applyFont="1" applyBorder="1" applyAlignment="1">
      <alignment horizontal="left" vertical="top" wrapText="1"/>
    </xf>
    <xf numFmtId="0" fontId="7" fillId="0" borderId="22" xfId="0" applyFont="1" applyBorder="1" applyAlignment="1">
      <alignment horizontal="left" vertical="top" wrapText="1"/>
    </xf>
    <xf numFmtId="0" fontId="7" fillId="0" borderId="23" xfId="0" applyFont="1" applyBorder="1" applyAlignment="1">
      <alignment horizontal="left" vertical="top" wrapText="1"/>
    </xf>
    <xf numFmtId="0" fontId="7" fillId="0" borderId="26" xfId="0" applyFont="1" applyBorder="1" applyAlignment="1">
      <alignment horizontal="center" vertical="top" wrapText="1"/>
    </xf>
    <xf numFmtId="0" fontId="7" fillId="0" borderId="27" xfId="0" applyFont="1" applyBorder="1" applyAlignment="1">
      <alignment horizontal="center" vertical="top" wrapText="1"/>
    </xf>
    <xf numFmtId="0" fontId="7" fillId="0" borderId="28" xfId="0" applyFont="1" applyBorder="1" applyAlignment="1">
      <alignment horizontal="center"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12" xfId="0" applyFont="1" applyFill="1" applyBorder="1" applyAlignment="1">
      <alignment horizontal="left" vertical="top" wrapText="1"/>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12" xfId="0" applyFont="1" applyFill="1" applyBorder="1" applyAlignment="1">
      <alignment horizontal="center" vertical="center"/>
    </xf>
    <xf numFmtId="0" fontId="7" fillId="0" borderId="7" xfId="0" applyFont="1" applyBorder="1" applyAlignment="1">
      <alignment horizontal="left" vertical="top"/>
    </xf>
    <xf numFmtId="0" fontId="7" fillId="0" borderId="8" xfId="0" applyFont="1" applyBorder="1" applyAlignment="1">
      <alignment horizontal="left" vertical="top"/>
    </xf>
    <xf numFmtId="0" fontId="7" fillId="0" borderId="12" xfId="0" applyFont="1" applyBorder="1" applyAlignment="1">
      <alignment horizontal="left" vertical="top"/>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12" xfId="0" applyFont="1" applyBorder="1" applyAlignment="1">
      <alignment horizontal="left" vertical="top" wrapText="1"/>
    </xf>
    <xf numFmtId="0" fontId="0" fillId="0" borderId="1" xfId="0" applyBorder="1" applyAlignment="1">
      <alignment horizontal="center" vertical="center"/>
    </xf>
    <xf numFmtId="0" fontId="10" fillId="0" borderId="9" xfId="0" applyFont="1" applyBorder="1" applyAlignment="1">
      <alignment horizontal="center" vertical="center" wrapText="1"/>
    </xf>
    <xf numFmtId="0" fontId="7"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9" fontId="10" fillId="0" borderId="1" xfId="0" applyNumberFormat="1" applyFont="1" applyBorder="1" applyAlignment="1">
      <alignment horizontal="center" vertical="center" wrapText="1"/>
    </xf>
    <xf numFmtId="9" fontId="10" fillId="0" borderId="11" xfId="0" applyNumberFormat="1" applyFont="1" applyBorder="1" applyAlignment="1">
      <alignment horizontal="center" vertical="center" wrapText="1"/>
    </xf>
    <xf numFmtId="0" fontId="10" fillId="0" borderId="9"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1" xfId="0" applyFont="1" applyBorder="1" applyAlignment="1">
      <alignment horizontal="center" vertical="center"/>
    </xf>
    <xf numFmtId="9" fontId="10" fillId="0" borderId="1" xfId="0" applyNumberFormat="1" applyFont="1" applyFill="1" applyBorder="1" applyAlignment="1">
      <alignment horizontal="center" vertical="center" wrapText="1"/>
    </xf>
    <xf numFmtId="9" fontId="10" fillId="0" borderId="4" xfId="0" applyNumberFormat="1" applyFont="1" applyFill="1" applyBorder="1" applyAlignment="1">
      <alignment horizontal="center" vertical="center" wrapText="1"/>
    </xf>
    <xf numFmtId="9" fontId="10" fillId="0" borderId="11" xfId="0" applyNumberFormat="1" applyFont="1" applyFill="1" applyBorder="1" applyAlignment="1">
      <alignment horizontal="center" vertical="center" wrapText="1"/>
    </xf>
    <xf numFmtId="0" fontId="15" fillId="0" borderId="0" xfId="0" applyFont="1" applyFill="1" applyAlignment="1">
      <alignment horizontal="center"/>
    </xf>
    <xf numFmtId="9" fontId="9" fillId="0" borderId="1" xfId="0" applyNumberFormat="1"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8" xfId="0" applyFont="1" applyFill="1" applyBorder="1" applyAlignment="1">
      <alignment horizontal="center" vertical="center"/>
    </xf>
    <xf numFmtId="0" fontId="27" fillId="0" borderId="12"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12" xfId="0" applyFont="1" applyFill="1" applyBorder="1" applyAlignment="1">
      <alignment horizontal="center" vertical="center"/>
    </xf>
    <xf numFmtId="0" fontId="10" fillId="0" borderId="8" xfId="0" applyFont="1" applyBorder="1" applyAlignment="1">
      <alignment horizontal="center"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12" xfId="0" applyFont="1" applyBorder="1" applyAlignment="1">
      <alignment horizontal="left" vertical="top" wrapText="1"/>
    </xf>
    <xf numFmtId="9" fontId="9" fillId="0" borderId="4" xfId="0" applyNumberFormat="1" applyFont="1" applyFill="1" applyBorder="1" applyAlignment="1">
      <alignment horizontal="center" vertical="center" wrapText="1"/>
    </xf>
    <xf numFmtId="9" fontId="9" fillId="0" borderId="11" xfId="0" applyNumberFormat="1" applyFont="1" applyFill="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Fill="1" applyBorder="1" applyAlignment="1">
      <alignment horizontal="center" vertical="center" wrapText="1"/>
    </xf>
    <xf numFmtId="9" fontId="10" fillId="0" borderId="7" xfId="0" applyNumberFormat="1" applyFont="1" applyBorder="1" applyAlignment="1">
      <alignment horizontal="center" vertical="center" wrapText="1"/>
    </xf>
    <xf numFmtId="9" fontId="10" fillId="0" borderId="8"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0" fontId="27" fillId="0" borderId="1" xfId="0" applyFont="1" applyBorder="1" applyAlignment="1">
      <alignment horizontal="center" vertical="center"/>
    </xf>
    <xf numFmtId="0" fontId="27" fillId="0" borderId="11" xfId="0" applyFont="1" applyBorder="1" applyAlignment="1">
      <alignment horizontal="center" vertical="center"/>
    </xf>
    <xf numFmtId="0" fontId="9" fillId="0" borderId="1" xfId="0" applyFont="1" applyBorder="1" applyAlignment="1">
      <alignment horizontal="center" vertical="center" wrapText="1"/>
    </xf>
    <xf numFmtId="0" fontId="9" fillId="0" borderId="11" xfId="0" applyFont="1" applyBorder="1" applyAlignment="1">
      <alignment horizontal="center" vertical="center" wrapText="1"/>
    </xf>
    <xf numFmtId="0" fontId="19" fillId="0" borderId="8" xfId="0" applyFont="1" applyFill="1" applyBorder="1"/>
    <xf numFmtId="0" fontId="19" fillId="0" borderId="12" xfId="0" applyFont="1" applyFill="1" applyBorder="1"/>
    <xf numFmtId="9" fontId="10" fillId="0" borderId="4" xfId="0" applyNumberFormat="1" applyFont="1" applyBorder="1" applyAlignment="1">
      <alignment horizontal="center" vertical="center" wrapText="1"/>
    </xf>
    <xf numFmtId="0" fontId="10" fillId="0" borderId="8" xfId="0" applyFont="1" applyBorder="1" applyAlignment="1">
      <alignment horizontal="center" vertical="center"/>
    </xf>
    <xf numFmtId="0" fontId="10" fillId="0" borderId="7" xfId="0" applyFont="1" applyFill="1" applyBorder="1" applyAlignment="1">
      <alignment horizontal="left" vertical="top" wrapText="1"/>
    </xf>
    <xf numFmtId="0" fontId="10" fillId="0" borderId="8" xfId="0" applyFont="1" applyFill="1" applyBorder="1" applyAlignment="1">
      <alignment horizontal="left" vertical="top" wrapText="1"/>
    </xf>
    <xf numFmtId="0" fontId="19" fillId="0" borderId="8" xfId="0" applyFont="1" applyBorder="1" applyAlignment="1">
      <alignment wrapText="1"/>
    </xf>
    <xf numFmtId="0" fontId="19" fillId="0" borderId="12" xfId="0" applyFont="1" applyBorder="1" applyAlignment="1">
      <alignment wrapText="1"/>
    </xf>
    <xf numFmtId="0" fontId="9" fillId="0" borderId="7"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7"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8"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2" xfId="0" applyFont="1" applyBorder="1" applyAlignment="1">
      <alignment horizontal="center" vertical="center" wrapText="1"/>
    </xf>
    <xf numFmtId="9" fontId="10" fillId="0" borderId="7" xfId="0" applyNumberFormat="1" applyFont="1" applyFill="1" applyBorder="1" applyAlignment="1">
      <alignment horizontal="center" vertical="center" wrapText="1"/>
    </xf>
    <xf numFmtId="9" fontId="10" fillId="0" borderId="8" xfId="0" applyNumberFormat="1" applyFont="1" applyFill="1" applyBorder="1" applyAlignment="1">
      <alignment horizontal="center" vertical="center" wrapText="1"/>
    </xf>
    <xf numFmtId="9" fontId="10" fillId="0" borderId="12"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11" xfId="0" applyFont="1" applyBorder="1" applyAlignment="1">
      <alignment horizontal="center" vertical="center" wrapText="1"/>
    </xf>
    <xf numFmtId="9" fontId="10" fillId="0" borderId="4" xfId="0" applyNumberFormat="1" applyFont="1" applyBorder="1" applyAlignment="1">
      <alignment horizontal="center" vertical="center"/>
    </xf>
    <xf numFmtId="9" fontId="10" fillId="0" borderId="11" xfId="0" applyNumberFormat="1" applyFont="1" applyBorder="1" applyAlignment="1">
      <alignment horizontal="center" vertical="center"/>
    </xf>
    <xf numFmtId="0" fontId="27" fillId="0" borderId="4" xfId="0" applyFont="1" applyBorder="1" applyAlignment="1">
      <alignment horizontal="center" vertical="center"/>
    </xf>
    <xf numFmtId="0" fontId="9" fillId="0" borderId="4" xfId="0" applyFont="1" applyBorder="1" applyAlignment="1">
      <alignment horizontal="center" vertical="center" wrapText="1"/>
    </xf>
    <xf numFmtId="0" fontId="27" fillId="0" borderId="7" xfId="0" applyFont="1" applyBorder="1" applyAlignment="1">
      <alignment horizontal="center" vertical="center"/>
    </xf>
    <xf numFmtId="0" fontId="27" fillId="0" borderId="8" xfId="0" applyFont="1" applyBorder="1" applyAlignment="1">
      <alignment horizontal="center" vertical="center"/>
    </xf>
    <xf numFmtId="0" fontId="27" fillId="0" borderId="12" xfId="0" applyFont="1" applyBorder="1" applyAlignment="1">
      <alignment horizontal="center" vertical="center"/>
    </xf>
    <xf numFmtId="0" fontId="10" fillId="0" borderId="7" xfId="0" applyFont="1" applyBorder="1" applyAlignment="1">
      <alignment horizontal="center" vertical="center"/>
    </xf>
    <xf numFmtId="0" fontId="10" fillId="0" borderId="12" xfId="0" applyFont="1" applyBorder="1" applyAlignment="1">
      <alignment horizontal="center" vertical="center"/>
    </xf>
    <xf numFmtId="9" fontId="9" fillId="0" borderId="7" xfId="0" applyNumberFormat="1" applyFont="1" applyBorder="1" applyAlignment="1">
      <alignment horizontal="center" vertical="center" wrapText="1"/>
    </xf>
    <xf numFmtId="9" fontId="9" fillId="0" borderId="8" xfId="0" applyNumberFormat="1" applyFont="1" applyBorder="1" applyAlignment="1">
      <alignment horizontal="center" vertical="center" wrapText="1"/>
    </xf>
    <xf numFmtId="9" fontId="9" fillId="0" borderId="12" xfId="0" applyNumberFormat="1" applyFont="1" applyBorder="1" applyAlignment="1">
      <alignment horizontal="center" vertical="center" wrapText="1"/>
    </xf>
    <xf numFmtId="0" fontId="10" fillId="5" borderId="4"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10" fillId="0" borderId="0" xfId="0" applyFont="1" applyBorder="1" applyAlignment="1">
      <alignment horizontal="center" vertical="center" wrapText="1"/>
    </xf>
    <xf numFmtId="9" fontId="7" fillId="0" borderId="0" xfId="0" applyNumberFormat="1" applyFont="1" applyBorder="1" applyAlignment="1">
      <alignment horizontal="center" vertical="center" wrapText="1"/>
    </xf>
    <xf numFmtId="0" fontId="10" fillId="0" borderId="18" xfId="0" applyFont="1" applyBorder="1" applyAlignment="1">
      <alignment horizontal="center" vertical="center" wrapText="1"/>
    </xf>
    <xf numFmtId="0" fontId="23" fillId="0" borderId="8" xfId="0" applyFont="1" applyBorder="1" applyAlignment="1">
      <alignment horizontal="center" vertical="center" wrapText="1"/>
    </xf>
    <xf numFmtId="0" fontId="7" fillId="5" borderId="10"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7" fillId="5" borderId="4" xfId="0" applyFont="1" applyFill="1" applyBorder="1" applyAlignment="1">
      <alignment horizontal="center" vertical="center" wrapText="1"/>
    </xf>
    <xf numFmtId="9" fontId="9" fillId="0" borderId="7" xfId="0" applyNumberFormat="1" applyFont="1" applyFill="1" applyBorder="1" applyAlignment="1">
      <alignment horizontal="center" vertical="center" wrapText="1"/>
    </xf>
    <xf numFmtId="9" fontId="9" fillId="0" borderId="8" xfId="0" applyNumberFormat="1" applyFont="1" applyFill="1" applyBorder="1" applyAlignment="1">
      <alignment horizontal="center" vertical="center" wrapText="1"/>
    </xf>
    <xf numFmtId="0" fontId="10" fillId="0" borderId="38" xfId="0" applyFont="1" applyFill="1" applyBorder="1" applyAlignment="1">
      <alignment horizontal="center" vertical="center" wrapText="1"/>
    </xf>
    <xf numFmtId="0" fontId="10" fillId="0" borderId="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292099</xdr:colOff>
      <xdr:row>0</xdr:row>
      <xdr:rowOff>100539</xdr:rowOff>
    </xdr:from>
    <xdr:to>
      <xdr:col>1</xdr:col>
      <xdr:colOff>900113</xdr:colOff>
      <xdr:row>4</xdr:row>
      <xdr:rowOff>9525</xdr:rowOff>
    </xdr:to>
    <xdr:pic>
      <xdr:nvPicPr>
        <xdr:cNvPr id="2" name="Picture 1" descr="5_sol01"/>
        <xdr:cNvPicPr>
          <a:picLocks noChangeAspect="1" noChangeArrowheads="1"/>
        </xdr:cNvPicPr>
      </xdr:nvPicPr>
      <xdr:blipFill>
        <a:blip xmlns:r="http://schemas.openxmlformats.org/officeDocument/2006/relationships" r:embed="rId1" cstate="print"/>
        <a:srcRect/>
        <a:stretch>
          <a:fillRect/>
        </a:stretch>
      </xdr:blipFill>
      <xdr:spPr bwMode="auto">
        <a:xfrm>
          <a:off x="292099" y="100539"/>
          <a:ext cx="903289" cy="71861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292099</xdr:colOff>
      <xdr:row>0</xdr:row>
      <xdr:rowOff>100539</xdr:rowOff>
    </xdr:from>
    <xdr:to>
      <xdr:col>1</xdr:col>
      <xdr:colOff>900113</xdr:colOff>
      <xdr:row>4</xdr:row>
      <xdr:rowOff>9525</xdr:rowOff>
    </xdr:to>
    <xdr:pic>
      <xdr:nvPicPr>
        <xdr:cNvPr id="2" name="Picture 1" descr="5_sol01"/>
        <xdr:cNvPicPr>
          <a:picLocks noChangeAspect="1" noChangeArrowheads="1"/>
        </xdr:cNvPicPr>
      </xdr:nvPicPr>
      <xdr:blipFill>
        <a:blip xmlns:r="http://schemas.openxmlformats.org/officeDocument/2006/relationships" r:embed="rId1" cstate="print"/>
        <a:srcRect/>
        <a:stretch>
          <a:fillRect/>
        </a:stretch>
      </xdr:blipFill>
      <xdr:spPr bwMode="auto">
        <a:xfrm>
          <a:off x="292099" y="100539"/>
          <a:ext cx="808039" cy="71861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AF475"/>
  <sheetViews>
    <sheetView topLeftCell="A45" zoomScale="80" zoomScaleNormal="80" workbookViewId="0">
      <pane ySplit="1470" topLeftCell="A304" activePane="bottomLeft"/>
      <selection activeCell="A33" sqref="A1:XFD1048576"/>
      <selection pane="bottomLeft" activeCell="Q328" sqref="Q328"/>
    </sheetView>
  </sheetViews>
  <sheetFormatPr baseColWidth="10" defaultRowHeight="15"/>
  <cols>
    <col min="1" max="1" width="4.42578125" customWidth="1"/>
    <col min="2" max="2" width="12.140625" style="4" customWidth="1"/>
    <col min="3" max="3" width="45.42578125" style="4" customWidth="1"/>
    <col min="4" max="4" width="7.28515625" style="4" customWidth="1"/>
    <col min="5" max="5" width="7.7109375" style="4" customWidth="1"/>
    <col min="6" max="6" width="6.140625" style="4" customWidth="1"/>
    <col min="7" max="7" width="7.7109375" style="4" customWidth="1"/>
    <col min="8" max="8" width="15.140625" style="4" customWidth="1"/>
    <col min="9" max="9" width="14" style="4" customWidth="1"/>
    <col min="10" max="10" width="32.28515625" style="4" customWidth="1"/>
    <col min="11" max="11" width="4.5703125" style="4" customWidth="1"/>
    <col min="12" max="12" width="4.28515625" style="4" customWidth="1"/>
    <col min="13" max="13" width="3.5703125" style="4" customWidth="1"/>
    <col min="14" max="14" width="4.140625" style="4" customWidth="1"/>
    <col min="15" max="15" width="5.7109375" style="4" customWidth="1"/>
    <col min="16" max="16" width="5.28515625" style="4" customWidth="1"/>
    <col min="17" max="17" width="6.7109375" style="4" customWidth="1"/>
    <col min="18" max="18" width="5.7109375" style="4" customWidth="1"/>
    <col min="19" max="19" width="7.7109375" style="4" customWidth="1"/>
    <col min="20" max="20" width="5.28515625" style="4" customWidth="1"/>
    <col min="21" max="21" width="6.28515625" style="4" customWidth="1"/>
    <col min="22" max="22" width="13.5703125" style="4" customWidth="1"/>
    <col min="23" max="23" width="12.140625" style="4" customWidth="1"/>
    <col min="24" max="24" width="8.42578125" customWidth="1"/>
    <col min="25" max="25" width="37.28515625" customWidth="1"/>
    <col min="26" max="26" width="24.140625" customWidth="1"/>
    <col min="27" max="27" width="8.140625" customWidth="1"/>
    <col min="28" max="28" width="1.85546875" customWidth="1"/>
    <col min="29" max="30" width="35.85546875" customWidth="1"/>
    <col min="31" max="31" width="0" hidden="1" customWidth="1"/>
    <col min="32" max="32" width="28.5703125" hidden="1" customWidth="1"/>
    <col min="33" max="43" width="0" hidden="1" customWidth="1"/>
  </cols>
  <sheetData>
    <row r="1" spans="1:26" ht="18.75">
      <c r="A1" s="532" t="s">
        <v>0</v>
      </c>
      <c r="B1" s="532"/>
      <c r="C1" s="532"/>
      <c r="D1" s="532"/>
      <c r="E1" s="532"/>
      <c r="F1" s="532"/>
      <c r="G1" s="532"/>
      <c r="H1" s="532"/>
      <c r="I1" s="532"/>
      <c r="J1" s="532"/>
      <c r="K1" s="532"/>
      <c r="L1" s="532"/>
      <c r="M1" s="532"/>
      <c r="N1" s="532"/>
      <c r="O1" s="1"/>
      <c r="P1" s="1"/>
      <c r="Q1" s="1"/>
      <c r="R1" s="1"/>
      <c r="S1" s="1"/>
      <c r="T1" s="1"/>
      <c r="U1" s="1"/>
      <c r="V1" s="1"/>
      <c r="W1" s="1"/>
      <c r="X1" s="1"/>
      <c r="Y1" s="1"/>
      <c r="Z1" s="1"/>
    </row>
    <row r="2" spans="1:26">
      <c r="A2" s="533" t="s">
        <v>1</v>
      </c>
      <c r="B2" s="533"/>
      <c r="C2" s="533"/>
      <c r="D2" s="533"/>
      <c r="E2" s="533"/>
      <c r="F2" s="533"/>
      <c r="G2" s="533"/>
      <c r="H2" s="533"/>
      <c r="I2" s="533"/>
      <c r="J2" s="533"/>
      <c r="K2" s="533"/>
      <c r="L2" s="533"/>
      <c r="M2" s="533"/>
      <c r="N2" s="533"/>
      <c r="O2" s="2"/>
      <c r="P2" s="2"/>
      <c r="Q2" s="2"/>
      <c r="R2" s="2"/>
      <c r="S2" s="2"/>
      <c r="T2" s="2"/>
      <c r="U2" s="2"/>
      <c r="V2" s="2"/>
      <c r="W2" s="2"/>
      <c r="X2" s="2"/>
      <c r="Y2" s="2"/>
      <c r="Z2" s="2"/>
    </row>
    <row r="3" spans="1:26">
      <c r="A3" s="533" t="s">
        <v>2</v>
      </c>
      <c r="B3" s="533"/>
      <c r="C3" s="533"/>
      <c r="D3" s="533"/>
      <c r="E3" s="533"/>
      <c r="F3" s="533"/>
      <c r="G3" s="533"/>
      <c r="H3" s="533"/>
      <c r="I3" s="533"/>
      <c r="J3" s="533"/>
      <c r="K3" s="533"/>
      <c r="L3" s="533"/>
      <c r="M3" s="533"/>
      <c r="N3" s="533"/>
      <c r="O3" s="2"/>
      <c r="P3" s="2"/>
      <c r="Q3" s="2"/>
      <c r="R3" s="2"/>
      <c r="S3" s="2"/>
      <c r="T3" s="2"/>
      <c r="U3" s="2"/>
      <c r="V3" s="2"/>
      <c r="W3" s="2"/>
      <c r="X3" s="2"/>
      <c r="Y3" s="2"/>
      <c r="Z3" s="2"/>
    </row>
    <row r="4" spans="1:26">
      <c r="A4" s="533" t="s">
        <v>3</v>
      </c>
      <c r="B4" s="533"/>
      <c r="C4" s="533"/>
      <c r="D4" s="533"/>
      <c r="E4" s="533"/>
      <c r="F4" s="533"/>
      <c r="G4" s="533"/>
      <c r="H4" s="533"/>
      <c r="I4" s="533"/>
      <c r="J4" s="533"/>
      <c r="K4" s="533"/>
      <c r="L4" s="533"/>
      <c r="M4" s="533"/>
      <c r="N4" s="533"/>
      <c r="O4" s="2"/>
      <c r="P4" s="2"/>
      <c r="Q4" s="2"/>
      <c r="R4" s="2"/>
      <c r="S4" s="2"/>
      <c r="T4" s="2"/>
      <c r="U4" s="2"/>
      <c r="V4" s="2"/>
      <c r="W4" s="2"/>
      <c r="X4" s="2"/>
      <c r="Y4" s="2"/>
      <c r="Z4" s="2"/>
    </row>
    <row r="5" spans="1:26">
      <c r="B5" s="3"/>
      <c r="C5" s="3"/>
      <c r="D5" s="3"/>
      <c r="E5" s="3"/>
      <c r="F5" s="3"/>
      <c r="G5" s="3"/>
      <c r="H5" s="3"/>
      <c r="I5"/>
      <c r="J5"/>
      <c r="K5"/>
      <c r="L5"/>
      <c r="M5"/>
      <c r="N5"/>
      <c r="O5"/>
      <c r="P5"/>
      <c r="Q5"/>
      <c r="R5"/>
      <c r="S5" s="3"/>
      <c r="T5" s="3"/>
      <c r="U5" s="3"/>
      <c r="V5" s="3"/>
      <c r="X5" s="3"/>
    </row>
    <row r="6" spans="1:26" ht="19.5" thickBot="1">
      <c r="A6" s="534" t="s">
        <v>4</v>
      </c>
      <c r="B6" s="534"/>
      <c r="C6" s="534"/>
      <c r="D6" s="534"/>
      <c r="E6" s="534"/>
      <c r="F6" s="534"/>
      <c r="G6" s="534"/>
      <c r="H6" s="534"/>
      <c r="I6" s="534"/>
      <c r="J6" s="534"/>
      <c r="K6" s="534"/>
      <c r="L6" s="534"/>
      <c r="M6" s="534"/>
      <c r="N6" s="534"/>
      <c r="O6" s="5"/>
      <c r="P6" s="5"/>
      <c r="Q6" s="5"/>
      <c r="R6" s="5"/>
      <c r="S6" s="5"/>
      <c r="T6" s="5"/>
      <c r="U6" s="5"/>
      <c r="V6" s="5"/>
      <c r="W6" s="5"/>
      <c r="X6" s="5"/>
      <c r="Y6" s="5"/>
      <c r="Z6" s="5"/>
    </row>
    <row r="7" spans="1:26" ht="48.75" hidden="1" thickBot="1">
      <c r="A7" s="6"/>
      <c r="B7" s="6"/>
      <c r="C7" s="6"/>
      <c r="D7" s="6"/>
      <c r="E7" s="6"/>
      <c r="F7" s="6"/>
      <c r="G7" s="6"/>
      <c r="H7" s="6"/>
      <c r="I7" s="6"/>
      <c r="J7" s="6"/>
      <c r="K7" s="6"/>
      <c r="L7" s="6"/>
      <c r="M7" s="6"/>
      <c r="N7" s="6"/>
      <c r="O7" s="6"/>
      <c r="P7" s="6"/>
      <c r="Q7" s="6"/>
      <c r="R7" s="6"/>
      <c r="S7" s="6"/>
      <c r="T7" s="6"/>
      <c r="U7" s="6"/>
      <c r="V7" s="7" t="s">
        <v>5</v>
      </c>
      <c r="X7" s="3"/>
    </row>
    <row r="8" spans="1:26" ht="15.75" hidden="1" thickBot="1">
      <c r="V8" s="7" t="s">
        <v>6</v>
      </c>
      <c r="X8" s="3"/>
    </row>
    <row r="9" spans="1:26" ht="48.75" hidden="1" thickBot="1">
      <c r="A9" s="6"/>
      <c r="B9" s="6"/>
      <c r="C9" s="6"/>
      <c r="D9" s="6"/>
      <c r="E9" s="6"/>
      <c r="F9" s="6"/>
      <c r="G9" s="6"/>
      <c r="H9" s="6"/>
      <c r="I9" s="6"/>
      <c r="J9" s="6"/>
      <c r="K9" s="6"/>
      <c r="L9" s="6"/>
      <c r="M9" s="6"/>
      <c r="N9" s="6"/>
      <c r="O9" s="6"/>
      <c r="P9" s="6"/>
      <c r="R9" s="8"/>
      <c r="S9" s="8"/>
      <c r="T9" s="8"/>
      <c r="U9" s="8"/>
      <c r="V9" s="7" t="s">
        <v>7</v>
      </c>
      <c r="X9" s="3"/>
    </row>
    <row r="10" spans="1:26" ht="36.75" hidden="1" thickBot="1">
      <c r="A10" s="6"/>
      <c r="B10" s="6"/>
      <c r="C10" s="6"/>
      <c r="D10" s="6"/>
      <c r="E10" s="6"/>
      <c r="F10" s="6"/>
      <c r="G10" s="6"/>
      <c r="H10" s="6"/>
      <c r="I10" s="6"/>
      <c r="J10" s="6"/>
      <c r="K10" s="6"/>
      <c r="L10" s="6"/>
      <c r="M10" s="6"/>
      <c r="N10" s="6"/>
      <c r="O10" s="6"/>
      <c r="P10" s="6"/>
      <c r="R10" s="8"/>
      <c r="S10" s="8"/>
      <c r="T10" s="8"/>
      <c r="U10" s="8"/>
      <c r="V10" s="7" t="s">
        <v>8</v>
      </c>
      <c r="X10" s="3"/>
    </row>
    <row r="11" spans="1:26" ht="24.75" hidden="1" thickBot="1">
      <c r="A11" s="6"/>
      <c r="B11" s="6"/>
      <c r="C11" s="6"/>
      <c r="D11" s="6"/>
      <c r="E11" s="6"/>
      <c r="F11" s="6"/>
      <c r="G11" s="6"/>
      <c r="H11" s="6"/>
      <c r="I11" s="6"/>
      <c r="J11" s="6"/>
      <c r="K11" s="6"/>
      <c r="L11" s="6"/>
      <c r="M11" s="6"/>
      <c r="N11" s="6"/>
      <c r="O11" s="6"/>
      <c r="P11" s="6"/>
      <c r="R11" s="8"/>
      <c r="S11" s="8"/>
      <c r="T11" s="8"/>
      <c r="U11" s="8"/>
      <c r="V11" s="7" t="s">
        <v>9</v>
      </c>
      <c r="X11" s="3"/>
    </row>
    <row r="12" spans="1:26" ht="19.5" hidden="1" thickBot="1">
      <c r="A12" s="6"/>
      <c r="B12" s="6"/>
      <c r="C12" s="6"/>
      <c r="D12" s="4" t="s">
        <v>10</v>
      </c>
      <c r="E12" s="6"/>
      <c r="F12" s="6"/>
      <c r="G12" s="6"/>
      <c r="H12" s="6"/>
      <c r="I12" s="6"/>
      <c r="J12" s="6"/>
      <c r="K12" s="6"/>
      <c r="L12" s="6"/>
      <c r="M12" s="6"/>
      <c r="N12" s="6"/>
      <c r="O12" s="6"/>
      <c r="P12" s="6"/>
      <c r="R12" s="6"/>
      <c r="T12" s="6"/>
      <c r="U12" s="6"/>
      <c r="V12" s="7" t="s">
        <v>11</v>
      </c>
      <c r="X12" s="3"/>
    </row>
    <row r="13" spans="1:26" ht="19.5" hidden="1" thickBot="1">
      <c r="A13" s="6"/>
      <c r="B13" s="6"/>
      <c r="C13" s="6"/>
      <c r="D13" s="4" t="s">
        <v>12</v>
      </c>
      <c r="E13" s="6"/>
      <c r="F13" s="6"/>
      <c r="G13" s="6"/>
      <c r="H13" s="6"/>
      <c r="I13" s="6"/>
      <c r="J13" s="6"/>
      <c r="K13" s="6"/>
      <c r="L13" s="6"/>
      <c r="M13" s="6"/>
      <c r="N13" s="6"/>
      <c r="O13" s="6"/>
      <c r="P13" s="6"/>
      <c r="R13" s="6"/>
      <c r="T13" s="6"/>
      <c r="V13" s="7" t="s">
        <v>13</v>
      </c>
      <c r="X13" s="3"/>
    </row>
    <row r="14" spans="1:26" ht="60.75" hidden="1" thickBot="1">
      <c r="A14" s="6"/>
      <c r="B14" s="6"/>
      <c r="C14" s="6"/>
      <c r="D14" s="6"/>
      <c r="E14" s="6"/>
      <c r="F14" s="6"/>
      <c r="G14" s="6"/>
      <c r="H14" s="6"/>
      <c r="I14" s="6"/>
      <c r="J14" s="6"/>
      <c r="K14" s="6"/>
      <c r="L14" s="6"/>
      <c r="M14" s="6"/>
      <c r="N14" s="6"/>
      <c r="O14" s="6"/>
      <c r="P14" s="6"/>
      <c r="Q14" s="7"/>
      <c r="R14" s="8"/>
      <c r="S14" s="8"/>
      <c r="T14" s="8"/>
      <c r="U14" s="7"/>
      <c r="V14" s="7" t="s">
        <v>14</v>
      </c>
      <c r="W14" s="7"/>
      <c r="X14" s="3"/>
    </row>
    <row r="15" spans="1:26" ht="24.75" hidden="1" thickBot="1">
      <c r="A15" s="6"/>
      <c r="B15" s="6"/>
      <c r="C15" s="6"/>
      <c r="D15" s="6"/>
      <c r="E15" s="6"/>
      <c r="F15" s="6"/>
      <c r="G15" s="6"/>
      <c r="H15" s="6"/>
      <c r="I15" s="6"/>
      <c r="J15" s="6"/>
      <c r="K15" s="6"/>
      <c r="L15" s="6"/>
      <c r="M15" s="6"/>
      <c r="N15" s="6"/>
      <c r="O15" s="6"/>
      <c r="P15" s="6"/>
      <c r="Q15" s="8"/>
      <c r="R15" s="8"/>
      <c r="S15" s="8"/>
      <c r="T15" s="8"/>
      <c r="U15" s="8"/>
      <c r="V15" s="7" t="s">
        <v>15</v>
      </c>
      <c r="W15" s="7"/>
      <c r="X15" s="3"/>
    </row>
    <row r="16" spans="1:26" ht="24.75" hidden="1" thickBot="1">
      <c r="A16" s="6"/>
      <c r="B16" s="6"/>
      <c r="C16" s="6"/>
      <c r="D16" s="6"/>
      <c r="E16" s="6"/>
      <c r="F16" s="6"/>
      <c r="G16" s="6"/>
      <c r="H16" s="6"/>
      <c r="I16" s="6"/>
      <c r="J16" s="6"/>
      <c r="K16" s="6"/>
      <c r="L16" s="6"/>
      <c r="M16" s="6"/>
      <c r="N16" s="6"/>
      <c r="O16" s="6"/>
      <c r="P16" s="6"/>
      <c r="Q16" s="8"/>
      <c r="R16" s="8"/>
      <c r="S16" s="8"/>
      <c r="T16" s="8"/>
      <c r="U16" s="8"/>
      <c r="V16" s="7" t="s">
        <v>16</v>
      </c>
      <c r="W16" s="7"/>
      <c r="X16" s="3"/>
    </row>
    <row r="17" spans="1:24" ht="48.75" hidden="1" thickBot="1">
      <c r="A17" s="6"/>
      <c r="B17" s="6"/>
      <c r="C17" s="6"/>
      <c r="D17" s="6"/>
      <c r="E17" s="6"/>
      <c r="F17" s="6"/>
      <c r="G17" s="6"/>
      <c r="H17" s="6"/>
      <c r="I17" s="6"/>
      <c r="J17" s="6"/>
      <c r="K17" s="6"/>
      <c r="L17" s="6"/>
      <c r="M17" s="6"/>
      <c r="N17" s="6"/>
      <c r="O17" s="6"/>
      <c r="P17" s="6"/>
      <c r="Q17" s="8"/>
      <c r="R17" s="8"/>
      <c r="S17" s="8"/>
      <c r="T17" s="8"/>
      <c r="U17" s="8"/>
      <c r="V17" s="7" t="s">
        <v>17</v>
      </c>
      <c r="W17" s="7"/>
      <c r="X17" s="3"/>
    </row>
    <row r="18" spans="1:24" ht="60.75" hidden="1" thickBot="1">
      <c r="A18" s="6"/>
      <c r="B18" s="6"/>
      <c r="C18" s="6"/>
      <c r="D18" s="6"/>
      <c r="E18" s="6"/>
      <c r="F18" s="6"/>
      <c r="G18" s="6"/>
      <c r="H18" s="6"/>
      <c r="I18" s="6"/>
      <c r="J18" s="6"/>
      <c r="K18" s="6"/>
      <c r="L18" s="6"/>
      <c r="M18" s="6"/>
      <c r="N18" s="6"/>
      <c r="O18" s="6"/>
      <c r="P18" s="6"/>
      <c r="Q18" s="7" t="s">
        <v>18</v>
      </c>
      <c r="R18" s="8"/>
      <c r="S18" s="8"/>
      <c r="T18" s="8"/>
      <c r="U18" s="8"/>
      <c r="V18" s="7" t="s">
        <v>19</v>
      </c>
      <c r="W18" s="7"/>
      <c r="X18" s="3"/>
    </row>
    <row r="19" spans="1:24" ht="36.75" hidden="1" thickBot="1">
      <c r="A19" s="6"/>
      <c r="B19" s="6"/>
      <c r="C19" s="6"/>
      <c r="D19" s="6"/>
      <c r="E19" s="6"/>
      <c r="F19" s="6"/>
      <c r="G19" s="6"/>
      <c r="H19" s="6"/>
      <c r="I19" s="6"/>
      <c r="J19" s="6"/>
      <c r="K19" s="6"/>
      <c r="L19" s="6"/>
      <c r="M19" s="6"/>
      <c r="N19" s="6"/>
      <c r="O19" s="6"/>
      <c r="P19" s="6"/>
      <c r="Q19" s="7" t="s">
        <v>20</v>
      </c>
      <c r="R19" s="8"/>
      <c r="S19" s="8"/>
      <c r="T19" s="8"/>
      <c r="U19" s="8"/>
      <c r="V19" s="7" t="s">
        <v>21</v>
      </c>
      <c r="W19" s="7"/>
      <c r="X19" s="3"/>
    </row>
    <row r="20" spans="1:24" ht="24.75" hidden="1" thickBot="1">
      <c r="A20" s="6"/>
      <c r="B20" s="6"/>
      <c r="C20" s="6"/>
      <c r="D20" s="6"/>
      <c r="E20" s="6"/>
      <c r="F20" s="6"/>
      <c r="G20" s="6"/>
      <c r="H20" s="6"/>
      <c r="I20" s="6"/>
      <c r="J20" s="6"/>
      <c r="K20" s="6"/>
      <c r="L20" s="6"/>
      <c r="M20" s="6"/>
      <c r="N20" s="6"/>
      <c r="O20" s="6"/>
      <c r="P20" s="6"/>
      <c r="Q20" s="7" t="s">
        <v>22</v>
      </c>
      <c r="R20" s="8"/>
      <c r="S20" s="8"/>
      <c r="T20" s="8"/>
      <c r="U20" s="8"/>
      <c r="V20" s="7" t="s">
        <v>23</v>
      </c>
      <c r="W20" s="7"/>
      <c r="X20" s="3"/>
    </row>
    <row r="21" spans="1:24" ht="36.75" hidden="1" thickBot="1">
      <c r="A21" s="6"/>
      <c r="B21" s="6"/>
      <c r="C21" s="6"/>
      <c r="D21" s="6"/>
      <c r="E21" s="6"/>
      <c r="F21" s="6"/>
      <c r="G21" s="6"/>
      <c r="H21" s="6"/>
      <c r="I21" s="6"/>
      <c r="J21" s="6"/>
      <c r="K21" s="6"/>
      <c r="L21" s="6"/>
      <c r="M21" s="6"/>
      <c r="N21" s="6"/>
      <c r="O21" s="6"/>
      <c r="P21" s="6"/>
      <c r="Q21" s="7" t="s">
        <v>24</v>
      </c>
      <c r="R21" s="8"/>
      <c r="S21" s="8"/>
      <c r="T21" s="8"/>
      <c r="U21" s="8"/>
      <c r="V21" s="7" t="s">
        <v>25</v>
      </c>
      <c r="W21" s="4" t="s">
        <v>22</v>
      </c>
      <c r="X21" s="3"/>
    </row>
    <row r="22" spans="1:24" ht="36.75" hidden="1" thickBot="1">
      <c r="A22" s="6"/>
      <c r="B22" s="6"/>
      <c r="C22" s="6"/>
      <c r="D22" s="6"/>
      <c r="E22" s="6"/>
      <c r="F22" s="6"/>
      <c r="G22" s="6"/>
      <c r="H22" s="6"/>
      <c r="I22" s="6"/>
      <c r="J22" s="6"/>
      <c r="K22" s="6"/>
      <c r="L22" s="6"/>
      <c r="M22" s="6"/>
      <c r="N22" s="6"/>
      <c r="O22" s="6"/>
      <c r="P22" s="6"/>
      <c r="Q22" s="7" t="s">
        <v>26</v>
      </c>
      <c r="R22" s="8"/>
      <c r="S22" s="8"/>
      <c r="T22" s="8"/>
      <c r="U22" s="8"/>
      <c r="V22" s="7" t="s">
        <v>27</v>
      </c>
      <c r="W22" s="7" t="s">
        <v>28</v>
      </c>
      <c r="X22" s="3"/>
    </row>
    <row r="23" spans="1:24" ht="24.75" hidden="1" thickBot="1">
      <c r="A23" s="6"/>
      <c r="B23" s="6"/>
      <c r="C23" s="6"/>
      <c r="D23" s="6"/>
      <c r="E23" s="6"/>
      <c r="F23" s="6"/>
      <c r="G23" s="6"/>
      <c r="H23" s="6"/>
      <c r="I23" s="6"/>
      <c r="J23" s="6"/>
      <c r="K23" s="6"/>
      <c r="L23" s="6"/>
      <c r="M23" s="6"/>
      <c r="N23" s="6"/>
      <c r="O23" s="6"/>
      <c r="P23" s="6"/>
      <c r="Q23" s="7" t="s">
        <v>12</v>
      </c>
      <c r="R23" s="8"/>
      <c r="S23" s="8"/>
      <c r="T23" s="8"/>
      <c r="U23" s="8"/>
      <c r="V23" s="7" t="s">
        <v>29</v>
      </c>
      <c r="W23" s="7" t="s">
        <v>10</v>
      </c>
      <c r="X23" s="3"/>
    </row>
    <row r="24" spans="1:24" ht="36.75" hidden="1" thickBot="1">
      <c r="A24" s="6"/>
      <c r="B24" s="6"/>
      <c r="C24" s="6"/>
      <c r="D24" s="6"/>
      <c r="E24" s="6"/>
      <c r="F24" s="6"/>
      <c r="G24" s="6"/>
      <c r="I24" s="6"/>
      <c r="J24" s="6"/>
      <c r="K24" s="6"/>
      <c r="L24" s="6"/>
      <c r="M24" s="6"/>
      <c r="N24" s="6"/>
      <c r="O24" s="6"/>
      <c r="P24" s="6"/>
      <c r="Q24" s="7" t="s">
        <v>30</v>
      </c>
      <c r="R24" s="8"/>
      <c r="S24" s="8"/>
      <c r="T24" s="8"/>
      <c r="U24" s="8"/>
      <c r="V24" s="7" t="s">
        <v>31</v>
      </c>
      <c r="W24" s="7" t="s">
        <v>32</v>
      </c>
      <c r="X24" s="3"/>
    </row>
    <row r="25" spans="1:24" ht="36.75" hidden="1" thickBot="1">
      <c r="A25" s="6"/>
      <c r="B25" s="6"/>
      <c r="C25" s="6"/>
      <c r="D25" s="6"/>
      <c r="E25" s="6"/>
      <c r="F25" s="6"/>
      <c r="G25" s="6"/>
      <c r="H25" s="4" t="s">
        <v>33</v>
      </c>
      <c r="I25" s="6"/>
      <c r="J25" s="6"/>
      <c r="K25" s="6"/>
      <c r="L25" s="6"/>
      <c r="M25" s="6"/>
      <c r="N25" s="6"/>
      <c r="O25" s="6"/>
      <c r="P25" s="6"/>
      <c r="Q25" s="7" t="s">
        <v>28</v>
      </c>
      <c r="R25" s="8"/>
      <c r="S25" s="7" t="s">
        <v>12</v>
      </c>
      <c r="T25" s="8"/>
      <c r="U25" s="8"/>
      <c r="V25" s="7" t="s">
        <v>34</v>
      </c>
      <c r="W25" s="7" t="s">
        <v>35</v>
      </c>
      <c r="X25" s="3"/>
    </row>
    <row r="26" spans="1:24" ht="24.75" hidden="1" thickBot="1">
      <c r="A26" s="6"/>
      <c r="B26" s="6"/>
      <c r="C26" s="6"/>
      <c r="D26" s="4" t="s">
        <v>36</v>
      </c>
      <c r="E26" s="6"/>
      <c r="F26" s="6"/>
      <c r="G26" s="6"/>
      <c r="H26" s="4" t="s">
        <v>37</v>
      </c>
      <c r="I26" s="6"/>
      <c r="J26" s="6"/>
      <c r="K26" s="6"/>
      <c r="L26" s="6"/>
      <c r="M26" s="6"/>
      <c r="N26" s="6"/>
      <c r="O26" s="6"/>
      <c r="P26" s="6"/>
      <c r="Q26" s="7" t="s">
        <v>38</v>
      </c>
      <c r="R26" s="8"/>
      <c r="S26" s="7" t="s">
        <v>30</v>
      </c>
      <c r="T26" s="8"/>
      <c r="V26" s="7" t="s">
        <v>39</v>
      </c>
      <c r="W26" s="7" t="s">
        <v>40</v>
      </c>
      <c r="X26" s="3"/>
    </row>
    <row r="27" spans="1:24" ht="24.75" hidden="1" thickBot="1">
      <c r="D27" s="4" t="s">
        <v>40</v>
      </c>
      <c r="E27" s="4" t="s">
        <v>41</v>
      </c>
      <c r="H27" s="4" t="s">
        <v>42</v>
      </c>
      <c r="Q27" s="7" t="s">
        <v>43</v>
      </c>
      <c r="S27" s="7" t="s">
        <v>43</v>
      </c>
      <c r="V27" s="7" t="s">
        <v>44</v>
      </c>
      <c r="W27" s="7" t="s">
        <v>12</v>
      </c>
    </row>
    <row r="28" spans="1:24" ht="24.75" hidden="1" thickBot="1">
      <c r="D28" s="4" t="s">
        <v>43</v>
      </c>
      <c r="E28" s="4" t="s">
        <v>45</v>
      </c>
      <c r="G28" s="4" t="s">
        <v>46</v>
      </c>
      <c r="H28" s="4" t="s">
        <v>47</v>
      </c>
      <c r="O28" s="4" t="s">
        <v>38</v>
      </c>
      <c r="Q28" s="7" t="s">
        <v>48</v>
      </c>
      <c r="S28" s="7" t="s">
        <v>48</v>
      </c>
      <c r="U28" s="7" t="s">
        <v>41</v>
      </c>
      <c r="V28" s="7" t="s">
        <v>18</v>
      </c>
      <c r="W28" s="7" t="s">
        <v>43</v>
      </c>
    </row>
    <row r="29" spans="1:24" ht="36.75" hidden="1" thickBot="1">
      <c r="H29" s="4" t="s">
        <v>49</v>
      </c>
      <c r="Q29" s="7" t="s">
        <v>50</v>
      </c>
      <c r="S29" s="7" t="s">
        <v>26</v>
      </c>
      <c r="U29" s="7"/>
      <c r="V29" s="7" t="s">
        <v>51</v>
      </c>
      <c r="W29" s="7" t="s">
        <v>10</v>
      </c>
    </row>
    <row r="30" spans="1:24" ht="24.75" hidden="1" thickBot="1">
      <c r="H30" s="4" t="s">
        <v>52</v>
      </c>
      <c r="O30" s="4" t="s">
        <v>12</v>
      </c>
      <c r="Q30" s="7" t="s">
        <v>53</v>
      </c>
      <c r="S30" s="4" t="s">
        <v>38</v>
      </c>
      <c r="U30" s="7" t="s">
        <v>45</v>
      </c>
      <c r="V30" s="7" t="s">
        <v>54</v>
      </c>
      <c r="W30" s="7" t="s">
        <v>26</v>
      </c>
    </row>
    <row r="31" spans="1:24" ht="48.75" hidden="1" thickBot="1">
      <c r="Q31" s="7"/>
      <c r="U31" s="7"/>
      <c r="V31" s="7" t="s">
        <v>55</v>
      </c>
      <c r="W31" s="7"/>
    </row>
    <row r="32" spans="1:24" ht="36.75" hidden="1" thickBot="1">
      <c r="D32" s="4" t="s">
        <v>26</v>
      </c>
      <c r="E32" s="4" t="s">
        <v>56</v>
      </c>
      <c r="G32" s="4" t="s">
        <v>57</v>
      </c>
      <c r="H32" s="4" t="s">
        <v>58</v>
      </c>
      <c r="O32" s="4" t="s">
        <v>48</v>
      </c>
      <c r="Q32" s="7" t="s">
        <v>10</v>
      </c>
      <c r="S32" s="7" t="s">
        <v>18</v>
      </c>
      <c r="U32" s="7" t="s">
        <v>56</v>
      </c>
      <c r="V32" s="7" t="s">
        <v>59</v>
      </c>
      <c r="W32" s="7" t="s">
        <v>18</v>
      </c>
    </row>
    <row r="33" spans="1:31">
      <c r="A33" s="535" t="s">
        <v>60</v>
      </c>
      <c r="B33" s="537" t="s">
        <v>61</v>
      </c>
      <c r="C33" s="537" t="s">
        <v>62</v>
      </c>
      <c r="D33" s="537" t="s">
        <v>63</v>
      </c>
      <c r="E33" s="537" t="s">
        <v>64</v>
      </c>
      <c r="F33" s="537" t="s">
        <v>65</v>
      </c>
      <c r="G33" s="537" t="s">
        <v>66</v>
      </c>
      <c r="H33" s="537" t="s">
        <v>67</v>
      </c>
      <c r="I33" s="561" t="s">
        <v>68</v>
      </c>
      <c r="J33" s="541" t="s">
        <v>69</v>
      </c>
      <c r="K33" s="541" t="s">
        <v>70</v>
      </c>
      <c r="L33" s="541" t="s">
        <v>71</v>
      </c>
      <c r="M33" s="541" t="s">
        <v>72</v>
      </c>
      <c r="N33" s="541" t="s">
        <v>73</v>
      </c>
      <c r="O33" s="543" t="s">
        <v>74</v>
      </c>
      <c r="P33" s="544"/>
      <c r="Q33" s="544"/>
      <c r="R33" s="544"/>
      <c r="S33" s="544"/>
      <c r="T33" s="544"/>
      <c r="U33" s="539" t="s">
        <v>75</v>
      </c>
      <c r="V33" s="539" t="s">
        <v>76</v>
      </c>
      <c r="W33" s="539" t="s">
        <v>77</v>
      </c>
      <c r="X33" s="539" t="s">
        <v>78</v>
      </c>
      <c r="Y33" s="539" t="s">
        <v>79</v>
      </c>
      <c r="Z33" s="539" t="s">
        <v>80</v>
      </c>
      <c r="AD33" s="533" t="s">
        <v>739</v>
      </c>
    </row>
    <row r="34" spans="1:31" ht="15.75" thickBot="1">
      <c r="A34" s="536"/>
      <c r="B34" s="538"/>
      <c r="C34" s="538"/>
      <c r="D34" s="538"/>
      <c r="E34" s="538"/>
      <c r="F34" s="538"/>
      <c r="G34" s="538"/>
      <c r="H34" s="538"/>
      <c r="I34" s="562"/>
      <c r="J34" s="542"/>
      <c r="K34" s="563"/>
      <c r="L34" s="542"/>
      <c r="M34" s="542"/>
      <c r="N34" s="542"/>
      <c r="O34" s="545"/>
      <c r="P34" s="546"/>
      <c r="Q34" s="546"/>
      <c r="R34" s="546"/>
      <c r="S34" s="546"/>
      <c r="T34" s="546"/>
      <c r="U34" s="540"/>
      <c r="V34" s="540"/>
      <c r="W34" s="540"/>
      <c r="X34" s="540"/>
      <c r="Y34" s="540"/>
      <c r="Z34" s="540"/>
      <c r="AD34" s="533"/>
    </row>
    <row r="35" spans="1:31">
      <c r="A35" s="536"/>
      <c r="B35" s="538"/>
      <c r="C35" s="538"/>
      <c r="D35" s="538"/>
      <c r="E35" s="538"/>
      <c r="F35" s="538"/>
      <c r="G35" s="538"/>
      <c r="H35" s="538"/>
      <c r="I35" s="562"/>
      <c r="J35" s="542"/>
      <c r="K35" s="563"/>
      <c r="L35" s="542"/>
      <c r="M35" s="542"/>
      <c r="N35" s="542"/>
      <c r="O35" s="539" t="s">
        <v>81</v>
      </c>
      <c r="P35" s="539" t="s">
        <v>82</v>
      </c>
      <c r="Q35" s="539" t="s">
        <v>83</v>
      </c>
      <c r="R35" s="539" t="s">
        <v>82</v>
      </c>
      <c r="S35" s="539" t="s">
        <v>84</v>
      </c>
      <c r="T35" s="539" t="s">
        <v>82</v>
      </c>
      <c r="U35" s="540"/>
      <c r="V35" s="540"/>
      <c r="W35" s="540"/>
      <c r="X35" s="540"/>
      <c r="Y35" s="540"/>
      <c r="Z35" s="540"/>
      <c r="AD35" s="533"/>
    </row>
    <row r="36" spans="1:31">
      <c r="A36" s="536"/>
      <c r="B36" s="538"/>
      <c r="C36" s="538"/>
      <c r="D36" s="538"/>
      <c r="E36" s="538"/>
      <c r="F36" s="538"/>
      <c r="G36" s="538"/>
      <c r="H36" s="538"/>
      <c r="I36" s="562"/>
      <c r="J36" s="542"/>
      <c r="K36" s="563"/>
      <c r="L36" s="542"/>
      <c r="M36" s="542"/>
      <c r="N36" s="542"/>
      <c r="O36" s="540"/>
      <c r="P36" s="540"/>
      <c r="Q36" s="540"/>
      <c r="R36" s="540"/>
      <c r="S36" s="540"/>
      <c r="T36" s="540"/>
      <c r="U36" s="540"/>
      <c r="V36" s="540"/>
      <c r="W36" s="540"/>
      <c r="X36" s="540"/>
      <c r="Y36" s="540"/>
      <c r="Z36" s="540"/>
      <c r="AD36" s="533"/>
    </row>
    <row r="37" spans="1:31" ht="15.75" thickBot="1">
      <c r="A37" s="536"/>
      <c r="B37" s="538"/>
      <c r="C37" s="538"/>
      <c r="D37" s="538"/>
      <c r="E37" s="538"/>
      <c r="F37" s="538"/>
      <c r="G37" s="538"/>
      <c r="H37" s="538"/>
      <c r="I37" s="562"/>
      <c r="J37" s="542"/>
      <c r="K37" s="563"/>
      <c r="L37" s="542"/>
      <c r="M37" s="542"/>
      <c r="N37" s="542"/>
      <c r="O37" s="540"/>
      <c r="P37" s="540"/>
      <c r="Q37" s="540"/>
      <c r="R37" s="540"/>
      <c r="S37" s="540"/>
      <c r="T37" s="540"/>
      <c r="U37" s="540"/>
      <c r="V37" s="540"/>
      <c r="W37" s="540"/>
      <c r="X37" s="540"/>
      <c r="Y37" s="540"/>
      <c r="Z37" s="540"/>
      <c r="AD37" s="533"/>
    </row>
    <row r="38" spans="1:31" s="15" customFormat="1" ht="56.25">
      <c r="A38" s="549">
        <v>1</v>
      </c>
      <c r="B38" s="552" t="s">
        <v>85</v>
      </c>
      <c r="C38" s="555" t="s">
        <v>86</v>
      </c>
      <c r="D38" s="549" t="s">
        <v>12</v>
      </c>
      <c r="E38" s="549" t="s">
        <v>41</v>
      </c>
      <c r="F38" s="558">
        <v>0.9</v>
      </c>
      <c r="G38" s="558" t="s">
        <v>46</v>
      </c>
      <c r="H38" s="558" t="s">
        <v>42</v>
      </c>
      <c r="I38" s="574" t="s">
        <v>87</v>
      </c>
      <c r="J38" s="9" t="s">
        <v>738</v>
      </c>
      <c r="K38" s="9" t="s">
        <v>89</v>
      </c>
      <c r="L38" s="9" t="s">
        <v>89</v>
      </c>
      <c r="M38" s="9"/>
      <c r="N38" s="9"/>
      <c r="O38" s="10" t="s">
        <v>38</v>
      </c>
      <c r="P38" s="9">
        <v>15</v>
      </c>
      <c r="Q38" s="9" t="s">
        <v>48</v>
      </c>
      <c r="R38" s="9">
        <v>60</v>
      </c>
      <c r="S38" s="10" t="s">
        <v>18</v>
      </c>
      <c r="T38" s="9">
        <v>0</v>
      </c>
      <c r="U38" s="9" t="s">
        <v>56</v>
      </c>
      <c r="V38" s="10" t="s">
        <v>18</v>
      </c>
      <c r="W38" s="10" t="s">
        <v>18</v>
      </c>
      <c r="X38" s="11">
        <f t="shared" ref="X38:X89" si="0">P38+R38+T38</f>
        <v>75</v>
      </c>
      <c r="Y38" s="12" t="s">
        <v>90</v>
      </c>
      <c r="Z38" s="13"/>
      <c r="AA38" s="14"/>
      <c r="AC38" s="16" t="s">
        <v>91</v>
      </c>
      <c r="AD38" s="16" t="s">
        <v>91</v>
      </c>
      <c r="AE38" s="17"/>
    </row>
    <row r="39" spans="1:31" s="15" customFormat="1" ht="22.5" customHeight="1">
      <c r="A39" s="550"/>
      <c r="B39" s="553"/>
      <c r="C39" s="556"/>
      <c r="D39" s="550"/>
      <c r="E39" s="550"/>
      <c r="F39" s="559"/>
      <c r="G39" s="559"/>
      <c r="H39" s="559"/>
      <c r="I39" s="575"/>
      <c r="J39" s="18" t="s">
        <v>92</v>
      </c>
      <c r="K39" s="18" t="s">
        <v>89</v>
      </c>
      <c r="L39" s="18" t="s">
        <v>89</v>
      </c>
      <c r="M39" s="18"/>
      <c r="N39" s="18"/>
      <c r="O39" s="19" t="s">
        <v>38</v>
      </c>
      <c r="P39" s="20">
        <v>15</v>
      </c>
      <c r="Q39" s="18" t="s">
        <v>48</v>
      </c>
      <c r="R39" s="20">
        <v>60</v>
      </c>
      <c r="S39" s="19" t="s">
        <v>18</v>
      </c>
      <c r="T39" s="20">
        <v>0</v>
      </c>
      <c r="U39" s="18" t="s">
        <v>45</v>
      </c>
      <c r="V39" s="19" t="s">
        <v>18</v>
      </c>
      <c r="W39" s="19" t="s">
        <v>18</v>
      </c>
      <c r="X39" s="20">
        <f t="shared" si="0"/>
        <v>75</v>
      </c>
      <c r="Y39" s="21" t="s">
        <v>93</v>
      </c>
      <c r="Z39" s="20" t="s">
        <v>94</v>
      </c>
      <c r="AC39" s="577" t="s">
        <v>95</v>
      </c>
      <c r="AD39" s="577" t="s">
        <v>95</v>
      </c>
    </row>
    <row r="40" spans="1:31" s="15" customFormat="1" ht="67.5">
      <c r="A40" s="550"/>
      <c r="B40" s="553"/>
      <c r="C40" s="556"/>
      <c r="D40" s="550"/>
      <c r="E40" s="550"/>
      <c r="F40" s="559"/>
      <c r="G40" s="559"/>
      <c r="H40" s="559"/>
      <c r="I40" s="575"/>
      <c r="J40" s="18" t="s">
        <v>96</v>
      </c>
      <c r="K40" s="18" t="s">
        <v>89</v>
      </c>
      <c r="L40" s="18" t="s">
        <v>89</v>
      </c>
      <c r="M40" s="18"/>
      <c r="N40" s="18"/>
      <c r="O40" s="19" t="s">
        <v>38</v>
      </c>
      <c r="P40" s="20">
        <v>15</v>
      </c>
      <c r="Q40" s="18" t="s">
        <v>48</v>
      </c>
      <c r="R40" s="20">
        <v>60</v>
      </c>
      <c r="S40" s="19" t="s">
        <v>30</v>
      </c>
      <c r="T40" s="20">
        <f>(15*24)*60</f>
        <v>21600</v>
      </c>
      <c r="U40" s="18" t="s">
        <v>41</v>
      </c>
      <c r="V40" s="19" t="s">
        <v>18</v>
      </c>
      <c r="W40" s="19" t="s">
        <v>18</v>
      </c>
      <c r="X40" s="20">
        <f t="shared" si="0"/>
        <v>21675</v>
      </c>
      <c r="Y40" s="21" t="s">
        <v>93</v>
      </c>
      <c r="Z40" s="20" t="s">
        <v>97</v>
      </c>
      <c r="AC40" s="577"/>
      <c r="AD40" s="577"/>
    </row>
    <row r="41" spans="1:31" s="15" customFormat="1" ht="22.5">
      <c r="A41" s="550"/>
      <c r="B41" s="553"/>
      <c r="C41" s="556"/>
      <c r="D41" s="550"/>
      <c r="E41" s="550"/>
      <c r="F41" s="559"/>
      <c r="G41" s="559"/>
      <c r="H41" s="559"/>
      <c r="I41" s="575"/>
      <c r="J41" s="268" t="s">
        <v>98</v>
      </c>
      <c r="K41" s="260" t="s">
        <v>89</v>
      </c>
      <c r="L41" s="260" t="s">
        <v>89</v>
      </c>
      <c r="M41" s="260"/>
      <c r="N41" s="260"/>
      <c r="O41" s="140" t="s">
        <v>38</v>
      </c>
      <c r="P41" s="260">
        <v>15</v>
      </c>
      <c r="Q41" s="260" t="s">
        <v>48</v>
      </c>
      <c r="R41" s="260">
        <v>60</v>
      </c>
      <c r="S41" s="140" t="s">
        <v>30</v>
      </c>
      <c r="T41" s="260">
        <f>(15*24)*60</f>
        <v>21600</v>
      </c>
      <c r="U41" s="260" t="s">
        <v>56</v>
      </c>
      <c r="V41" s="140" t="s">
        <v>18</v>
      </c>
      <c r="W41" s="140" t="s">
        <v>18</v>
      </c>
      <c r="X41" s="260">
        <f t="shared" si="0"/>
        <v>21675</v>
      </c>
      <c r="Y41" s="21" t="s">
        <v>93</v>
      </c>
      <c r="Z41" s="20"/>
      <c r="AC41" s="577"/>
      <c r="AD41" s="577"/>
    </row>
    <row r="42" spans="1:31" s="15" customFormat="1" ht="22.5">
      <c r="A42" s="550"/>
      <c r="B42" s="553"/>
      <c r="C42" s="556"/>
      <c r="D42" s="550"/>
      <c r="E42" s="550"/>
      <c r="F42" s="559"/>
      <c r="G42" s="559"/>
      <c r="H42" s="559"/>
      <c r="I42" s="575"/>
      <c r="J42" s="18" t="s">
        <v>99</v>
      </c>
      <c r="K42" s="18" t="s">
        <v>89</v>
      </c>
      <c r="L42" s="18" t="s">
        <v>89</v>
      </c>
      <c r="M42" s="18"/>
      <c r="N42" s="18"/>
      <c r="O42" s="19" t="s">
        <v>38</v>
      </c>
      <c r="P42" s="20">
        <v>15</v>
      </c>
      <c r="Q42" s="18" t="s">
        <v>48</v>
      </c>
      <c r="R42" s="20">
        <v>60</v>
      </c>
      <c r="S42" s="19" t="s">
        <v>30</v>
      </c>
      <c r="T42" s="20">
        <f>(15*24)*60</f>
        <v>21600</v>
      </c>
      <c r="U42" s="18" t="s">
        <v>56</v>
      </c>
      <c r="V42" s="19" t="s">
        <v>18</v>
      </c>
      <c r="W42" s="19" t="s">
        <v>18</v>
      </c>
      <c r="X42" s="20">
        <f t="shared" si="0"/>
        <v>21675</v>
      </c>
      <c r="Y42" s="21" t="s">
        <v>93</v>
      </c>
      <c r="Z42" s="23" t="s">
        <v>100</v>
      </c>
      <c r="AC42" s="577"/>
      <c r="AD42" s="577"/>
    </row>
    <row r="43" spans="1:31" s="15" customFormat="1" ht="22.5">
      <c r="A43" s="550"/>
      <c r="B43" s="553"/>
      <c r="C43" s="556"/>
      <c r="D43" s="550"/>
      <c r="E43" s="550"/>
      <c r="F43" s="559"/>
      <c r="G43" s="559"/>
      <c r="H43" s="559"/>
      <c r="I43" s="575"/>
      <c r="J43" s="18" t="s">
        <v>101</v>
      </c>
      <c r="K43" s="18" t="s">
        <v>89</v>
      </c>
      <c r="L43" s="18" t="s">
        <v>89</v>
      </c>
      <c r="M43" s="18"/>
      <c r="N43" s="18"/>
      <c r="O43" s="19" t="s">
        <v>38</v>
      </c>
      <c r="P43" s="20">
        <v>15</v>
      </c>
      <c r="Q43" s="18" t="s">
        <v>48</v>
      </c>
      <c r="R43" s="20">
        <v>60</v>
      </c>
      <c r="S43" s="19" t="s">
        <v>30</v>
      </c>
      <c r="T43" s="20">
        <f>(15*24)*60</f>
        <v>21600</v>
      </c>
      <c r="U43" s="18" t="s">
        <v>56</v>
      </c>
      <c r="V43" s="19" t="s">
        <v>18</v>
      </c>
      <c r="W43" s="19" t="s">
        <v>18</v>
      </c>
      <c r="X43" s="20">
        <f t="shared" si="0"/>
        <v>21675</v>
      </c>
      <c r="Y43" s="21" t="s">
        <v>93</v>
      </c>
      <c r="Z43" s="23" t="s">
        <v>100</v>
      </c>
      <c r="AC43" s="577"/>
      <c r="AD43" s="577"/>
    </row>
    <row r="44" spans="1:31" s="15" customFormat="1" ht="22.5">
      <c r="A44" s="550"/>
      <c r="B44" s="553"/>
      <c r="C44" s="556"/>
      <c r="D44" s="550"/>
      <c r="E44" s="550"/>
      <c r="F44" s="559"/>
      <c r="G44" s="559"/>
      <c r="H44" s="559"/>
      <c r="I44" s="575"/>
      <c r="J44" s="18" t="s">
        <v>102</v>
      </c>
      <c r="K44" s="18" t="s">
        <v>89</v>
      </c>
      <c r="L44" s="18" t="s">
        <v>89</v>
      </c>
      <c r="M44" s="18"/>
      <c r="N44" s="18"/>
      <c r="O44" s="19" t="s">
        <v>38</v>
      </c>
      <c r="P44" s="20">
        <v>15</v>
      </c>
      <c r="Q44" s="18" t="s">
        <v>48</v>
      </c>
      <c r="R44" s="20">
        <v>60</v>
      </c>
      <c r="S44" s="19" t="s">
        <v>30</v>
      </c>
      <c r="T44" s="20">
        <f>(15*24)*60</f>
        <v>21600</v>
      </c>
      <c r="U44" s="18" t="s">
        <v>56</v>
      </c>
      <c r="V44" s="19" t="s">
        <v>18</v>
      </c>
      <c r="W44" s="19" t="s">
        <v>18</v>
      </c>
      <c r="X44" s="20">
        <f t="shared" si="0"/>
        <v>21675</v>
      </c>
      <c r="Y44" s="21" t="s">
        <v>93</v>
      </c>
      <c r="Z44" s="23" t="s">
        <v>100</v>
      </c>
      <c r="AC44" s="577"/>
      <c r="AD44" s="577"/>
    </row>
    <row r="45" spans="1:31" s="15" customFormat="1" ht="22.5">
      <c r="A45" s="550"/>
      <c r="B45" s="553"/>
      <c r="C45" s="556"/>
      <c r="D45" s="550"/>
      <c r="E45" s="550"/>
      <c r="F45" s="559"/>
      <c r="G45" s="559"/>
      <c r="H45" s="559"/>
      <c r="I45" s="575"/>
      <c r="J45" s="18" t="s">
        <v>103</v>
      </c>
      <c r="K45" s="18" t="s">
        <v>89</v>
      </c>
      <c r="L45" s="18" t="s">
        <v>89</v>
      </c>
      <c r="M45" s="22" t="s">
        <v>89</v>
      </c>
      <c r="N45" s="18"/>
      <c r="O45" s="19" t="s">
        <v>38</v>
      </c>
      <c r="P45" s="20">
        <v>15</v>
      </c>
      <c r="Q45" s="18" t="s">
        <v>48</v>
      </c>
      <c r="R45" s="20">
        <v>60</v>
      </c>
      <c r="S45" s="19" t="s">
        <v>18</v>
      </c>
      <c r="T45" s="20">
        <v>0</v>
      </c>
      <c r="U45" s="18" t="s">
        <v>56</v>
      </c>
      <c r="V45" s="19" t="s">
        <v>18</v>
      </c>
      <c r="W45" s="19" t="s">
        <v>18</v>
      </c>
      <c r="X45" s="20">
        <f t="shared" si="0"/>
        <v>75</v>
      </c>
      <c r="Y45" s="21" t="s">
        <v>93</v>
      </c>
      <c r="Z45" s="23" t="s">
        <v>100</v>
      </c>
      <c r="AC45" s="577"/>
      <c r="AD45" s="577"/>
    </row>
    <row r="46" spans="1:31" s="15" customFormat="1" ht="22.5">
      <c r="A46" s="550"/>
      <c r="B46" s="553"/>
      <c r="C46" s="556"/>
      <c r="D46" s="550"/>
      <c r="E46" s="550"/>
      <c r="F46" s="559"/>
      <c r="G46" s="559"/>
      <c r="H46" s="559"/>
      <c r="I46" s="575"/>
      <c r="J46" s="18" t="s">
        <v>104</v>
      </c>
      <c r="K46" s="18"/>
      <c r="L46" s="18" t="s">
        <v>89</v>
      </c>
      <c r="M46" s="18"/>
      <c r="N46" s="18" t="s">
        <v>89</v>
      </c>
      <c r="O46" s="19" t="s">
        <v>38</v>
      </c>
      <c r="P46" s="20">
        <v>15</v>
      </c>
      <c r="Q46" s="18" t="s">
        <v>48</v>
      </c>
      <c r="R46" s="20">
        <v>60</v>
      </c>
      <c r="S46" s="19" t="s">
        <v>48</v>
      </c>
      <c r="T46" s="20">
        <v>60</v>
      </c>
      <c r="U46" s="18" t="s">
        <v>56</v>
      </c>
      <c r="V46" s="19" t="s">
        <v>18</v>
      </c>
      <c r="W46" s="19" t="s">
        <v>18</v>
      </c>
      <c r="X46" s="20">
        <f t="shared" si="0"/>
        <v>135</v>
      </c>
      <c r="Y46" s="21" t="s">
        <v>93</v>
      </c>
      <c r="Z46" s="23" t="s">
        <v>100</v>
      </c>
      <c r="AC46" s="577"/>
      <c r="AD46" s="577"/>
    </row>
    <row r="47" spans="1:31" s="15" customFormat="1" ht="22.5">
      <c r="A47" s="550"/>
      <c r="B47" s="553"/>
      <c r="C47" s="556"/>
      <c r="D47" s="550"/>
      <c r="E47" s="550"/>
      <c r="F47" s="559"/>
      <c r="G47" s="559"/>
      <c r="H47" s="559"/>
      <c r="I47" s="575"/>
      <c r="J47" s="18" t="s">
        <v>105</v>
      </c>
      <c r="K47" s="18"/>
      <c r="L47" s="18" t="s">
        <v>89</v>
      </c>
      <c r="M47" s="22" t="s">
        <v>89</v>
      </c>
      <c r="N47" s="18"/>
      <c r="O47" s="19" t="s">
        <v>38</v>
      </c>
      <c r="P47" s="20">
        <v>15</v>
      </c>
      <c r="Q47" s="18" t="s">
        <v>48</v>
      </c>
      <c r="R47" s="20">
        <v>60</v>
      </c>
      <c r="S47" s="19" t="s">
        <v>30</v>
      </c>
      <c r="T47" s="20">
        <f>(15*24)*60</f>
        <v>21600</v>
      </c>
      <c r="U47" s="18" t="s">
        <v>56</v>
      </c>
      <c r="V47" s="19" t="s">
        <v>18</v>
      </c>
      <c r="W47" s="19" t="s">
        <v>18</v>
      </c>
      <c r="X47" s="20">
        <f t="shared" si="0"/>
        <v>21675</v>
      </c>
      <c r="Y47" s="21" t="s">
        <v>93</v>
      </c>
      <c r="Z47" s="23" t="s">
        <v>100</v>
      </c>
      <c r="AC47" s="577"/>
      <c r="AD47" s="577"/>
    </row>
    <row r="48" spans="1:31" s="15" customFormat="1" ht="22.5">
      <c r="A48" s="550"/>
      <c r="B48" s="553"/>
      <c r="C48" s="556"/>
      <c r="D48" s="550"/>
      <c r="E48" s="550"/>
      <c r="F48" s="559"/>
      <c r="G48" s="559"/>
      <c r="H48" s="559"/>
      <c r="I48" s="575"/>
      <c r="J48" s="18" t="s">
        <v>106</v>
      </c>
      <c r="K48" s="18"/>
      <c r="L48" s="18" t="s">
        <v>89</v>
      </c>
      <c r="M48" s="18"/>
      <c r="N48" s="18"/>
      <c r="O48" s="19" t="s">
        <v>38</v>
      </c>
      <c r="P48" s="20">
        <v>15</v>
      </c>
      <c r="Q48" s="18" t="s">
        <v>48</v>
      </c>
      <c r="R48" s="20">
        <v>60</v>
      </c>
      <c r="S48" s="19" t="s">
        <v>30</v>
      </c>
      <c r="T48" s="20">
        <f>(15*24)*60</f>
        <v>21600</v>
      </c>
      <c r="U48" s="18" t="s">
        <v>56</v>
      </c>
      <c r="V48" s="19" t="s">
        <v>18</v>
      </c>
      <c r="W48" s="19" t="s">
        <v>18</v>
      </c>
      <c r="X48" s="20">
        <f t="shared" si="0"/>
        <v>21675</v>
      </c>
      <c r="Y48" s="21" t="s">
        <v>93</v>
      </c>
      <c r="Z48" s="23" t="s">
        <v>100</v>
      </c>
      <c r="AC48" s="577"/>
      <c r="AD48" s="577"/>
    </row>
    <row r="49" spans="1:30" s="15" customFormat="1" ht="33.75">
      <c r="A49" s="550"/>
      <c r="B49" s="553"/>
      <c r="C49" s="556"/>
      <c r="D49" s="550"/>
      <c r="E49" s="550"/>
      <c r="F49" s="559"/>
      <c r="G49" s="559"/>
      <c r="H49" s="559"/>
      <c r="I49" s="575"/>
      <c r="J49" s="18" t="s">
        <v>107</v>
      </c>
      <c r="K49" s="18"/>
      <c r="L49" s="18" t="s">
        <v>89</v>
      </c>
      <c r="M49" s="18"/>
      <c r="N49" s="18"/>
      <c r="O49" s="19" t="s">
        <v>38</v>
      </c>
      <c r="P49" s="20">
        <v>15</v>
      </c>
      <c r="Q49" s="18" t="s">
        <v>48</v>
      </c>
      <c r="R49" s="20">
        <v>60</v>
      </c>
      <c r="S49" s="19" t="s">
        <v>18</v>
      </c>
      <c r="T49" s="20">
        <v>0</v>
      </c>
      <c r="U49" s="18" t="s">
        <v>56</v>
      </c>
      <c r="V49" s="19" t="s">
        <v>18</v>
      </c>
      <c r="W49" s="19" t="s">
        <v>18</v>
      </c>
      <c r="X49" s="20">
        <f t="shared" si="0"/>
        <v>75</v>
      </c>
      <c r="Y49" s="21" t="s">
        <v>93</v>
      </c>
      <c r="Z49" s="24" t="s">
        <v>108</v>
      </c>
      <c r="AC49" s="577"/>
      <c r="AD49" s="577"/>
    </row>
    <row r="50" spans="1:30" s="15" customFormat="1" ht="22.5">
      <c r="A50" s="550"/>
      <c r="B50" s="553"/>
      <c r="C50" s="556"/>
      <c r="D50" s="550"/>
      <c r="E50" s="550"/>
      <c r="F50" s="559"/>
      <c r="G50" s="559"/>
      <c r="H50" s="559"/>
      <c r="I50" s="576"/>
      <c r="J50" s="268" t="s">
        <v>109</v>
      </c>
      <c r="K50" s="260" t="s">
        <v>89</v>
      </c>
      <c r="L50" s="260" t="s">
        <v>89</v>
      </c>
      <c r="M50" s="18"/>
      <c r="N50" s="18"/>
      <c r="O50" s="140" t="s">
        <v>38</v>
      </c>
      <c r="P50" s="260">
        <v>15</v>
      </c>
      <c r="Q50" s="260" t="s">
        <v>48</v>
      </c>
      <c r="R50" s="260">
        <v>60</v>
      </c>
      <c r="S50" s="140" t="s">
        <v>30</v>
      </c>
      <c r="T50" s="260">
        <v>21600</v>
      </c>
      <c r="U50" s="260" t="s">
        <v>56</v>
      </c>
      <c r="V50" s="140" t="s">
        <v>18</v>
      </c>
      <c r="W50" s="140" t="s">
        <v>18</v>
      </c>
      <c r="X50" s="260">
        <f t="shared" si="0"/>
        <v>21675</v>
      </c>
      <c r="Y50" s="21" t="s">
        <v>93</v>
      </c>
      <c r="Z50" s="24"/>
      <c r="AA50" s="15" t="s">
        <v>110</v>
      </c>
      <c r="AC50" s="577"/>
      <c r="AD50" s="577"/>
    </row>
    <row r="51" spans="1:30" s="15" customFormat="1" ht="22.5">
      <c r="A51" s="550"/>
      <c r="B51" s="553"/>
      <c r="C51" s="556"/>
      <c r="D51" s="550"/>
      <c r="E51" s="550"/>
      <c r="F51" s="559"/>
      <c r="G51" s="559"/>
      <c r="H51" s="559"/>
      <c r="I51" s="570" t="s">
        <v>111</v>
      </c>
      <c r="J51" s="18" t="s">
        <v>112</v>
      </c>
      <c r="K51" s="25" t="s">
        <v>89</v>
      </c>
      <c r="L51" s="25" t="s">
        <v>89</v>
      </c>
      <c r="M51" s="25"/>
      <c r="N51" s="25"/>
      <c r="O51" s="26" t="s">
        <v>38</v>
      </c>
      <c r="P51" s="25">
        <v>15</v>
      </c>
      <c r="Q51" s="25" t="s">
        <v>48</v>
      </c>
      <c r="R51" s="27">
        <v>60</v>
      </c>
      <c r="S51" s="26" t="s">
        <v>30</v>
      </c>
      <c r="T51" s="27">
        <f t="shared" ref="T51:T58" si="1">(15*24)*60</f>
        <v>21600</v>
      </c>
      <c r="U51" s="25" t="s">
        <v>56</v>
      </c>
      <c r="V51" s="26" t="s">
        <v>18</v>
      </c>
      <c r="W51" s="26" t="s">
        <v>18</v>
      </c>
      <c r="X51" s="27">
        <f t="shared" si="0"/>
        <v>21675</v>
      </c>
      <c r="Y51" s="28" t="s">
        <v>93</v>
      </c>
      <c r="Z51" s="29" t="s">
        <v>100</v>
      </c>
      <c r="AC51" s="577"/>
      <c r="AD51" s="577"/>
    </row>
    <row r="52" spans="1:30" s="15" customFormat="1" ht="22.5">
      <c r="A52" s="550"/>
      <c r="B52" s="553"/>
      <c r="C52" s="556"/>
      <c r="D52" s="550"/>
      <c r="E52" s="550"/>
      <c r="F52" s="559"/>
      <c r="G52" s="559"/>
      <c r="H52" s="559"/>
      <c r="I52" s="570"/>
      <c r="J52" s="18" t="s">
        <v>113</v>
      </c>
      <c r="K52" s="25" t="s">
        <v>89</v>
      </c>
      <c r="L52" s="25" t="s">
        <v>89</v>
      </c>
      <c r="M52" s="25"/>
      <c r="N52" s="25"/>
      <c r="O52" s="26" t="s">
        <v>38</v>
      </c>
      <c r="P52" s="25">
        <v>15</v>
      </c>
      <c r="Q52" s="25" t="s">
        <v>48</v>
      </c>
      <c r="R52" s="27">
        <v>60</v>
      </c>
      <c r="S52" s="26" t="s">
        <v>30</v>
      </c>
      <c r="T52" s="27">
        <f t="shared" si="1"/>
        <v>21600</v>
      </c>
      <c r="U52" s="25" t="s">
        <v>56</v>
      </c>
      <c r="V52" s="26" t="s">
        <v>18</v>
      </c>
      <c r="W52" s="26" t="s">
        <v>18</v>
      </c>
      <c r="X52" s="27">
        <f t="shared" si="0"/>
        <v>21675</v>
      </c>
      <c r="Y52" s="28" t="s">
        <v>93</v>
      </c>
      <c r="Z52" s="29" t="s">
        <v>100</v>
      </c>
      <c r="AC52" s="577"/>
      <c r="AD52" s="577"/>
    </row>
    <row r="53" spans="1:30" s="15" customFormat="1" ht="22.5">
      <c r="A53" s="550"/>
      <c r="B53" s="553"/>
      <c r="C53" s="556"/>
      <c r="D53" s="550"/>
      <c r="E53" s="550"/>
      <c r="F53" s="559"/>
      <c r="G53" s="559"/>
      <c r="H53" s="559"/>
      <c r="I53" s="570"/>
      <c r="J53" s="18" t="s">
        <v>114</v>
      </c>
      <c r="K53" s="25" t="s">
        <v>89</v>
      </c>
      <c r="L53" s="25" t="s">
        <v>89</v>
      </c>
      <c r="M53" s="25"/>
      <c r="N53" s="25"/>
      <c r="O53" s="26" t="s">
        <v>38</v>
      </c>
      <c r="P53" s="27">
        <v>15</v>
      </c>
      <c r="Q53" s="25" t="s">
        <v>48</v>
      </c>
      <c r="R53" s="27">
        <v>60</v>
      </c>
      <c r="S53" s="26" t="s">
        <v>30</v>
      </c>
      <c r="T53" s="27">
        <f t="shared" si="1"/>
        <v>21600</v>
      </c>
      <c r="U53" s="25" t="s">
        <v>56</v>
      </c>
      <c r="V53" s="26" t="s">
        <v>18</v>
      </c>
      <c r="W53" s="26" t="s">
        <v>18</v>
      </c>
      <c r="X53" s="27">
        <f t="shared" si="0"/>
        <v>21675</v>
      </c>
      <c r="Y53" s="28" t="s">
        <v>93</v>
      </c>
      <c r="Z53" s="29" t="s">
        <v>100</v>
      </c>
      <c r="AC53" s="577"/>
      <c r="AD53" s="577"/>
    </row>
    <row r="54" spans="1:30" s="15" customFormat="1" ht="22.5">
      <c r="A54" s="550"/>
      <c r="B54" s="553"/>
      <c r="C54" s="556"/>
      <c r="D54" s="550"/>
      <c r="E54" s="550"/>
      <c r="F54" s="559"/>
      <c r="G54" s="559"/>
      <c r="H54" s="559"/>
      <c r="I54" s="570"/>
      <c r="J54" s="18" t="s">
        <v>115</v>
      </c>
      <c r="K54" s="25" t="s">
        <v>89</v>
      </c>
      <c r="L54" s="25" t="s">
        <v>89</v>
      </c>
      <c r="M54" s="25"/>
      <c r="N54" s="25"/>
      <c r="O54" s="26" t="s">
        <v>38</v>
      </c>
      <c r="P54" s="27">
        <v>15</v>
      </c>
      <c r="Q54" s="25" t="s">
        <v>48</v>
      </c>
      <c r="R54" s="27">
        <v>60</v>
      </c>
      <c r="S54" s="26" t="s">
        <v>30</v>
      </c>
      <c r="T54" s="27">
        <f t="shared" si="1"/>
        <v>21600</v>
      </c>
      <c r="U54" s="25" t="s">
        <v>56</v>
      </c>
      <c r="V54" s="26" t="s">
        <v>18</v>
      </c>
      <c r="W54" s="26" t="s">
        <v>18</v>
      </c>
      <c r="X54" s="27">
        <f t="shared" si="0"/>
        <v>21675</v>
      </c>
      <c r="Y54" s="28" t="s">
        <v>93</v>
      </c>
      <c r="Z54" s="29" t="s">
        <v>100</v>
      </c>
      <c r="AC54" s="577"/>
      <c r="AD54" s="577"/>
    </row>
    <row r="55" spans="1:30" s="15" customFormat="1" ht="22.5">
      <c r="A55" s="550"/>
      <c r="B55" s="553"/>
      <c r="C55" s="556"/>
      <c r="D55" s="550"/>
      <c r="E55" s="550"/>
      <c r="F55" s="559"/>
      <c r="G55" s="559"/>
      <c r="H55" s="559"/>
      <c r="I55" s="570"/>
      <c r="J55" s="18" t="s">
        <v>96</v>
      </c>
      <c r="K55" s="25" t="s">
        <v>89</v>
      </c>
      <c r="L55" s="25" t="s">
        <v>89</v>
      </c>
      <c r="M55" s="25"/>
      <c r="N55" s="25"/>
      <c r="O55" s="26" t="s">
        <v>38</v>
      </c>
      <c r="P55" s="27">
        <v>15</v>
      </c>
      <c r="Q55" s="25" t="s">
        <v>48</v>
      </c>
      <c r="R55" s="27">
        <v>60</v>
      </c>
      <c r="S55" s="26" t="s">
        <v>30</v>
      </c>
      <c r="T55" s="27">
        <f t="shared" si="1"/>
        <v>21600</v>
      </c>
      <c r="U55" s="25" t="s">
        <v>56</v>
      </c>
      <c r="V55" s="26" t="s">
        <v>18</v>
      </c>
      <c r="W55" s="26" t="s">
        <v>18</v>
      </c>
      <c r="X55" s="27">
        <f t="shared" si="0"/>
        <v>21675</v>
      </c>
      <c r="Y55" s="28" t="s">
        <v>93</v>
      </c>
      <c r="Z55" s="29" t="s">
        <v>100</v>
      </c>
      <c r="AC55" s="577"/>
      <c r="AD55" s="577"/>
    </row>
    <row r="56" spans="1:30" s="15" customFormat="1" ht="22.5">
      <c r="A56" s="550"/>
      <c r="B56" s="553"/>
      <c r="C56" s="556"/>
      <c r="D56" s="550"/>
      <c r="E56" s="550"/>
      <c r="F56" s="559"/>
      <c r="G56" s="559"/>
      <c r="H56" s="559"/>
      <c r="I56" s="570"/>
      <c r="J56" s="18" t="s">
        <v>116</v>
      </c>
      <c r="K56" s="25" t="s">
        <v>89</v>
      </c>
      <c r="L56" s="25" t="s">
        <v>89</v>
      </c>
      <c r="M56" s="25"/>
      <c r="N56" s="25"/>
      <c r="O56" s="26" t="s">
        <v>38</v>
      </c>
      <c r="P56" s="27">
        <v>15</v>
      </c>
      <c r="Q56" s="25" t="s">
        <v>48</v>
      </c>
      <c r="R56" s="27">
        <v>60</v>
      </c>
      <c r="S56" s="26" t="s">
        <v>30</v>
      </c>
      <c r="T56" s="27">
        <f t="shared" si="1"/>
        <v>21600</v>
      </c>
      <c r="U56" s="25" t="s">
        <v>56</v>
      </c>
      <c r="V56" s="26" t="s">
        <v>18</v>
      </c>
      <c r="W56" s="26" t="s">
        <v>18</v>
      </c>
      <c r="X56" s="27">
        <f t="shared" si="0"/>
        <v>21675</v>
      </c>
      <c r="Y56" s="28" t="s">
        <v>93</v>
      </c>
      <c r="Z56" s="29" t="s">
        <v>100</v>
      </c>
      <c r="AC56" s="577"/>
      <c r="AD56" s="577"/>
    </row>
    <row r="57" spans="1:30" s="15" customFormat="1" ht="22.5">
      <c r="A57" s="550"/>
      <c r="B57" s="553"/>
      <c r="C57" s="556"/>
      <c r="D57" s="550"/>
      <c r="E57" s="550"/>
      <c r="F57" s="559"/>
      <c r="G57" s="559"/>
      <c r="H57" s="559"/>
      <c r="I57" s="570" t="s">
        <v>117</v>
      </c>
      <c r="J57" s="18" t="s">
        <v>118</v>
      </c>
      <c r="K57" s="25" t="s">
        <v>89</v>
      </c>
      <c r="L57" s="25" t="s">
        <v>89</v>
      </c>
      <c r="M57" s="25"/>
      <c r="N57" s="25"/>
      <c r="O57" s="26" t="s">
        <v>38</v>
      </c>
      <c r="P57" s="27">
        <v>15</v>
      </c>
      <c r="Q57" s="25" t="s">
        <v>48</v>
      </c>
      <c r="R57" s="27">
        <v>60</v>
      </c>
      <c r="S57" s="26" t="s">
        <v>30</v>
      </c>
      <c r="T57" s="27">
        <f t="shared" si="1"/>
        <v>21600</v>
      </c>
      <c r="U57" s="25" t="s">
        <v>56</v>
      </c>
      <c r="V57" s="26" t="s">
        <v>18</v>
      </c>
      <c r="W57" s="26" t="s">
        <v>18</v>
      </c>
      <c r="X57" s="27">
        <f t="shared" si="0"/>
        <v>21675</v>
      </c>
      <c r="Y57" s="28" t="s">
        <v>93</v>
      </c>
      <c r="Z57" s="30"/>
      <c r="AC57" s="577"/>
      <c r="AD57" s="577"/>
    </row>
    <row r="58" spans="1:30" s="15" customFormat="1" ht="22.5">
      <c r="A58" s="550"/>
      <c r="B58" s="553"/>
      <c r="C58" s="556"/>
      <c r="D58" s="550"/>
      <c r="E58" s="550"/>
      <c r="F58" s="559"/>
      <c r="G58" s="559"/>
      <c r="H58" s="559"/>
      <c r="I58" s="570"/>
      <c r="J58" s="18" t="s">
        <v>119</v>
      </c>
      <c r="K58" s="25"/>
      <c r="L58" s="25" t="s">
        <v>89</v>
      </c>
      <c r="M58" s="25"/>
      <c r="N58" s="25"/>
      <c r="O58" s="26" t="s">
        <v>38</v>
      </c>
      <c r="P58" s="27">
        <v>15</v>
      </c>
      <c r="Q58" s="25" t="s">
        <v>48</v>
      </c>
      <c r="R58" s="27">
        <v>60</v>
      </c>
      <c r="S58" s="26" t="s">
        <v>30</v>
      </c>
      <c r="T58" s="27">
        <f t="shared" si="1"/>
        <v>21600</v>
      </c>
      <c r="U58" s="25" t="s">
        <v>56</v>
      </c>
      <c r="V58" s="26" t="s">
        <v>18</v>
      </c>
      <c r="W58" s="26" t="s">
        <v>18</v>
      </c>
      <c r="X58" s="27">
        <f t="shared" si="0"/>
        <v>21675</v>
      </c>
      <c r="Y58" s="28" t="s">
        <v>93</v>
      </c>
      <c r="Z58" s="30"/>
      <c r="AC58" s="577"/>
      <c r="AD58" s="577"/>
    </row>
    <row r="59" spans="1:30" s="15" customFormat="1" ht="22.5">
      <c r="A59" s="550"/>
      <c r="B59" s="553"/>
      <c r="C59" s="556"/>
      <c r="D59" s="550"/>
      <c r="E59" s="550"/>
      <c r="F59" s="559"/>
      <c r="G59" s="559"/>
      <c r="H59" s="559"/>
      <c r="I59" s="570"/>
      <c r="J59" s="18" t="s">
        <v>120</v>
      </c>
      <c r="K59" s="25" t="s">
        <v>89</v>
      </c>
      <c r="L59" s="25" t="s">
        <v>89</v>
      </c>
      <c r="M59" s="25"/>
      <c r="N59" s="25"/>
      <c r="O59" s="26" t="s">
        <v>38</v>
      </c>
      <c r="P59" s="27">
        <v>15</v>
      </c>
      <c r="Q59" s="25" t="s">
        <v>48</v>
      </c>
      <c r="R59" s="27">
        <v>60</v>
      </c>
      <c r="S59" s="26" t="s">
        <v>18</v>
      </c>
      <c r="T59" s="25">
        <v>0</v>
      </c>
      <c r="U59" s="25" t="s">
        <v>56</v>
      </c>
      <c r="V59" s="26" t="s">
        <v>18</v>
      </c>
      <c r="W59" s="26" t="s">
        <v>18</v>
      </c>
      <c r="X59" s="27">
        <f t="shared" si="0"/>
        <v>75</v>
      </c>
      <c r="Y59" s="28" t="s">
        <v>93</v>
      </c>
      <c r="Z59" s="30"/>
      <c r="AC59" s="577"/>
      <c r="AD59" s="577"/>
    </row>
    <row r="60" spans="1:30" s="15" customFormat="1" ht="22.5">
      <c r="A60" s="550"/>
      <c r="B60" s="553"/>
      <c r="C60" s="556"/>
      <c r="D60" s="550"/>
      <c r="E60" s="550"/>
      <c r="F60" s="559"/>
      <c r="G60" s="559"/>
      <c r="H60" s="559"/>
      <c r="I60" s="570"/>
      <c r="J60" s="18" t="s">
        <v>121</v>
      </c>
      <c r="K60" s="25" t="s">
        <v>89</v>
      </c>
      <c r="L60" s="25" t="s">
        <v>89</v>
      </c>
      <c r="M60" s="25"/>
      <c r="N60" s="25"/>
      <c r="O60" s="26" t="s">
        <v>38</v>
      </c>
      <c r="P60" s="27">
        <v>15</v>
      </c>
      <c r="Q60" s="25" t="s">
        <v>48</v>
      </c>
      <c r="R60" s="27">
        <v>60</v>
      </c>
      <c r="S60" s="26" t="s">
        <v>30</v>
      </c>
      <c r="T60" s="27">
        <f t="shared" ref="T60:T73" si="2">(15*24)*60</f>
        <v>21600</v>
      </c>
      <c r="U60" s="25" t="s">
        <v>56</v>
      </c>
      <c r="V60" s="26" t="s">
        <v>18</v>
      </c>
      <c r="W60" s="26" t="s">
        <v>18</v>
      </c>
      <c r="X60" s="27">
        <f t="shared" si="0"/>
        <v>21675</v>
      </c>
      <c r="Y60" s="28" t="s">
        <v>93</v>
      </c>
      <c r="Z60" s="30"/>
      <c r="AC60" s="577"/>
      <c r="AD60" s="577"/>
    </row>
    <row r="61" spans="1:30" s="15" customFormat="1" ht="22.5">
      <c r="A61" s="550"/>
      <c r="B61" s="553"/>
      <c r="C61" s="556"/>
      <c r="D61" s="550"/>
      <c r="E61" s="550"/>
      <c r="F61" s="559"/>
      <c r="G61" s="559"/>
      <c r="H61" s="559"/>
      <c r="I61" s="570"/>
      <c r="J61" s="18" t="s">
        <v>122</v>
      </c>
      <c r="K61" s="25" t="s">
        <v>89</v>
      </c>
      <c r="L61" s="25" t="s">
        <v>89</v>
      </c>
      <c r="M61" s="25"/>
      <c r="N61" s="25"/>
      <c r="O61" s="26" t="s">
        <v>38</v>
      </c>
      <c r="P61" s="27">
        <v>15</v>
      </c>
      <c r="Q61" s="25" t="s">
        <v>48</v>
      </c>
      <c r="R61" s="27">
        <v>60</v>
      </c>
      <c r="S61" s="26" t="s">
        <v>30</v>
      </c>
      <c r="T61" s="27">
        <f t="shared" si="2"/>
        <v>21600</v>
      </c>
      <c r="U61" s="25" t="s">
        <v>56</v>
      </c>
      <c r="V61" s="26" t="s">
        <v>18</v>
      </c>
      <c r="W61" s="26" t="s">
        <v>18</v>
      </c>
      <c r="X61" s="27">
        <f t="shared" si="0"/>
        <v>21675</v>
      </c>
      <c r="Y61" s="28" t="s">
        <v>93</v>
      </c>
      <c r="Z61" s="30"/>
      <c r="AC61" s="577"/>
      <c r="AD61" s="577"/>
    </row>
    <row r="62" spans="1:30" s="15" customFormat="1" ht="22.5">
      <c r="A62" s="550"/>
      <c r="B62" s="553"/>
      <c r="C62" s="556"/>
      <c r="D62" s="550"/>
      <c r="E62" s="550"/>
      <c r="F62" s="559"/>
      <c r="G62" s="559"/>
      <c r="H62" s="559"/>
      <c r="I62" s="570"/>
      <c r="J62" s="18" t="s">
        <v>123</v>
      </c>
      <c r="K62" s="25" t="s">
        <v>89</v>
      </c>
      <c r="L62" s="25" t="s">
        <v>89</v>
      </c>
      <c r="M62" s="25"/>
      <c r="N62" s="25"/>
      <c r="O62" s="26" t="s">
        <v>38</v>
      </c>
      <c r="P62" s="27">
        <v>15</v>
      </c>
      <c r="Q62" s="25" t="s">
        <v>48</v>
      </c>
      <c r="R62" s="27">
        <v>60</v>
      </c>
      <c r="S62" s="26" t="s">
        <v>30</v>
      </c>
      <c r="T62" s="27">
        <f t="shared" si="2"/>
        <v>21600</v>
      </c>
      <c r="U62" s="25" t="s">
        <v>56</v>
      </c>
      <c r="V62" s="26" t="s">
        <v>18</v>
      </c>
      <c r="W62" s="26" t="s">
        <v>18</v>
      </c>
      <c r="X62" s="27">
        <f t="shared" si="0"/>
        <v>21675</v>
      </c>
      <c r="Y62" s="28" t="s">
        <v>93</v>
      </c>
      <c r="Z62" s="30"/>
      <c r="AC62" s="577"/>
      <c r="AD62" s="577"/>
    </row>
    <row r="63" spans="1:30" s="15" customFormat="1" ht="22.5">
      <c r="A63" s="550"/>
      <c r="B63" s="553"/>
      <c r="C63" s="556"/>
      <c r="D63" s="550"/>
      <c r="E63" s="550"/>
      <c r="F63" s="559"/>
      <c r="G63" s="559"/>
      <c r="H63" s="559"/>
      <c r="I63" s="570"/>
      <c r="J63" s="18" t="s">
        <v>124</v>
      </c>
      <c r="K63" s="25"/>
      <c r="L63" s="25" t="s">
        <v>89</v>
      </c>
      <c r="M63" s="25"/>
      <c r="N63" s="25"/>
      <c r="O63" s="26" t="s">
        <v>38</v>
      </c>
      <c r="P63" s="27">
        <v>15</v>
      </c>
      <c r="Q63" s="25" t="s">
        <v>48</v>
      </c>
      <c r="R63" s="27">
        <v>60</v>
      </c>
      <c r="S63" s="26" t="s">
        <v>30</v>
      </c>
      <c r="T63" s="27">
        <f t="shared" si="2"/>
        <v>21600</v>
      </c>
      <c r="U63" s="25" t="s">
        <v>56</v>
      </c>
      <c r="V63" s="26" t="s">
        <v>18</v>
      </c>
      <c r="W63" s="26" t="s">
        <v>18</v>
      </c>
      <c r="X63" s="27">
        <f t="shared" si="0"/>
        <v>21675</v>
      </c>
      <c r="Y63" s="28" t="s">
        <v>93</v>
      </c>
      <c r="Z63" s="30"/>
      <c r="AC63" s="577"/>
      <c r="AD63" s="577"/>
    </row>
    <row r="64" spans="1:30" s="15" customFormat="1" ht="22.5">
      <c r="A64" s="550"/>
      <c r="B64" s="553"/>
      <c r="C64" s="556"/>
      <c r="D64" s="550"/>
      <c r="E64" s="550"/>
      <c r="F64" s="559"/>
      <c r="G64" s="559"/>
      <c r="H64" s="559"/>
      <c r="I64" s="570"/>
      <c r="J64" s="18" t="s">
        <v>125</v>
      </c>
      <c r="K64" s="25" t="s">
        <v>89</v>
      </c>
      <c r="L64" s="25" t="s">
        <v>89</v>
      </c>
      <c r="M64" s="25"/>
      <c r="N64" s="25"/>
      <c r="O64" s="26" t="s">
        <v>38</v>
      </c>
      <c r="P64" s="27">
        <v>15</v>
      </c>
      <c r="Q64" s="25" t="s">
        <v>48</v>
      </c>
      <c r="R64" s="27">
        <v>60</v>
      </c>
      <c r="S64" s="26" t="s">
        <v>30</v>
      </c>
      <c r="T64" s="27">
        <f t="shared" si="2"/>
        <v>21600</v>
      </c>
      <c r="U64" s="25" t="s">
        <v>56</v>
      </c>
      <c r="V64" s="26" t="s">
        <v>18</v>
      </c>
      <c r="W64" s="26" t="s">
        <v>18</v>
      </c>
      <c r="X64" s="27">
        <f t="shared" si="0"/>
        <v>21675</v>
      </c>
      <c r="Y64" s="28" t="s">
        <v>93</v>
      </c>
      <c r="Z64" s="30"/>
      <c r="AC64" s="577"/>
      <c r="AD64" s="577"/>
    </row>
    <row r="65" spans="1:30" s="15" customFormat="1" ht="22.5">
      <c r="A65" s="550"/>
      <c r="B65" s="553"/>
      <c r="C65" s="556"/>
      <c r="D65" s="550"/>
      <c r="E65" s="550"/>
      <c r="F65" s="559"/>
      <c r="G65" s="559"/>
      <c r="H65" s="559"/>
      <c r="I65" s="570"/>
      <c r="J65" s="18" t="s">
        <v>126</v>
      </c>
      <c r="K65" s="25" t="s">
        <v>89</v>
      </c>
      <c r="L65" s="25" t="s">
        <v>89</v>
      </c>
      <c r="M65" s="25"/>
      <c r="N65" s="25"/>
      <c r="O65" s="26" t="s">
        <v>38</v>
      </c>
      <c r="P65" s="27">
        <v>15</v>
      </c>
      <c r="Q65" s="25" t="s">
        <v>48</v>
      </c>
      <c r="R65" s="27">
        <v>60</v>
      </c>
      <c r="S65" s="26" t="s">
        <v>30</v>
      </c>
      <c r="T65" s="27">
        <f t="shared" si="2"/>
        <v>21600</v>
      </c>
      <c r="U65" s="25" t="s">
        <v>56</v>
      </c>
      <c r="V65" s="26" t="s">
        <v>18</v>
      </c>
      <c r="W65" s="26" t="s">
        <v>18</v>
      </c>
      <c r="X65" s="27">
        <f t="shared" si="0"/>
        <v>21675</v>
      </c>
      <c r="Y65" s="28" t="s">
        <v>93</v>
      </c>
      <c r="Z65" s="30"/>
      <c r="AC65" s="577"/>
      <c r="AD65" s="577"/>
    </row>
    <row r="66" spans="1:30" s="15" customFormat="1" ht="22.5">
      <c r="A66" s="550"/>
      <c r="B66" s="553"/>
      <c r="C66" s="556"/>
      <c r="D66" s="550"/>
      <c r="E66" s="550"/>
      <c r="F66" s="559"/>
      <c r="G66" s="559"/>
      <c r="H66" s="559"/>
      <c r="I66" s="570"/>
      <c r="J66" s="18" t="s">
        <v>127</v>
      </c>
      <c r="K66" s="25" t="s">
        <v>89</v>
      </c>
      <c r="L66" s="25" t="s">
        <v>89</v>
      </c>
      <c r="M66" s="25"/>
      <c r="N66" s="25"/>
      <c r="O66" s="26" t="s">
        <v>38</v>
      </c>
      <c r="P66" s="27">
        <v>15</v>
      </c>
      <c r="Q66" s="25" t="s">
        <v>48</v>
      </c>
      <c r="R66" s="27">
        <v>60</v>
      </c>
      <c r="S66" s="26" t="s">
        <v>30</v>
      </c>
      <c r="T66" s="27">
        <f t="shared" si="2"/>
        <v>21600</v>
      </c>
      <c r="U66" s="25" t="s">
        <v>56</v>
      </c>
      <c r="V66" s="26" t="s">
        <v>18</v>
      </c>
      <c r="W66" s="26" t="s">
        <v>18</v>
      </c>
      <c r="X66" s="27">
        <f t="shared" si="0"/>
        <v>21675</v>
      </c>
      <c r="Y66" s="28" t="s">
        <v>93</v>
      </c>
      <c r="Z66" s="30"/>
      <c r="AC66" s="577"/>
      <c r="AD66" s="577"/>
    </row>
    <row r="67" spans="1:30" s="15" customFormat="1" ht="22.5">
      <c r="A67" s="550"/>
      <c r="B67" s="553"/>
      <c r="C67" s="556"/>
      <c r="D67" s="550"/>
      <c r="E67" s="550"/>
      <c r="F67" s="559"/>
      <c r="G67" s="559"/>
      <c r="H67" s="559"/>
      <c r="I67" s="570" t="s">
        <v>128</v>
      </c>
      <c r="J67" s="18" t="s">
        <v>129</v>
      </c>
      <c r="K67" s="25"/>
      <c r="L67" s="25" t="s">
        <v>89</v>
      </c>
      <c r="M67" s="25"/>
      <c r="N67" s="25"/>
      <c r="O67" s="26" t="s">
        <v>38</v>
      </c>
      <c r="P67" s="27">
        <v>15</v>
      </c>
      <c r="Q67" s="25" t="s">
        <v>48</v>
      </c>
      <c r="R67" s="27">
        <v>60</v>
      </c>
      <c r="S67" s="26" t="s">
        <v>30</v>
      </c>
      <c r="T67" s="27">
        <f t="shared" si="2"/>
        <v>21600</v>
      </c>
      <c r="U67" s="25" t="s">
        <v>56</v>
      </c>
      <c r="V67" s="25" t="s">
        <v>18</v>
      </c>
      <c r="W67" s="25" t="s">
        <v>18</v>
      </c>
      <c r="X67" s="27">
        <f t="shared" si="0"/>
        <v>21675</v>
      </c>
      <c r="Y67" s="28" t="s">
        <v>93</v>
      </c>
      <c r="Z67" s="30"/>
      <c r="AC67" s="577"/>
      <c r="AD67" s="577"/>
    </row>
    <row r="68" spans="1:30" s="15" customFormat="1" ht="22.5">
      <c r="A68" s="550"/>
      <c r="B68" s="553"/>
      <c r="C68" s="556"/>
      <c r="D68" s="550"/>
      <c r="E68" s="550"/>
      <c r="F68" s="559"/>
      <c r="G68" s="559"/>
      <c r="H68" s="559"/>
      <c r="I68" s="556"/>
      <c r="J68" s="18" t="s">
        <v>96</v>
      </c>
      <c r="K68" s="25" t="s">
        <v>89</v>
      </c>
      <c r="L68" s="25" t="s">
        <v>89</v>
      </c>
      <c r="M68" s="25"/>
      <c r="N68" s="25"/>
      <c r="O68" s="26" t="s">
        <v>38</v>
      </c>
      <c r="P68" s="27">
        <v>15</v>
      </c>
      <c r="Q68" s="25" t="s">
        <v>48</v>
      </c>
      <c r="R68" s="27">
        <v>60</v>
      </c>
      <c r="S68" s="26" t="s">
        <v>30</v>
      </c>
      <c r="T68" s="27">
        <f t="shared" si="2"/>
        <v>21600</v>
      </c>
      <c r="U68" s="25" t="s">
        <v>56</v>
      </c>
      <c r="V68" s="26" t="s">
        <v>18</v>
      </c>
      <c r="W68" s="26" t="s">
        <v>18</v>
      </c>
      <c r="X68" s="27">
        <f t="shared" si="0"/>
        <v>21675</v>
      </c>
      <c r="Y68" s="28" t="s">
        <v>93</v>
      </c>
      <c r="Z68" s="30"/>
      <c r="AC68" s="577"/>
      <c r="AD68" s="577"/>
    </row>
    <row r="69" spans="1:30" s="15" customFormat="1" ht="22.5">
      <c r="A69" s="550"/>
      <c r="B69" s="553"/>
      <c r="C69" s="556"/>
      <c r="D69" s="550"/>
      <c r="E69" s="550"/>
      <c r="F69" s="559"/>
      <c r="G69" s="559"/>
      <c r="H69" s="559"/>
      <c r="I69" s="556"/>
      <c r="J69" s="18" t="s">
        <v>130</v>
      </c>
      <c r="K69" s="25"/>
      <c r="L69" s="25" t="s">
        <v>89</v>
      </c>
      <c r="M69" s="25"/>
      <c r="N69" s="25"/>
      <c r="O69" s="26" t="s">
        <v>38</v>
      </c>
      <c r="P69" s="27">
        <v>15</v>
      </c>
      <c r="Q69" s="25" t="s">
        <v>48</v>
      </c>
      <c r="R69" s="27">
        <v>60</v>
      </c>
      <c r="S69" s="26" t="s">
        <v>30</v>
      </c>
      <c r="T69" s="27">
        <f t="shared" si="2"/>
        <v>21600</v>
      </c>
      <c r="U69" s="25" t="s">
        <v>56</v>
      </c>
      <c r="V69" s="26" t="s">
        <v>18</v>
      </c>
      <c r="W69" s="26" t="s">
        <v>18</v>
      </c>
      <c r="X69" s="27">
        <f t="shared" si="0"/>
        <v>21675</v>
      </c>
      <c r="Y69" s="28" t="s">
        <v>93</v>
      </c>
      <c r="Z69" s="30"/>
      <c r="AC69" s="577"/>
      <c r="AD69" s="577"/>
    </row>
    <row r="70" spans="1:30" s="15" customFormat="1" ht="22.5">
      <c r="A70" s="550"/>
      <c r="B70" s="553"/>
      <c r="C70" s="556"/>
      <c r="D70" s="550"/>
      <c r="E70" s="550"/>
      <c r="F70" s="559"/>
      <c r="G70" s="559"/>
      <c r="H70" s="559"/>
      <c r="I70" s="570" t="s">
        <v>131</v>
      </c>
      <c r="J70" s="18" t="s">
        <v>118</v>
      </c>
      <c r="K70" s="25" t="s">
        <v>89</v>
      </c>
      <c r="L70" s="25" t="s">
        <v>89</v>
      </c>
      <c r="M70" s="25"/>
      <c r="N70" s="25"/>
      <c r="O70" s="26" t="s">
        <v>38</v>
      </c>
      <c r="P70" s="27">
        <v>15</v>
      </c>
      <c r="Q70" s="25" t="s">
        <v>48</v>
      </c>
      <c r="R70" s="27">
        <v>60</v>
      </c>
      <c r="S70" s="26" t="s">
        <v>30</v>
      </c>
      <c r="T70" s="27">
        <f t="shared" si="2"/>
        <v>21600</v>
      </c>
      <c r="U70" s="25" t="s">
        <v>56</v>
      </c>
      <c r="V70" s="26" t="s">
        <v>18</v>
      </c>
      <c r="W70" s="26" t="s">
        <v>18</v>
      </c>
      <c r="X70" s="27">
        <f t="shared" si="0"/>
        <v>21675</v>
      </c>
      <c r="Y70" s="28" t="s">
        <v>93</v>
      </c>
      <c r="Z70" s="30"/>
      <c r="AC70" s="577"/>
      <c r="AD70" s="577"/>
    </row>
    <row r="71" spans="1:30" s="15" customFormat="1" ht="22.5">
      <c r="A71" s="550"/>
      <c r="B71" s="553"/>
      <c r="C71" s="556"/>
      <c r="D71" s="550"/>
      <c r="E71" s="550"/>
      <c r="F71" s="559"/>
      <c r="G71" s="559"/>
      <c r="H71" s="559"/>
      <c r="I71" s="570"/>
      <c r="J71" s="31" t="s">
        <v>132</v>
      </c>
      <c r="K71" s="25" t="s">
        <v>89</v>
      </c>
      <c r="L71" s="25" t="s">
        <v>89</v>
      </c>
      <c r="M71" s="25"/>
      <c r="N71" s="25"/>
      <c r="O71" s="26" t="s">
        <v>38</v>
      </c>
      <c r="P71" s="27">
        <v>15</v>
      </c>
      <c r="Q71" s="25" t="s">
        <v>48</v>
      </c>
      <c r="R71" s="26">
        <v>60</v>
      </c>
      <c r="S71" s="26" t="s">
        <v>30</v>
      </c>
      <c r="T71" s="27">
        <f t="shared" si="2"/>
        <v>21600</v>
      </c>
      <c r="U71" s="25" t="s">
        <v>56</v>
      </c>
      <c r="V71" s="26" t="s">
        <v>18</v>
      </c>
      <c r="W71" s="26" t="s">
        <v>18</v>
      </c>
      <c r="X71" s="27">
        <f t="shared" si="0"/>
        <v>21675</v>
      </c>
      <c r="Y71" s="28" t="s">
        <v>93</v>
      </c>
      <c r="Z71" s="30"/>
      <c r="AC71" s="577"/>
      <c r="AD71" s="577"/>
    </row>
    <row r="72" spans="1:30" s="15" customFormat="1" ht="22.5">
      <c r="A72" s="550"/>
      <c r="B72" s="553"/>
      <c r="C72" s="556"/>
      <c r="D72" s="550"/>
      <c r="E72" s="550"/>
      <c r="F72" s="559"/>
      <c r="G72" s="559"/>
      <c r="H72" s="559"/>
      <c r="I72" s="570"/>
      <c r="J72" s="18" t="s">
        <v>96</v>
      </c>
      <c r="K72" s="25" t="s">
        <v>89</v>
      </c>
      <c r="L72" s="25" t="s">
        <v>89</v>
      </c>
      <c r="M72" s="25"/>
      <c r="N72" s="25"/>
      <c r="O72" s="26" t="s">
        <v>38</v>
      </c>
      <c r="P72" s="27">
        <v>15</v>
      </c>
      <c r="Q72" s="25" t="s">
        <v>48</v>
      </c>
      <c r="R72" s="27">
        <v>60</v>
      </c>
      <c r="S72" s="26" t="s">
        <v>30</v>
      </c>
      <c r="T72" s="27">
        <f t="shared" si="2"/>
        <v>21600</v>
      </c>
      <c r="U72" s="25" t="s">
        <v>56</v>
      </c>
      <c r="V72" s="26" t="s">
        <v>18</v>
      </c>
      <c r="W72" s="26" t="s">
        <v>18</v>
      </c>
      <c r="X72" s="27">
        <f t="shared" si="0"/>
        <v>21675</v>
      </c>
      <c r="Y72" s="28" t="s">
        <v>93</v>
      </c>
      <c r="Z72" s="30"/>
      <c r="AC72" s="577"/>
      <c r="AD72" s="577"/>
    </row>
    <row r="73" spans="1:30" s="15" customFormat="1" ht="22.5">
      <c r="A73" s="550"/>
      <c r="B73" s="553"/>
      <c r="C73" s="556"/>
      <c r="D73" s="550"/>
      <c r="E73" s="550"/>
      <c r="F73" s="559"/>
      <c r="G73" s="559"/>
      <c r="H73" s="559"/>
      <c r="I73" s="570" t="s">
        <v>133</v>
      </c>
      <c r="J73" s="18" t="s">
        <v>134</v>
      </c>
      <c r="K73" s="25"/>
      <c r="L73" s="25" t="s">
        <v>89</v>
      </c>
      <c r="M73" s="25"/>
      <c r="N73" s="25"/>
      <c r="O73" s="26" t="s">
        <v>38</v>
      </c>
      <c r="P73" s="27">
        <v>15</v>
      </c>
      <c r="Q73" s="25" t="s">
        <v>48</v>
      </c>
      <c r="R73" s="25">
        <v>60</v>
      </c>
      <c r="S73" s="26" t="s">
        <v>30</v>
      </c>
      <c r="T73" s="27">
        <f t="shared" si="2"/>
        <v>21600</v>
      </c>
      <c r="U73" s="25" t="s">
        <v>56</v>
      </c>
      <c r="V73" s="26" t="s">
        <v>18</v>
      </c>
      <c r="W73" s="26" t="s">
        <v>18</v>
      </c>
      <c r="X73" s="27">
        <f t="shared" si="0"/>
        <v>21675</v>
      </c>
      <c r="Y73" s="28" t="s">
        <v>93</v>
      </c>
      <c r="Z73" s="30"/>
      <c r="AC73" s="577"/>
      <c r="AD73" s="577"/>
    </row>
    <row r="74" spans="1:30" s="15" customFormat="1" ht="22.5">
      <c r="A74" s="550"/>
      <c r="B74" s="553"/>
      <c r="C74" s="556"/>
      <c r="D74" s="550"/>
      <c r="E74" s="550"/>
      <c r="F74" s="559"/>
      <c r="G74" s="559"/>
      <c r="H74" s="559"/>
      <c r="I74" s="556"/>
      <c r="J74" s="18" t="s">
        <v>96</v>
      </c>
      <c r="K74" s="25" t="s">
        <v>89</v>
      </c>
      <c r="L74" s="25" t="s">
        <v>89</v>
      </c>
      <c r="M74" s="25"/>
      <c r="N74" s="25"/>
      <c r="O74" s="26" t="s">
        <v>38</v>
      </c>
      <c r="P74" s="27">
        <v>15</v>
      </c>
      <c r="Q74" s="25" t="s">
        <v>48</v>
      </c>
      <c r="R74" s="27">
        <v>60</v>
      </c>
      <c r="S74" s="26" t="s">
        <v>30</v>
      </c>
      <c r="T74" s="27">
        <f>(15*24)*60</f>
        <v>21600</v>
      </c>
      <c r="U74" s="25" t="s">
        <v>56</v>
      </c>
      <c r="V74" s="26" t="s">
        <v>18</v>
      </c>
      <c r="W74" s="26" t="s">
        <v>18</v>
      </c>
      <c r="X74" s="27">
        <f t="shared" si="0"/>
        <v>21675</v>
      </c>
      <c r="Y74" s="28" t="s">
        <v>93</v>
      </c>
      <c r="Z74" s="30"/>
      <c r="AC74" s="577"/>
      <c r="AD74" s="577"/>
    </row>
    <row r="75" spans="1:30" s="15" customFormat="1" ht="22.5">
      <c r="A75" s="550"/>
      <c r="B75" s="553"/>
      <c r="C75" s="556"/>
      <c r="D75" s="550"/>
      <c r="E75" s="550"/>
      <c r="F75" s="559"/>
      <c r="G75" s="559"/>
      <c r="H75" s="559"/>
      <c r="I75" s="556"/>
      <c r="J75" s="18" t="s">
        <v>135</v>
      </c>
      <c r="K75" s="25" t="s">
        <v>89</v>
      </c>
      <c r="L75" s="25" t="s">
        <v>89</v>
      </c>
      <c r="M75" s="25"/>
      <c r="N75" s="25"/>
      <c r="O75" s="26" t="s">
        <v>38</v>
      </c>
      <c r="P75" s="27">
        <v>15</v>
      </c>
      <c r="Q75" s="25" t="s">
        <v>48</v>
      </c>
      <c r="R75" s="27">
        <v>60</v>
      </c>
      <c r="S75" s="26" t="s">
        <v>30</v>
      </c>
      <c r="T75" s="27">
        <f>(15*24)*60</f>
        <v>21600</v>
      </c>
      <c r="U75" s="25" t="s">
        <v>56</v>
      </c>
      <c r="V75" s="26" t="s">
        <v>18</v>
      </c>
      <c r="W75" s="26" t="s">
        <v>18</v>
      </c>
      <c r="X75" s="27">
        <f t="shared" si="0"/>
        <v>21675</v>
      </c>
      <c r="Y75" s="28" t="s">
        <v>93</v>
      </c>
      <c r="Z75" s="30"/>
      <c r="AC75" s="577"/>
      <c r="AD75" s="577"/>
    </row>
    <row r="76" spans="1:30" s="15" customFormat="1" ht="22.5">
      <c r="A76" s="550"/>
      <c r="B76" s="553"/>
      <c r="C76" s="556"/>
      <c r="D76" s="550"/>
      <c r="E76" s="550"/>
      <c r="F76" s="559"/>
      <c r="G76" s="559"/>
      <c r="H76" s="559"/>
      <c r="I76" s="547" t="s">
        <v>136</v>
      </c>
      <c r="J76" s="18" t="s">
        <v>134</v>
      </c>
      <c r="K76" s="25"/>
      <c r="L76" s="25" t="s">
        <v>89</v>
      </c>
      <c r="M76" s="25"/>
      <c r="N76" s="25"/>
      <c r="O76" s="26" t="s">
        <v>38</v>
      </c>
      <c r="P76" s="27">
        <v>15</v>
      </c>
      <c r="Q76" s="25" t="s">
        <v>48</v>
      </c>
      <c r="R76" s="25">
        <v>60</v>
      </c>
      <c r="S76" s="26" t="s">
        <v>30</v>
      </c>
      <c r="T76" s="25">
        <v>60</v>
      </c>
      <c r="U76" s="25" t="s">
        <v>56</v>
      </c>
      <c r="V76" s="26" t="s">
        <v>18</v>
      </c>
      <c r="W76" s="26" t="s">
        <v>18</v>
      </c>
      <c r="X76" s="27">
        <f t="shared" si="0"/>
        <v>135</v>
      </c>
      <c r="Y76" s="28" t="s">
        <v>93</v>
      </c>
      <c r="Z76" s="30"/>
      <c r="AC76" s="577"/>
      <c r="AD76" s="577"/>
    </row>
    <row r="77" spans="1:30" s="15" customFormat="1" ht="22.5">
      <c r="A77" s="550"/>
      <c r="B77" s="553"/>
      <c r="C77" s="556"/>
      <c r="D77" s="550"/>
      <c r="E77" s="550"/>
      <c r="F77" s="559"/>
      <c r="G77" s="559"/>
      <c r="H77" s="559"/>
      <c r="I77" s="548"/>
      <c r="J77" s="18" t="s">
        <v>137</v>
      </c>
      <c r="K77" s="25"/>
      <c r="L77" s="25" t="s">
        <v>89</v>
      </c>
      <c r="M77" s="25"/>
      <c r="N77" s="25"/>
      <c r="O77" s="26" t="s">
        <v>38</v>
      </c>
      <c r="P77" s="27">
        <v>15</v>
      </c>
      <c r="Q77" s="25" t="s">
        <v>48</v>
      </c>
      <c r="R77" s="27">
        <v>60</v>
      </c>
      <c r="S77" s="26" t="s">
        <v>30</v>
      </c>
      <c r="T77" s="27">
        <v>60</v>
      </c>
      <c r="U77" s="25" t="s">
        <v>56</v>
      </c>
      <c r="V77" s="26" t="s">
        <v>18</v>
      </c>
      <c r="W77" s="26" t="s">
        <v>18</v>
      </c>
      <c r="X77" s="27">
        <f t="shared" si="0"/>
        <v>135</v>
      </c>
      <c r="Y77" s="28" t="s">
        <v>93</v>
      </c>
      <c r="Z77" s="30"/>
      <c r="AC77" s="577"/>
      <c r="AD77" s="577"/>
    </row>
    <row r="78" spans="1:30" s="15" customFormat="1" ht="22.5">
      <c r="A78" s="550"/>
      <c r="B78" s="553"/>
      <c r="C78" s="556"/>
      <c r="D78" s="550"/>
      <c r="E78" s="550"/>
      <c r="F78" s="559"/>
      <c r="G78" s="559"/>
      <c r="H78" s="559"/>
      <c r="I78" s="548"/>
      <c r="J78" s="18" t="s">
        <v>96</v>
      </c>
      <c r="K78" s="25" t="s">
        <v>89</v>
      </c>
      <c r="L78" s="25" t="s">
        <v>89</v>
      </c>
      <c r="M78" s="25"/>
      <c r="N78" s="25"/>
      <c r="O78" s="26" t="s">
        <v>38</v>
      </c>
      <c r="P78" s="27">
        <v>15</v>
      </c>
      <c r="Q78" s="25" t="s">
        <v>48</v>
      </c>
      <c r="R78" s="27">
        <v>60</v>
      </c>
      <c r="S78" s="26" t="s">
        <v>30</v>
      </c>
      <c r="T78" s="27">
        <f t="shared" ref="T78:T84" si="3">(15*24)*60</f>
        <v>21600</v>
      </c>
      <c r="U78" s="25" t="s">
        <v>56</v>
      </c>
      <c r="V78" s="26" t="s">
        <v>18</v>
      </c>
      <c r="W78" s="26" t="s">
        <v>18</v>
      </c>
      <c r="X78" s="27">
        <f t="shared" si="0"/>
        <v>21675</v>
      </c>
      <c r="Y78" s="28" t="s">
        <v>93</v>
      </c>
      <c r="Z78" s="30"/>
      <c r="AC78" s="577"/>
      <c r="AD78" s="577"/>
    </row>
    <row r="79" spans="1:30" s="15" customFormat="1" ht="22.5">
      <c r="A79" s="550"/>
      <c r="B79" s="553"/>
      <c r="C79" s="556"/>
      <c r="D79" s="550"/>
      <c r="E79" s="550"/>
      <c r="F79" s="559"/>
      <c r="G79" s="559"/>
      <c r="H79" s="559"/>
      <c r="I79" s="548"/>
      <c r="J79" s="18" t="s">
        <v>135</v>
      </c>
      <c r="K79" s="25"/>
      <c r="L79" s="25" t="s">
        <v>89</v>
      </c>
      <c r="M79" s="25"/>
      <c r="N79" s="25"/>
      <c r="O79" s="26" t="s">
        <v>38</v>
      </c>
      <c r="P79" s="27">
        <v>15</v>
      </c>
      <c r="Q79" s="25" t="s">
        <v>48</v>
      </c>
      <c r="R79" s="27">
        <v>60</v>
      </c>
      <c r="S79" s="26" t="s">
        <v>30</v>
      </c>
      <c r="T79" s="27">
        <f t="shared" si="3"/>
        <v>21600</v>
      </c>
      <c r="U79" s="25" t="s">
        <v>56</v>
      </c>
      <c r="V79" s="26" t="s">
        <v>18</v>
      </c>
      <c r="W79" s="26" t="s">
        <v>18</v>
      </c>
      <c r="X79" s="27">
        <f t="shared" si="0"/>
        <v>21675</v>
      </c>
      <c r="Y79" s="28" t="s">
        <v>93</v>
      </c>
      <c r="Z79" s="30"/>
      <c r="AC79" s="577"/>
      <c r="AD79" s="577"/>
    </row>
    <row r="80" spans="1:30" s="15" customFormat="1" ht="22.5">
      <c r="A80" s="550"/>
      <c r="B80" s="553"/>
      <c r="C80" s="556"/>
      <c r="D80" s="550"/>
      <c r="E80" s="550"/>
      <c r="F80" s="559"/>
      <c r="G80" s="559"/>
      <c r="H80" s="559"/>
      <c r="I80" s="27" t="s">
        <v>138</v>
      </c>
      <c r="J80" s="18" t="s">
        <v>96</v>
      </c>
      <c r="K80" s="25" t="s">
        <v>89</v>
      </c>
      <c r="L80" s="25" t="s">
        <v>89</v>
      </c>
      <c r="M80" s="25"/>
      <c r="N80" s="25"/>
      <c r="O80" s="26" t="s">
        <v>38</v>
      </c>
      <c r="P80" s="26">
        <v>15</v>
      </c>
      <c r="Q80" s="25" t="s">
        <v>48</v>
      </c>
      <c r="R80" s="27">
        <v>60</v>
      </c>
      <c r="S80" s="26" t="s">
        <v>30</v>
      </c>
      <c r="T80" s="27">
        <f t="shared" si="3"/>
        <v>21600</v>
      </c>
      <c r="U80" s="25" t="s">
        <v>56</v>
      </c>
      <c r="V80" s="26" t="s">
        <v>18</v>
      </c>
      <c r="W80" s="26" t="s">
        <v>18</v>
      </c>
      <c r="X80" s="27">
        <f t="shared" si="0"/>
        <v>21675</v>
      </c>
      <c r="Y80" s="28" t="s">
        <v>93</v>
      </c>
      <c r="Z80" s="30"/>
      <c r="AC80" s="577"/>
      <c r="AD80" s="577"/>
    </row>
    <row r="81" spans="1:32" s="15" customFormat="1" ht="11.25" customHeight="1">
      <c r="A81" s="550"/>
      <c r="B81" s="553"/>
      <c r="C81" s="556"/>
      <c r="D81" s="550"/>
      <c r="E81" s="550"/>
      <c r="F81" s="559"/>
      <c r="G81" s="559"/>
      <c r="H81" s="559"/>
      <c r="I81" s="570" t="s">
        <v>139</v>
      </c>
      <c r="J81" s="18" t="s">
        <v>140</v>
      </c>
      <c r="K81" s="25"/>
      <c r="L81" s="25" t="s">
        <v>89</v>
      </c>
      <c r="M81" s="25"/>
      <c r="N81" s="25"/>
      <c r="O81" s="26" t="s">
        <v>38</v>
      </c>
      <c r="P81" s="20">
        <v>15</v>
      </c>
      <c r="Q81" s="25" t="s">
        <v>48</v>
      </c>
      <c r="R81" s="27">
        <v>60</v>
      </c>
      <c r="S81" s="26" t="s">
        <v>30</v>
      </c>
      <c r="T81" s="27">
        <f t="shared" si="3"/>
        <v>21600</v>
      </c>
      <c r="U81" s="25" t="s">
        <v>56</v>
      </c>
      <c r="V81" s="26" t="s">
        <v>18</v>
      </c>
      <c r="W81" s="26" t="s">
        <v>18</v>
      </c>
      <c r="X81" s="27">
        <f t="shared" si="0"/>
        <v>21675</v>
      </c>
      <c r="Y81" s="28" t="s">
        <v>93</v>
      </c>
      <c r="Z81" s="30"/>
      <c r="AC81" s="577"/>
      <c r="AD81" s="577"/>
    </row>
    <row r="82" spans="1:32" s="15" customFormat="1" ht="11.25" customHeight="1">
      <c r="A82" s="550"/>
      <c r="B82" s="553"/>
      <c r="C82" s="556"/>
      <c r="D82" s="550"/>
      <c r="E82" s="550"/>
      <c r="F82" s="559"/>
      <c r="G82" s="559"/>
      <c r="H82" s="559"/>
      <c r="I82" s="556"/>
      <c r="J82" s="18" t="s">
        <v>96</v>
      </c>
      <c r="K82" s="25" t="s">
        <v>89</v>
      </c>
      <c r="L82" s="25" t="s">
        <v>89</v>
      </c>
      <c r="M82" s="25"/>
      <c r="N82" s="25"/>
      <c r="O82" s="26" t="s">
        <v>38</v>
      </c>
      <c r="P82" s="20">
        <v>15</v>
      </c>
      <c r="Q82" s="25" t="s">
        <v>48</v>
      </c>
      <c r="R82" s="27">
        <v>60</v>
      </c>
      <c r="S82" s="26" t="s">
        <v>30</v>
      </c>
      <c r="T82" s="27">
        <f t="shared" si="3"/>
        <v>21600</v>
      </c>
      <c r="U82" s="25" t="s">
        <v>56</v>
      </c>
      <c r="V82" s="26" t="s">
        <v>18</v>
      </c>
      <c r="W82" s="26" t="s">
        <v>18</v>
      </c>
      <c r="X82" s="27">
        <f t="shared" si="0"/>
        <v>21675</v>
      </c>
      <c r="Y82" s="28" t="s">
        <v>93</v>
      </c>
      <c r="Z82" s="30"/>
      <c r="AC82" s="577"/>
      <c r="AD82" s="577"/>
    </row>
    <row r="83" spans="1:32" s="15" customFormat="1" ht="22.5">
      <c r="A83" s="550"/>
      <c r="B83" s="553"/>
      <c r="C83" s="556"/>
      <c r="D83" s="550"/>
      <c r="E83" s="550"/>
      <c r="F83" s="559"/>
      <c r="G83" s="559"/>
      <c r="H83" s="559"/>
      <c r="I83" s="556"/>
      <c r="J83" s="18" t="s">
        <v>141</v>
      </c>
      <c r="K83" s="25"/>
      <c r="L83" s="25" t="s">
        <v>89</v>
      </c>
      <c r="M83" s="25"/>
      <c r="N83" s="25"/>
      <c r="O83" s="26" t="s">
        <v>38</v>
      </c>
      <c r="P83" s="20">
        <v>15</v>
      </c>
      <c r="Q83" s="25" t="s">
        <v>48</v>
      </c>
      <c r="R83" s="27">
        <v>60</v>
      </c>
      <c r="S83" s="26" t="s">
        <v>30</v>
      </c>
      <c r="T83" s="27">
        <f t="shared" si="3"/>
        <v>21600</v>
      </c>
      <c r="U83" s="25" t="s">
        <v>56</v>
      </c>
      <c r="V83" s="26" t="s">
        <v>18</v>
      </c>
      <c r="W83" s="26" t="s">
        <v>18</v>
      </c>
      <c r="X83" s="27">
        <f t="shared" si="0"/>
        <v>21675</v>
      </c>
      <c r="Y83" s="28" t="s">
        <v>93</v>
      </c>
      <c r="Z83" s="30"/>
      <c r="AC83" s="577"/>
      <c r="AD83" s="577"/>
    </row>
    <row r="84" spans="1:32" s="15" customFormat="1" ht="22.5">
      <c r="A84" s="550"/>
      <c r="B84" s="553"/>
      <c r="C84" s="556"/>
      <c r="D84" s="550"/>
      <c r="E84" s="550"/>
      <c r="F84" s="559"/>
      <c r="G84" s="559"/>
      <c r="H84" s="559"/>
      <c r="I84" s="556"/>
      <c r="J84" s="18" t="s">
        <v>142</v>
      </c>
      <c r="K84" s="25" t="s">
        <v>89</v>
      </c>
      <c r="L84" s="25" t="s">
        <v>89</v>
      </c>
      <c r="M84" s="25"/>
      <c r="N84" s="25"/>
      <c r="O84" s="26" t="s">
        <v>38</v>
      </c>
      <c r="P84" s="20">
        <v>15</v>
      </c>
      <c r="Q84" s="25" t="s">
        <v>48</v>
      </c>
      <c r="R84" s="27">
        <v>60</v>
      </c>
      <c r="S84" s="26" t="s">
        <v>30</v>
      </c>
      <c r="T84" s="27">
        <f t="shared" si="3"/>
        <v>21600</v>
      </c>
      <c r="U84" s="25" t="s">
        <v>56</v>
      </c>
      <c r="V84" s="26" t="s">
        <v>18</v>
      </c>
      <c r="W84" s="26" t="s">
        <v>18</v>
      </c>
      <c r="X84" s="27">
        <f t="shared" si="0"/>
        <v>21675</v>
      </c>
      <c r="Y84" s="28" t="s">
        <v>93</v>
      </c>
      <c r="Z84" s="30"/>
      <c r="AC84" s="577"/>
      <c r="AD84" s="577"/>
    </row>
    <row r="85" spans="1:32" s="35" customFormat="1" ht="123.75">
      <c r="A85" s="550"/>
      <c r="B85" s="553"/>
      <c r="C85" s="556"/>
      <c r="D85" s="550"/>
      <c r="E85" s="550"/>
      <c r="F85" s="559"/>
      <c r="G85" s="559"/>
      <c r="H85" s="559"/>
      <c r="I85" s="571" t="s">
        <v>143</v>
      </c>
      <c r="J85" s="19" t="s">
        <v>144</v>
      </c>
      <c r="K85" s="27" t="s">
        <v>89</v>
      </c>
      <c r="L85" s="27"/>
      <c r="M85" s="27" t="s">
        <v>89</v>
      </c>
      <c r="N85" s="27"/>
      <c r="O85" s="20" t="s">
        <v>38</v>
      </c>
      <c r="P85" s="20">
        <v>30</v>
      </c>
      <c r="Q85" s="20" t="s">
        <v>53</v>
      </c>
      <c r="R85" s="27">
        <f t="shared" ref="R85:R92" si="4">(24*60)+(71*60)+30</f>
        <v>5730</v>
      </c>
      <c r="S85" s="21" t="s">
        <v>18</v>
      </c>
      <c r="T85" s="20">
        <v>0</v>
      </c>
      <c r="U85" s="25" t="s">
        <v>56</v>
      </c>
      <c r="V85" s="21" t="s">
        <v>11</v>
      </c>
      <c r="W85" s="21" t="s">
        <v>10</v>
      </c>
      <c r="X85" s="27">
        <f t="shared" si="0"/>
        <v>5760</v>
      </c>
      <c r="Y85" s="33" t="s">
        <v>145</v>
      </c>
      <c r="Z85" s="34" t="s">
        <v>146</v>
      </c>
      <c r="AC85" s="36" t="s">
        <v>147</v>
      </c>
      <c r="AD85" s="272" t="s">
        <v>147</v>
      </c>
      <c r="AF85" s="37"/>
    </row>
    <row r="86" spans="1:32" s="35" customFormat="1" ht="90">
      <c r="A86" s="550"/>
      <c r="B86" s="553"/>
      <c r="C86" s="556"/>
      <c r="D86" s="550"/>
      <c r="E86" s="550"/>
      <c r="F86" s="559"/>
      <c r="G86" s="559"/>
      <c r="H86" s="559"/>
      <c r="I86" s="565"/>
      <c r="J86" s="19" t="s">
        <v>148</v>
      </c>
      <c r="K86" s="27" t="s">
        <v>89</v>
      </c>
      <c r="L86" s="27"/>
      <c r="M86" s="27" t="s">
        <v>89</v>
      </c>
      <c r="N86" s="27"/>
      <c r="O86" s="20" t="s">
        <v>38</v>
      </c>
      <c r="P86" s="20">
        <v>30</v>
      </c>
      <c r="Q86" s="20" t="s">
        <v>53</v>
      </c>
      <c r="R86" s="27">
        <f t="shared" si="4"/>
        <v>5730</v>
      </c>
      <c r="S86" s="21" t="s">
        <v>18</v>
      </c>
      <c r="T86" s="20">
        <v>0</v>
      </c>
      <c r="U86" s="25" t="s">
        <v>56</v>
      </c>
      <c r="V86" s="21" t="s">
        <v>11</v>
      </c>
      <c r="W86" s="21" t="s">
        <v>10</v>
      </c>
      <c r="X86" s="27">
        <f t="shared" si="0"/>
        <v>5760</v>
      </c>
      <c r="Y86" s="33" t="s">
        <v>149</v>
      </c>
      <c r="Z86" s="34"/>
      <c r="AC86" s="36" t="s">
        <v>150</v>
      </c>
      <c r="AD86" s="272" t="s">
        <v>150</v>
      </c>
      <c r="AF86" s="36"/>
    </row>
    <row r="87" spans="1:32" s="35" customFormat="1" ht="90" customHeight="1">
      <c r="A87" s="550"/>
      <c r="B87" s="553"/>
      <c r="C87" s="556"/>
      <c r="D87" s="550"/>
      <c r="E87" s="550"/>
      <c r="F87" s="559"/>
      <c r="G87" s="559"/>
      <c r="H87" s="559"/>
      <c r="I87" s="565"/>
      <c r="J87" s="18" t="s">
        <v>151</v>
      </c>
      <c r="K87" s="27" t="s">
        <v>89</v>
      </c>
      <c r="L87" s="27"/>
      <c r="M87" s="27" t="s">
        <v>89</v>
      </c>
      <c r="N87" s="27"/>
      <c r="O87" s="20" t="s">
        <v>38</v>
      </c>
      <c r="P87" s="20">
        <v>30</v>
      </c>
      <c r="Q87" s="20" t="s">
        <v>48</v>
      </c>
      <c r="R87" s="27">
        <f t="shared" si="4"/>
        <v>5730</v>
      </c>
      <c r="S87" s="21" t="s">
        <v>18</v>
      </c>
      <c r="T87" s="20">
        <v>0</v>
      </c>
      <c r="U87" s="25" t="s">
        <v>56</v>
      </c>
      <c r="V87" s="21" t="s">
        <v>44</v>
      </c>
      <c r="W87" s="21" t="s">
        <v>32</v>
      </c>
      <c r="X87" s="27">
        <f t="shared" si="0"/>
        <v>5760</v>
      </c>
      <c r="Y87" s="33" t="s">
        <v>152</v>
      </c>
      <c r="Z87" s="34"/>
      <c r="AC87" s="573" t="s">
        <v>153</v>
      </c>
      <c r="AD87" s="573" t="s">
        <v>153</v>
      </c>
    </row>
    <row r="88" spans="1:32" s="35" customFormat="1" ht="112.5">
      <c r="A88" s="550"/>
      <c r="B88" s="553"/>
      <c r="C88" s="556"/>
      <c r="D88" s="550"/>
      <c r="E88" s="550"/>
      <c r="F88" s="559"/>
      <c r="G88" s="559"/>
      <c r="H88" s="559"/>
      <c r="I88" s="565"/>
      <c r="J88" s="19" t="s">
        <v>154</v>
      </c>
      <c r="K88" s="27"/>
      <c r="L88" s="27"/>
      <c r="M88" s="27"/>
      <c r="N88" s="27"/>
      <c r="O88" s="20" t="s">
        <v>38</v>
      </c>
      <c r="P88" s="20">
        <v>30</v>
      </c>
      <c r="Q88" s="20" t="s">
        <v>48</v>
      </c>
      <c r="R88" s="27">
        <f t="shared" si="4"/>
        <v>5730</v>
      </c>
      <c r="S88" s="21" t="s">
        <v>18</v>
      </c>
      <c r="T88" s="20">
        <v>0</v>
      </c>
      <c r="U88" s="25" t="s">
        <v>45</v>
      </c>
      <c r="V88" s="21" t="s">
        <v>44</v>
      </c>
      <c r="W88" s="21" t="s">
        <v>32</v>
      </c>
      <c r="X88" s="27">
        <f t="shared" si="0"/>
        <v>5760</v>
      </c>
      <c r="Y88" s="33" t="s">
        <v>155</v>
      </c>
      <c r="Z88" s="34"/>
      <c r="AC88" s="573"/>
      <c r="AD88" s="573"/>
    </row>
    <row r="89" spans="1:32" s="35" customFormat="1" ht="67.5">
      <c r="A89" s="550"/>
      <c r="B89" s="553"/>
      <c r="C89" s="556"/>
      <c r="D89" s="550"/>
      <c r="E89" s="550"/>
      <c r="F89" s="559"/>
      <c r="G89" s="559"/>
      <c r="H89" s="559"/>
      <c r="I89" s="565"/>
      <c r="J89" s="19" t="s">
        <v>156</v>
      </c>
      <c r="K89" s="27" t="s">
        <v>89</v>
      </c>
      <c r="L89" s="27"/>
      <c r="M89" s="27" t="s">
        <v>89</v>
      </c>
      <c r="N89" s="27"/>
      <c r="O89" s="20" t="s">
        <v>38</v>
      </c>
      <c r="P89" s="20">
        <v>30</v>
      </c>
      <c r="Q89" s="20" t="s">
        <v>48</v>
      </c>
      <c r="R89" s="27">
        <f t="shared" si="4"/>
        <v>5730</v>
      </c>
      <c r="S89" s="21" t="s">
        <v>18</v>
      </c>
      <c r="T89" s="20">
        <v>0</v>
      </c>
      <c r="U89" s="25" t="s">
        <v>56</v>
      </c>
      <c r="V89" s="21" t="s">
        <v>44</v>
      </c>
      <c r="W89" s="21" t="s">
        <v>32</v>
      </c>
      <c r="X89" s="27">
        <f t="shared" si="0"/>
        <v>5760</v>
      </c>
      <c r="Y89" s="33" t="s">
        <v>157</v>
      </c>
      <c r="Z89" s="34"/>
      <c r="AC89" s="36" t="s">
        <v>158</v>
      </c>
      <c r="AD89" s="272" t="s">
        <v>158</v>
      </c>
    </row>
    <row r="90" spans="1:32" s="35" customFormat="1" ht="67.5">
      <c r="A90" s="550"/>
      <c r="B90" s="553"/>
      <c r="C90" s="556"/>
      <c r="D90" s="550"/>
      <c r="E90" s="550"/>
      <c r="F90" s="559"/>
      <c r="G90" s="559"/>
      <c r="H90" s="559"/>
      <c r="I90" s="572"/>
      <c r="J90" s="31" t="s">
        <v>159</v>
      </c>
      <c r="K90" s="27"/>
      <c r="L90" s="27"/>
      <c r="M90" s="27" t="s">
        <v>89</v>
      </c>
      <c r="N90" s="27"/>
      <c r="O90" s="20" t="s">
        <v>38</v>
      </c>
      <c r="P90" s="20">
        <v>30</v>
      </c>
      <c r="Q90" s="20" t="s">
        <v>53</v>
      </c>
      <c r="R90" s="27">
        <f t="shared" si="4"/>
        <v>5730</v>
      </c>
      <c r="S90" s="21" t="s">
        <v>18</v>
      </c>
      <c r="T90" s="20">
        <v>0</v>
      </c>
      <c r="U90" s="25" t="s">
        <v>56</v>
      </c>
      <c r="V90" s="21" t="s">
        <v>44</v>
      </c>
      <c r="W90" s="21" t="s">
        <v>32</v>
      </c>
      <c r="X90" s="27">
        <f t="shared" ref="X90:X154" si="5">P90+R90+T90</f>
        <v>5760</v>
      </c>
      <c r="Y90" s="33" t="s">
        <v>160</v>
      </c>
      <c r="Z90" s="34"/>
      <c r="AC90" s="36" t="s">
        <v>161</v>
      </c>
      <c r="AD90" s="272" t="s">
        <v>740</v>
      </c>
    </row>
    <row r="91" spans="1:32" s="35" customFormat="1" ht="45">
      <c r="A91" s="550"/>
      <c r="B91" s="553"/>
      <c r="C91" s="556"/>
      <c r="D91" s="550"/>
      <c r="E91" s="550"/>
      <c r="F91" s="559"/>
      <c r="G91" s="559"/>
      <c r="H91" s="559"/>
      <c r="I91" s="20" t="s">
        <v>162</v>
      </c>
      <c r="J91" s="18" t="s">
        <v>103</v>
      </c>
      <c r="K91" s="27"/>
      <c r="L91" s="27"/>
      <c r="M91" s="27" t="s">
        <v>89</v>
      </c>
      <c r="N91" s="27"/>
      <c r="O91" s="20" t="s">
        <v>38</v>
      </c>
      <c r="P91" s="20">
        <v>30</v>
      </c>
      <c r="Q91" s="20" t="s">
        <v>48</v>
      </c>
      <c r="R91" s="27">
        <f t="shared" si="4"/>
        <v>5730</v>
      </c>
      <c r="S91" s="21" t="s">
        <v>18</v>
      </c>
      <c r="T91" s="20">
        <v>0</v>
      </c>
      <c r="U91" s="25" t="s">
        <v>56</v>
      </c>
      <c r="V91" s="21" t="s">
        <v>44</v>
      </c>
      <c r="W91" s="21" t="s">
        <v>32</v>
      </c>
      <c r="X91" s="27">
        <f t="shared" si="5"/>
        <v>5760</v>
      </c>
      <c r="Y91" s="33" t="s">
        <v>160</v>
      </c>
      <c r="Z91" s="34"/>
      <c r="AC91" s="35" t="s">
        <v>163</v>
      </c>
      <c r="AD91" s="272" t="s">
        <v>161</v>
      </c>
    </row>
    <row r="92" spans="1:32" s="35" customFormat="1" ht="102" thickBot="1">
      <c r="A92" s="551"/>
      <c r="B92" s="554"/>
      <c r="C92" s="557"/>
      <c r="D92" s="551"/>
      <c r="E92" s="551"/>
      <c r="F92" s="560"/>
      <c r="G92" s="560"/>
      <c r="H92" s="560"/>
      <c r="I92" s="38" t="s">
        <v>164</v>
      </c>
      <c r="J92" s="39" t="s">
        <v>165</v>
      </c>
      <c r="K92" s="40" t="s">
        <v>89</v>
      </c>
      <c r="L92" s="40"/>
      <c r="M92" s="40" t="s">
        <v>89</v>
      </c>
      <c r="N92" s="40"/>
      <c r="O92" s="38" t="s">
        <v>38</v>
      </c>
      <c r="P92" s="38">
        <v>30</v>
      </c>
      <c r="Q92" s="38" t="s">
        <v>48</v>
      </c>
      <c r="R92" s="40">
        <f t="shared" si="4"/>
        <v>5730</v>
      </c>
      <c r="S92" s="41" t="s">
        <v>18</v>
      </c>
      <c r="T92" s="38">
        <v>0</v>
      </c>
      <c r="U92" s="42" t="s">
        <v>56</v>
      </c>
      <c r="V92" s="41" t="s">
        <v>44</v>
      </c>
      <c r="W92" s="41" t="s">
        <v>32</v>
      </c>
      <c r="X92" s="40">
        <f t="shared" si="5"/>
        <v>5760</v>
      </c>
      <c r="Y92" s="43" t="s">
        <v>166</v>
      </c>
      <c r="Z92" s="44"/>
      <c r="AC92" s="36" t="s">
        <v>167</v>
      </c>
      <c r="AD92" s="35" t="s">
        <v>163</v>
      </c>
    </row>
    <row r="93" spans="1:32" s="15" customFormat="1" ht="101.25">
      <c r="A93" s="549">
        <v>2</v>
      </c>
      <c r="B93" s="564" t="s">
        <v>168</v>
      </c>
      <c r="C93" s="564" t="s">
        <v>169</v>
      </c>
      <c r="D93" s="567" t="s">
        <v>12</v>
      </c>
      <c r="E93" s="567" t="s">
        <v>41</v>
      </c>
      <c r="F93" s="558">
        <v>0.9</v>
      </c>
      <c r="G93" s="567" t="s">
        <v>46</v>
      </c>
      <c r="H93" s="567" t="s">
        <v>42</v>
      </c>
      <c r="I93" s="11" t="s">
        <v>170</v>
      </c>
      <c r="J93" s="11" t="s">
        <v>171</v>
      </c>
      <c r="K93" s="45"/>
      <c r="L93" s="45" t="s">
        <v>89</v>
      </c>
      <c r="M93" s="45"/>
      <c r="N93" s="45" t="s">
        <v>89</v>
      </c>
      <c r="O93" s="10" t="s">
        <v>38</v>
      </c>
      <c r="P93" s="11">
        <v>15</v>
      </c>
      <c r="Q93" s="11" t="s">
        <v>48</v>
      </c>
      <c r="R93" s="11">
        <f>2*60</f>
        <v>120</v>
      </c>
      <c r="S93" s="46" t="s">
        <v>48</v>
      </c>
      <c r="T93" s="11">
        <f>6*60</f>
        <v>360</v>
      </c>
      <c r="U93" s="47" t="s">
        <v>41</v>
      </c>
      <c r="V93" s="48" t="s">
        <v>18</v>
      </c>
      <c r="W93" s="49" t="s">
        <v>18</v>
      </c>
      <c r="X93" s="50">
        <f t="shared" si="5"/>
        <v>495</v>
      </c>
      <c r="Y93" s="51" t="s">
        <v>172</v>
      </c>
      <c r="Z93" s="52"/>
      <c r="AC93" s="584" t="s">
        <v>173</v>
      </c>
      <c r="AD93" s="272" t="s">
        <v>167</v>
      </c>
    </row>
    <row r="94" spans="1:32" s="15" customFormat="1" ht="11.25" customHeight="1">
      <c r="A94" s="550"/>
      <c r="B94" s="565"/>
      <c r="C94" s="565"/>
      <c r="D94" s="568"/>
      <c r="E94" s="568"/>
      <c r="F94" s="559"/>
      <c r="G94" s="568"/>
      <c r="H94" s="568"/>
      <c r="I94" s="20" t="s">
        <v>174</v>
      </c>
      <c r="J94" s="20" t="s">
        <v>171</v>
      </c>
      <c r="K94" s="25"/>
      <c r="L94" s="25" t="s">
        <v>89</v>
      </c>
      <c r="M94" s="25"/>
      <c r="N94" s="25" t="s">
        <v>89</v>
      </c>
      <c r="O94" s="20" t="s">
        <v>38</v>
      </c>
      <c r="P94" s="20">
        <v>15</v>
      </c>
      <c r="Q94" s="20" t="s">
        <v>48</v>
      </c>
      <c r="R94" s="20">
        <f>2*60</f>
        <v>120</v>
      </c>
      <c r="S94" s="21" t="s">
        <v>48</v>
      </c>
      <c r="T94" s="20">
        <f t="shared" ref="T94:T99" si="6">4*60</f>
        <v>240</v>
      </c>
      <c r="U94" s="53" t="s">
        <v>41</v>
      </c>
      <c r="V94" s="54" t="s">
        <v>18</v>
      </c>
      <c r="W94" s="26" t="s">
        <v>18</v>
      </c>
      <c r="X94" s="27">
        <f t="shared" si="5"/>
        <v>375</v>
      </c>
      <c r="Y94" s="55"/>
      <c r="Z94" s="30"/>
      <c r="AC94" s="584"/>
      <c r="AD94" s="584" t="s">
        <v>173</v>
      </c>
    </row>
    <row r="95" spans="1:32" s="15" customFormat="1" ht="33.75">
      <c r="A95" s="550"/>
      <c r="B95" s="565"/>
      <c r="C95" s="565"/>
      <c r="D95" s="568"/>
      <c r="E95" s="568"/>
      <c r="F95" s="559"/>
      <c r="G95" s="568"/>
      <c r="H95" s="568"/>
      <c r="I95" s="20" t="s">
        <v>175</v>
      </c>
      <c r="J95" s="31" t="s">
        <v>176</v>
      </c>
      <c r="K95" s="56"/>
      <c r="L95" s="56" t="s">
        <v>89</v>
      </c>
      <c r="M95" s="56"/>
      <c r="N95" s="56" t="s">
        <v>89</v>
      </c>
      <c r="O95" s="31" t="s">
        <v>38</v>
      </c>
      <c r="P95" s="31">
        <v>15</v>
      </c>
      <c r="Q95" s="31" t="s">
        <v>48</v>
      </c>
      <c r="R95" s="57">
        <v>60</v>
      </c>
      <c r="S95" s="58" t="s">
        <v>48</v>
      </c>
      <c r="T95" s="31">
        <f t="shared" si="6"/>
        <v>240</v>
      </c>
      <c r="U95" s="59" t="s">
        <v>41</v>
      </c>
      <c r="V95" s="60" t="s">
        <v>18</v>
      </c>
      <c r="W95" s="26" t="s">
        <v>18</v>
      </c>
      <c r="X95" s="27">
        <f t="shared" si="5"/>
        <v>315</v>
      </c>
      <c r="Y95" s="61" t="s">
        <v>177</v>
      </c>
      <c r="Z95" s="30"/>
      <c r="AC95" s="62" t="s">
        <v>178</v>
      </c>
      <c r="AD95" s="584"/>
    </row>
    <row r="96" spans="1:32" s="15" customFormat="1" ht="33.75">
      <c r="A96" s="550"/>
      <c r="B96" s="565"/>
      <c r="C96" s="565"/>
      <c r="D96" s="568"/>
      <c r="E96" s="568"/>
      <c r="F96" s="559"/>
      <c r="G96" s="568"/>
      <c r="H96" s="568"/>
      <c r="I96" s="20" t="s">
        <v>179</v>
      </c>
      <c r="J96" s="31" t="s">
        <v>176</v>
      </c>
      <c r="K96" s="25"/>
      <c r="L96" s="25" t="s">
        <v>89</v>
      </c>
      <c r="M96" s="25"/>
      <c r="N96" s="25" t="s">
        <v>89</v>
      </c>
      <c r="O96" s="20" t="s">
        <v>38</v>
      </c>
      <c r="P96" s="20">
        <v>15</v>
      </c>
      <c r="Q96" s="20" t="s">
        <v>48</v>
      </c>
      <c r="R96" s="63">
        <v>60</v>
      </c>
      <c r="S96" s="21" t="s">
        <v>48</v>
      </c>
      <c r="T96" s="20">
        <f t="shared" si="6"/>
        <v>240</v>
      </c>
      <c r="U96" s="53" t="s">
        <v>41</v>
      </c>
      <c r="V96" s="54" t="s">
        <v>18</v>
      </c>
      <c r="W96" s="26" t="s">
        <v>18</v>
      </c>
      <c r="X96" s="27">
        <f t="shared" si="5"/>
        <v>315</v>
      </c>
      <c r="Y96" s="61" t="s">
        <v>180</v>
      </c>
      <c r="Z96" s="30"/>
      <c r="AC96" s="62" t="s">
        <v>181</v>
      </c>
      <c r="AD96" s="62" t="s">
        <v>178</v>
      </c>
    </row>
    <row r="97" spans="1:30" s="15" customFormat="1" ht="22.5">
      <c r="A97" s="550"/>
      <c r="B97" s="565"/>
      <c r="C97" s="565"/>
      <c r="D97" s="568"/>
      <c r="E97" s="568"/>
      <c r="F97" s="559"/>
      <c r="G97" s="568"/>
      <c r="H97" s="568"/>
      <c r="I97" s="32" t="s">
        <v>182</v>
      </c>
      <c r="J97" s="141" t="s">
        <v>713</v>
      </c>
      <c r="K97" s="25"/>
      <c r="L97" s="25" t="s">
        <v>89</v>
      </c>
      <c r="M97" s="25"/>
      <c r="N97" s="25" t="s">
        <v>89</v>
      </c>
      <c r="O97" s="20" t="s">
        <v>38</v>
      </c>
      <c r="P97" s="20">
        <v>15</v>
      </c>
      <c r="Q97" s="20" t="s">
        <v>48</v>
      </c>
      <c r="R97" s="63">
        <v>60</v>
      </c>
      <c r="S97" s="21" t="s">
        <v>48</v>
      </c>
      <c r="T97" s="20">
        <f t="shared" si="6"/>
        <v>240</v>
      </c>
      <c r="U97" s="53" t="s">
        <v>41</v>
      </c>
      <c r="V97" s="54" t="s">
        <v>18</v>
      </c>
      <c r="W97" s="26" t="s">
        <v>18</v>
      </c>
      <c r="X97" s="27">
        <f t="shared" si="5"/>
        <v>315</v>
      </c>
      <c r="Y97" s="61"/>
      <c r="Z97" s="30"/>
      <c r="AC97" s="62" t="s">
        <v>183</v>
      </c>
      <c r="AD97" s="62" t="s">
        <v>181</v>
      </c>
    </row>
    <row r="98" spans="1:30" s="15" customFormat="1" ht="22.5">
      <c r="A98" s="550"/>
      <c r="B98" s="565"/>
      <c r="C98" s="565"/>
      <c r="D98" s="568"/>
      <c r="E98" s="568"/>
      <c r="F98" s="559"/>
      <c r="G98" s="568"/>
      <c r="H98" s="568"/>
      <c r="I98" s="20" t="s">
        <v>184</v>
      </c>
      <c r="J98" s="20" t="s">
        <v>171</v>
      </c>
      <c r="K98" s="25"/>
      <c r="L98" s="25" t="s">
        <v>89</v>
      </c>
      <c r="M98" s="25"/>
      <c r="N98" s="25" t="s">
        <v>89</v>
      </c>
      <c r="O98" s="20" t="s">
        <v>38</v>
      </c>
      <c r="P98" s="20">
        <v>15</v>
      </c>
      <c r="Q98" s="20" t="s">
        <v>48</v>
      </c>
      <c r="R98" s="20">
        <v>60</v>
      </c>
      <c r="S98" s="21" t="s">
        <v>48</v>
      </c>
      <c r="T98" s="20">
        <f t="shared" si="6"/>
        <v>240</v>
      </c>
      <c r="U98" s="53" t="s">
        <v>41</v>
      </c>
      <c r="V98" s="54" t="s">
        <v>18</v>
      </c>
      <c r="W98" s="26" t="s">
        <v>18</v>
      </c>
      <c r="X98" s="27">
        <f t="shared" si="5"/>
        <v>315</v>
      </c>
      <c r="Y98" s="64"/>
      <c r="Z98" s="30"/>
      <c r="AC98" s="65" t="s">
        <v>185</v>
      </c>
      <c r="AD98" s="62" t="s">
        <v>183</v>
      </c>
    </row>
    <row r="99" spans="1:30" s="15" customFormat="1" ht="67.5">
      <c r="A99" s="550"/>
      <c r="B99" s="565"/>
      <c r="C99" s="565"/>
      <c r="D99" s="568"/>
      <c r="E99" s="568"/>
      <c r="F99" s="559"/>
      <c r="G99" s="568"/>
      <c r="H99" s="568"/>
      <c r="I99" s="571" t="s">
        <v>186</v>
      </c>
      <c r="J99" s="283" t="s">
        <v>171</v>
      </c>
      <c r="K99" s="53"/>
      <c r="L99" s="53" t="s">
        <v>89</v>
      </c>
      <c r="M99" s="53"/>
      <c r="N99" s="53" t="s">
        <v>89</v>
      </c>
      <c r="O99" s="283" t="s">
        <v>38</v>
      </c>
      <c r="P99" s="283">
        <v>15</v>
      </c>
      <c r="Q99" s="283" t="s">
        <v>48</v>
      </c>
      <c r="R99" s="283">
        <v>60</v>
      </c>
      <c r="S99" s="54" t="s">
        <v>48</v>
      </c>
      <c r="T99" s="283">
        <f t="shared" si="6"/>
        <v>240</v>
      </c>
      <c r="U99" s="53" t="s">
        <v>41</v>
      </c>
      <c r="V99" s="54" t="s">
        <v>18</v>
      </c>
      <c r="W99" s="112" t="s">
        <v>18</v>
      </c>
      <c r="X99" s="293">
        <f t="shared" si="5"/>
        <v>315</v>
      </c>
      <c r="Y99" s="287" t="s">
        <v>187</v>
      </c>
      <c r="Z99" s="30"/>
      <c r="AC99" s="66" t="s">
        <v>188</v>
      </c>
      <c r="AD99" s="65" t="s">
        <v>185</v>
      </c>
    </row>
    <row r="100" spans="1:30" s="15" customFormat="1" ht="67.5">
      <c r="A100" s="550"/>
      <c r="B100" s="565"/>
      <c r="C100" s="565"/>
      <c r="D100" s="568"/>
      <c r="E100" s="568"/>
      <c r="F100" s="559"/>
      <c r="G100" s="568"/>
      <c r="H100" s="568"/>
      <c r="I100" s="572"/>
      <c r="J100" s="294" t="s">
        <v>88</v>
      </c>
      <c r="K100" s="286" t="s">
        <v>89</v>
      </c>
      <c r="L100" s="286"/>
      <c r="M100" s="286" t="s">
        <v>89</v>
      </c>
      <c r="N100" s="286"/>
      <c r="O100" s="298" t="s">
        <v>38</v>
      </c>
      <c r="P100" s="286">
        <v>15</v>
      </c>
      <c r="Q100" s="286" t="s">
        <v>48</v>
      </c>
      <c r="R100" s="286">
        <v>60</v>
      </c>
      <c r="S100" s="298" t="s">
        <v>18</v>
      </c>
      <c r="T100" s="286">
        <v>0</v>
      </c>
      <c r="U100" s="286" t="s">
        <v>56</v>
      </c>
      <c r="V100" s="92" t="s">
        <v>11</v>
      </c>
      <c r="W100" s="300" t="s">
        <v>32</v>
      </c>
      <c r="X100" s="284">
        <f t="shared" si="5"/>
        <v>75</v>
      </c>
      <c r="Y100" s="299" t="s">
        <v>189</v>
      </c>
      <c r="Z100" s="69"/>
      <c r="AC100" s="36" t="s">
        <v>190</v>
      </c>
      <c r="AD100" s="66" t="s">
        <v>188</v>
      </c>
    </row>
    <row r="101" spans="1:30" s="35" customFormat="1" ht="23.25" thickBot="1">
      <c r="A101" s="551"/>
      <c r="B101" s="566"/>
      <c r="C101" s="566"/>
      <c r="D101" s="569"/>
      <c r="E101" s="569"/>
      <c r="F101" s="560"/>
      <c r="G101" s="569"/>
      <c r="H101" s="569"/>
      <c r="I101" s="38" t="s">
        <v>191</v>
      </c>
      <c r="J101" s="70" t="s">
        <v>192</v>
      </c>
      <c r="K101" s="40"/>
      <c r="L101" s="40"/>
      <c r="M101" s="40" t="s">
        <v>89</v>
      </c>
      <c r="N101" s="40" t="s">
        <v>89</v>
      </c>
      <c r="O101" s="38" t="s">
        <v>38</v>
      </c>
      <c r="P101" s="38">
        <v>30</v>
      </c>
      <c r="Q101" s="38" t="s">
        <v>48</v>
      </c>
      <c r="R101" s="40">
        <f>(24*60)*4</f>
        <v>5760</v>
      </c>
      <c r="S101" s="41" t="s">
        <v>18</v>
      </c>
      <c r="T101" s="38">
        <v>0</v>
      </c>
      <c r="U101" s="53" t="s">
        <v>41</v>
      </c>
      <c r="V101" s="126" t="s">
        <v>44</v>
      </c>
      <c r="W101" s="127" t="s">
        <v>32</v>
      </c>
      <c r="X101" s="40">
        <f t="shared" si="5"/>
        <v>5790</v>
      </c>
      <c r="Y101" s="43" t="s">
        <v>193</v>
      </c>
      <c r="Z101" s="44"/>
      <c r="AC101" s="36" t="s">
        <v>190</v>
      </c>
      <c r="AD101" s="272" t="s">
        <v>190</v>
      </c>
    </row>
    <row r="102" spans="1:30" s="15" customFormat="1" ht="22.5">
      <c r="A102" s="549">
        <v>3</v>
      </c>
      <c r="B102" s="564" t="s">
        <v>194</v>
      </c>
      <c r="C102" s="564" t="s">
        <v>195</v>
      </c>
      <c r="D102" s="567" t="s">
        <v>12</v>
      </c>
      <c r="E102" s="567" t="s">
        <v>41</v>
      </c>
      <c r="F102" s="558">
        <v>0.9</v>
      </c>
      <c r="G102" s="567" t="s">
        <v>46</v>
      </c>
      <c r="H102" s="567" t="s">
        <v>42</v>
      </c>
      <c r="I102" s="11" t="s">
        <v>196</v>
      </c>
      <c r="J102" s="67" t="s">
        <v>134</v>
      </c>
      <c r="K102" s="578"/>
      <c r="L102" s="45" t="s">
        <v>89</v>
      </c>
      <c r="M102" s="45"/>
      <c r="N102" s="45"/>
      <c r="O102" s="71" t="s">
        <v>12</v>
      </c>
      <c r="P102" s="11">
        <v>15</v>
      </c>
      <c r="Q102" s="11" t="s">
        <v>12</v>
      </c>
      <c r="R102" s="50">
        <f>24*60</f>
        <v>1440</v>
      </c>
      <c r="S102" s="46" t="s">
        <v>48</v>
      </c>
      <c r="T102" s="50">
        <f>(15*24)*60</f>
        <v>21600</v>
      </c>
      <c r="U102" s="47" t="s">
        <v>41</v>
      </c>
      <c r="V102" s="48" t="s">
        <v>18</v>
      </c>
      <c r="W102" s="49" t="s">
        <v>18</v>
      </c>
      <c r="X102" s="50">
        <f t="shared" si="5"/>
        <v>23055</v>
      </c>
      <c r="Y102" s="581" t="s">
        <v>197</v>
      </c>
      <c r="Z102" s="52"/>
      <c r="AC102" s="584" t="s">
        <v>198</v>
      </c>
      <c r="AD102" s="272" t="s">
        <v>190</v>
      </c>
    </row>
    <row r="103" spans="1:30" s="15" customFormat="1" ht="11.25" customHeight="1">
      <c r="A103" s="550"/>
      <c r="B103" s="565"/>
      <c r="C103" s="565"/>
      <c r="D103" s="568"/>
      <c r="E103" s="568"/>
      <c r="F103" s="559"/>
      <c r="G103" s="568"/>
      <c r="H103" s="568"/>
      <c r="I103" s="571" t="s">
        <v>199</v>
      </c>
      <c r="J103" s="31" t="s">
        <v>200</v>
      </c>
      <c r="K103" s="579"/>
      <c r="L103" s="25" t="s">
        <v>89</v>
      </c>
      <c r="M103" s="25"/>
      <c r="N103" s="25"/>
      <c r="O103" s="72" t="s">
        <v>12</v>
      </c>
      <c r="P103" s="20">
        <v>15</v>
      </c>
      <c r="Q103" s="20" t="s">
        <v>12</v>
      </c>
      <c r="R103" s="20">
        <v>120</v>
      </c>
      <c r="S103" s="21" t="s">
        <v>48</v>
      </c>
      <c r="T103" s="27">
        <f>24*60</f>
        <v>1440</v>
      </c>
      <c r="U103" s="73" t="s">
        <v>45</v>
      </c>
      <c r="V103" s="54" t="s">
        <v>18</v>
      </c>
      <c r="W103" s="26" t="s">
        <v>18</v>
      </c>
      <c r="X103" s="27">
        <f t="shared" si="5"/>
        <v>1575</v>
      </c>
      <c r="Y103" s="582"/>
      <c r="Z103" s="30"/>
      <c r="AC103" s="584"/>
      <c r="AD103" s="584" t="s">
        <v>198</v>
      </c>
    </row>
    <row r="104" spans="1:30" s="15" customFormat="1" ht="11.25">
      <c r="A104" s="550"/>
      <c r="B104" s="565"/>
      <c r="C104" s="565"/>
      <c r="D104" s="568"/>
      <c r="E104" s="568"/>
      <c r="F104" s="559"/>
      <c r="G104" s="568"/>
      <c r="H104" s="568"/>
      <c r="I104" s="565"/>
      <c r="J104" s="31" t="s">
        <v>201</v>
      </c>
      <c r="K104" s="579"/>
      <c r="L104" s="25"/>
      <c r="M104" s="25"/>
      <c r="N104" s="25"/>
      <c r="O104" s="72"/>
      <c r="P104" s="20"/>
      <c r="Q104" s="20"/>
      <c r="R104" s="20"/>
      <c r="S104" s="21"/>
      <c r="T104" s="27"/>
      <c r="U104" s="73"/>
      <c r="V104" s="54"/>
      <c r="W104" s="26"/>
      <c r="X104" s="27"/>
      <c r="Y104" s="582"/>
      <c r="Z104" s="30"/>
      <c r="AC104" s="584"/>
      <c r="AD104" s="584"/>
    </row>
    <row r="105" spans="1:30" s="15" customFormat="1" ht="11.25">
      <c r="A105" s="550"/>
      <c r="B105" s="565"/>
      <c r="C105" s="565"/>
      <c r="D105" s="568"/>
      <c r="E105" s="568"/>
      <c r="F105" s="559"/>
      <c r="G105" s="568"/>
      <c r="H105" s="568"/>
      <c r="I105" s="572"/>
      <c r="J105" s="31" t="s">
        <v>202</v>
      </c>
      <c r="K105" s="579"/>
      <c r="L105" s="25" t="s">
        <v>89</v>
      </c>
      <c r="M105" s="25"/>
      <c r="N105" s="25"/>
      <c r="O105" s="72" t="s">
        <v>12</v>
      </c>
      <c r="P105" s="20">
        <v>15</v>
      </c>
      <c r="Q105" s="20" t="s">
        <v>12</v>
      </c>
      <c r="R105" s="20">
        <v>120</v>
      </c>
      <c r="S105" s="21" t="s">
        <v>48</v>
      </c>
      <c r="T105" s="27">
        <f>24*60</f>
        <v>1440</v>
      </c>
      <c r="U105" s="73" t="s">
        <v>45</v>
      </c>
      <c r="V105" s="54" t="s">
        <v>18</v>
      </c>
      <c r="W105" s="26" t="s">
        <v>18</v>
      </c>
      <c r="X105" s="27">
        <f t="shared" si="5"/>
        <v>1575</v>
      </c>
      <c r="Y105" s="582"/>
      <c r="Z105" s="30"/>
      <c r="AC105" s="584"/>
      <c r="AD105" s="584"/>
    </row>
    <row r="106" spans="1:30" s="15" customFormat="1" ht="11.25">
      <c r="A106" s="550"/>
      <c r="B106" s="565"/>
      <c r="C106" s="565"/>
      <c r="D106" s="568"/>
      <c r="E106" s="568"/>
      <c r="F106" s="559"/>
      <c r="G106" s="568"/>
      <c r="H106" s="568"/>
      <c r="I106" s="20" t="s">
        <v>203</v>
      </c>
      <c r="J106" s="31" t="s">
        <v>204</v>
      </c>
      <c r="K106" s="579"/>
      <c r="L106" s="25" t="s">
        <v>89</v>
      </c>
      <c r="M106" s="25"/>
      <c r="N106" s="25"/>
      <c r="O106" s="72" t="s">
        <v>12</v>
      </c>
      <c r="P106" s="20">
        <v>15</v>
      </c>
      <c r="Q106" s="20" t="s">
        <v>12</v>
      </c>
      <c r="R106" s="20">
        <v>60</v>
      </c>
      <c r="S106" s="21" t="s">
        <v>48</v>
      </c>
      <c r="T106" s="20">
        <v>60</v>
      </c>
      <c r="U106" s="73" t="s">
        <v>45</v>
      </c>
      <c r="V106" s="54" t="s">
        <v>18</v>
      </c>
      <c r="W106" s="26" t="s">
        <v>18</v>
      </c>
      <c r="X106" s="27">
        <f t="shared" si="5"/>
        <v>135</v>
      </c>
      <c r="Y106" s="582"/>
      <c r="Z106" s="30"/>
      <c r="AC106" s="584"/>
      <c r="AD106" s="584"/>
    </row>
    <row r="107" spans="1:30" s="15" customFormat="1" ht="11.25">
      <c r="A107" s="550"/>
      <c r="B107" s="565"/>
      <c r="C107" s="565"/>
      <c r="D107" s="568"/>
      <c r="E107" s="568"/>
      <c r="F107" s="559"/>
      <c r="G107" s="568"/>
      <c r="H107" s="568"/>
      <c r="I107" s="20" t="s">
        <v>205</v>
      </c>
      <c r="J107" s="31" t="s">
        <v>206</v>
      </c>
      <c r="K107" s="579"/>
      <c r="L107" s="25" t="s">
        <v>89</v>
      </c>
      <c r="M107" s="25"/>
      <c r="N107" s="25"/>
      <c r="O107" s="72" t="s">
        <v>12</v>
      </c>
      <c r="P107" s="20">
        <v>15</v>
      </c>
      <c r="Q107" s="20" t="s">
        <v>12</v>
      </c>
      <c r="R107" s="20">
        <v>120</v>
      </c>
      <c r="S107" s="21" t="s">
        <v>48</v>
      </c>
      <c r="T107" s="20">
        <v>120</v>
      </c>
      <c r="U107" s="73" t="s">
        <v>41</v>
      </c>
      <c r="V107" s="54" t="s">
        <v>18</v>
      </c>
      <c r="W107" s="26" t="s">
        <v>18</v>
      </c>
      <c r="X107" s="27">
        <f t="shared" si="5"/>
        <v>255</v>
      </c>
      <c r="Y107" s="582"/>
      <c r="Z107" s="30"/>
      <c r="AC107" s="584"/>
      <c r="AD107" s="584"/>
    </row>
    <row r="108" spans="1:30" s="15" customFormat="1" ht="11.25">
      <c r="A108" s="550"/>
      <c r="B108" s="565"/>
      <c r="C108" s="565"/>
      <c r="D108" s="568"/>
      <c r="E108" s="568"/>
      <c r="F108" s="559"/>
      <c r="G108" s="568"/>
      <c r="H108" s="568"/>
      <c r="I108" s="571" t="s">
        <v>175</v>
      </c>
      <c r="J108" s="31" t="s">
        <v>207</v>
      </c>
      <c r="K108" s="579"/>
      <c r="L108" s="25" t="s">
        <v>89</v>
      </c>
      <c r="M108" s="25"/>
      <c r="N108" s="25"/>
      <c r="O108" s="72" t="s">
        <v>12</v>
      </c>
      <c r="P108" s="20">
        <v>15</v>
      </c>
      <c r="Q108" s="20" t="s">
        <v>12</v>
      </c>
      <c r="R108" s="20">
        <v>120</v>
      </c>
      <c r="S108" s="21" t="s">
        <v>48</v>
      </c>
      <c r="T108" s="20">
        <v>120</v>
      </c>
      <c r="U108" s="73" t="s">
        <v>41</v>
      </c>
      <c r="V108" s="54" t="s">
        <v>18</v>
      </c>
      <c r="W108" s="26" t="s">
        <v>18</v>
      </c>
      <c r="X108" s="27">
        <f t="shared" si="5"/>
        <v>255</v>
      </c>
      <c r="Y108" s="582"/>
      <c r="Z108" s="30"/>
      <c r="AC108" s="584"/>
      <c r="AD108" s="584"/>
    </row>
    <row r="109" spans="1:30" s="15" customFormat="1" ht="12" thickBot="1">
      <c r="A109" s="551"/>
      <c r="B109" s="566"/>
      <c r="C109" s="566"/>
      <c r="D109" s="569"/>
      <c r="E109" s="569"/>
      <c r="F109" s="560"/>
      <c r="G109" s="569"/>
      <c r="H109" s="569"/>
      <c r="I109" s="566"/>
      <c r="J109" s="70" t="s">
        <v>208</v>
      </c>
      <c r="K109" s="580"/>
      <c r="L109" s="42" t="s">
        <v>89</v>
      </c>
      <c r="M109" s="42"/>
      <c r="N109" s="42"/>
      <c r="O109" s="38" t="s">
        <v>12</v>
      </c>
      <c r="P109" s="38">
        <v>15</v>
      </c>
      <c r="Q109" s="38" t="s">
        <v>12</v>
      </c>
      <c r="R109" s="38">
        <v>120</v>
      </c>
      <c r="S109" s="41" t="s">
        <v>48</v>
      </c>
      <c r="T109" s="38">
        <v>120</v>
      </c>
      <c r="U109" s="74" t="s">
        <v>41</v>
      </c>
      <c r="V109" s="41" t="s">
        <v>18</v>
      </c>
      <c r="W109" s="68" t="s">
        <v>18</v>
      </c>
      <c r="X109" s="40">
        <f t="shared" si="5"/>
        <v>255</v>
      </c>
      <c r="Y109" s="583"/>
      <c r="Z109" s="75"/>
      <c r="AC109" s="584"/>
      <c r="AD109" s="584"/>
    </row>
    <row r="110" spans="1:30" s="15" customFormat="1" ht="33.75">
      <c r="A110" s="549">
        <v>4</v>
      </c>
      <c r="B110" s="564" t="s">
        <v>209</v>
      </c>
      <c r="C110" s="564" t="s">
        <v>210</v>
      </c>
      <c r="D110" s="567" t="s">
        <v>12</v>
      </c>
      <c r="E110" s="567" t="s">
        <v>45</v>
      </c>
      <c r="F110" s="558">
        <v>0.9</v>
      </c>
      <c r="G110" s="567" t="s">
        <v>46</v>
      </c>
      <c r="H110" s="567" t="s">
        <v>42</v>
      </c>
      <c r="I110" s="585" t="s">
        <v>211</v>
      </c>
      <c r="J110" s="9" t="s">
        <v>134</v>
      </c>
      <c r="K110" s="45"/>
      <c r="L110" s="45" t="s">
        <v>89</v>
      </c>
      <c r="M110" s="45"/>
      <c r="N110" s="45"/>
      <c r="O110" s="10" t="s">
        <v>38</v>
      </c>
      <c r="P110" s="11">
        <v>15</v>
      </c>
      <c r="Q110" s="11" t="s">
        <v>48</v>
      </c>
      <c r="R110" s="50">
        <v>60</v>
      </c>
      <c r="S110" s="46" t="s">
        <v>48</v>
      </c>
      <c r="T110" s="50">
        <v>60</v>
      </c>
      <c r="U110" s="50" t="s">
        <v>56</v>
      </c>
      <c r="V110" s="48" t="s">
        <v>18</v>
      </c>
      <c r="W110" s="49" t="s">
        <v>18</v>
      </c>
      <c r="X110" s="50">
        <f t="shared" si="5"/>
        <v>135</v>
      </c>
      <c r="Y110" s="76" t="s">
        <v>212</v>
      </c>
      <c r="Z110" s="52"/>
      <c r="AC110" s="584" t="s">
        <v>213</v>
      </c>
      <c r="AD110" s="584"/>
    </row>
    <row r="111" spans="1:30" s="15" customFormat="1" ht="33.75" customHeight="1">
      <c r="A111" s="550"/>
      <c r="B111" s="565"/>
      <c r="C111" s="565"/>
      <c r="D111" s="568"/>
      <c r="E111" s="568"/>
      <c r="F111" s="559"/>
      <c r="G111" s="568"/>
      <c r="H111" s="568"/>
      <c r="I111" s="586"/>
      <c r="J111" s="18" t="s">
        <v>214</v>
      </c>
      <c r="K111" s="25" t="s">
        <v>89</v>
      </c>
      <c r="L111" s="25" t="s">
        <v>89</v>
      </c>
      <c r="M111" s="25"/>
      <c r="N111" s="25"/>
      <c r="O111" s="20" t="s">
        <v>38</v>
      </c>
      <c r="P111" s="20">
        <v>15</v>
      </c>
      <c r="Q111" s="20" t="s">
        <v>48</v>
      </c>
      <c r="R111" s="20">
        <v>120</v>
      </c>
      <c r="S111" s="21" t="s">
        <v>48</v>
      </c>
      <c r="T111" s="27">
        <f>24*60</f>
        <v>1440</v>
      </c>
      <c r="U111" s="27" t="s">
        <v>56</v>
      </c>
      <c r="V111" s="54" t="s">
        <v>18</v>
      </c>
      <c r="W111" s="26" t="s">
        <v>18</v>
      </c>
      <c r="X111" s="27">
        <f t="shared" si="5"/>
        <v>1575</v>
      </c>
      <c r="Y111" s="33" t="s">
        <v>212</v>
      </c>
      <c r="Z111" s="30"/>
      <c r="AC111" s="584"/>
      <c r="AD111" s="584" t="s">
        <v>741</v>
      </c>
    </row>
    <row r="112" spans="1:30" s="15" customFormat="1" ht="33.75">
      <c r="A112" s="550"/>
      <c r="B112" s="565"/>
      <c r="C112" s="565"/>
      <c r="D112" s="568"/>
      <c r="E112" s="568"/>
      <c r="F112" s="559"/>
      <c r="G112" s="568"/>
      <c r="H112" s="568"/>
      <c r="I112" s="586"/>
      <c r="J112" s="18" t="s">
        <v>215</v>
      </c>
      <c r="K112" s="25" t="s">
        <v>89</v>
      </c>
      <c r="L112" s="25" t="s">
        <v>89</v>
      </c>
      <c r="M112" s="25"/>
      <c r="N112" s="25"/>
      <c r="O112" s="20" t="s">
        <v>38</v>
      </c>
      <c r="P112" s="20">
        <v>15</v>
      </c>
      <c r="Q112" s="20" t="s">
        <v>48</v>
      </c>
      <c r="R112" s="20">
        <v>120</v>
      </c>
      <c r="S112" s="21" t="s">
        <v>48</v>
      </c>
      <c r="T112" s="27">
        <f>24*60</f>
        <v>1440</v>
      </c>
      <c r="U112" s="27" t="s">
        <v>56</v>
      </c>
      <c r="V112" s="54" t="s">
        <v>18</v>
      </c>
      <c r="W112" s="26" t="s">
        <v>18</v>
      </c>
      <c r="X112" s="27">
        <f t="shared" si="5"/>
        <v>1575</v>
      </c>
      <c r="Y112" s="33" t="s">
        <v>212</v>
      </c>
      <c r="Z112" s="30"/>
      <c r="AC112" s="584"/>
      <c r="AD112" s="584"/>
    </row>
    <row r="113" spans="1:30" s="15" customFormat="1" ht="33.75">
      <c r="A113" s="550"/>
      <c r="B113" s="565"/>
      <c r="C113" s="565"/>
      <c r="D113" s="568"/>
      <c r="E113" s="568"/>
      <c r="F113" s="559"/>
      <c r="G113" s="568"/>
      <c r="H113" s="568"/>
      <c r="I113" s="586"/>
      <c r="J113" s="18" t="s">
        <v>216</v>
      </c>
      <c r="K113" s="25"/>
      <c r="L113" s="25" t="s">
        <v>89</v>
      </c>
      <c r="M113" s="25"/>
      <c r="N113" s="25"/>
      <c r="O113" s="20" t="s">
        <v>38</v>
      </c>
      <c r="P113" s="20">
        <v>15</v>
      </c>
      <c r="Q113" s="20" t="s">
        <v>48</v>
      </c>
      <c r="R113" s="20">
        <v>60</v>
      </c>
      <c r="S113" s="21" t="s">
        <v>48</v>
      </c>
      <c r="T113" s="20">
        <v>60</v>
      </c>
      <c r="U113" s="20" t="s">
        <v>56</v>
      </c>
      <c r="V113" s="54" t="s">
        <v>18</v>
      </c>
      <c r="W113" s="26" t="s">
        <v>18</v>
      </c>
      <c r="X113" s="27">
        <f t="shared" si="5"/>
        <v>135</v>
      </c>
      <c r="Y113" s="33" t="s">
        <v>212</v>
      </c>
      <c r="Z113" s="30"/>
      <c r="AC113" s="584"/>
      <c r="AD113" s="584"/>
    </row>
    <row r="114" spans="1:30" s="15" customFormat="1" ht="33.75">
      <c r="A114" s="550"/>
      <c r="B114" s="565"/>
      <c r="C114" s="565"/>
      <c r="D114" s="568"/>
      <c r="E114" s="568"/>
      <c r="F114" s="559"/>
      <c r="G114" s="568"/>
      <c r="H114" s="568"/>
      <c r="I114" s="586"/>
      <c r="J114" s="18" t="s">
        <v>217</v>
      </c>
      <c r="K114" s="25" t="s">
        <v>89</v>
      </c>
      <c r="L114" s="25" t="s">
        <v>89</v>
      </c>
      <c r="M114" s="25"/>
      <c r="N114" s="25"/>
      <c r="O114" s="20" t="s">
        <v>38</v>
      </c>
      <c r="P114" s="20">
        <v>15</v>
      </c>
      <c r="Q114" s="20" t="s">
        <v>48</v>
      </c>
      <c r="R114" s="20">
        <v>60</v>
      </c>
      <c r="S114" s="21" t="s">
        <v>48</v>
      </c>
      <c r="T114" s="20">
        <v>60</v>
      </c>
      <c r="U114" s="20" t="s">
        <v>56</v>
      </c>
      <c r="V114" s="54" t="s">
        <v>18</v>
      </c>
      <c r="W114" s="26" t="s">
        <v>18</v>
      </c>
      <c r="X114" s="27">
        <f t="shared" si="5"/>
        <v>135</v>
      </c>
      <c r="Y114" s="33" t="s">
        <v>212</v>
      </c>
      <c r="Z114" s="30"/>
      <c r="AC114" s="584"/>
      <c r="AD114" s="584"/>
    </row>
    <row r="115" spans="1:30" s="15" customFormat="1" ht="33.75">
      <c r="A115" s="550"/>
      <c r="B115" s="565"/>
      <c r="C115" s="565"/>
      <c r="D115" s="568"/>
      <c r="E115" s="568"/>
      <c r="F115" s="559"/>
      <c r="G115" s="568"/>
      <c r="H115" s="568"/>
      <c r="I115" s="586"/>
      <c r="J115" s="18" t="s">
        <v>218</v>
      </c>
      <c r="K115" s="25" t="s">
        <v>89</v>
      </c>
      <c r="L115" s="25" t="s">
        <v>89</v>
      </c>
      <c r="M115" s="25"/>
      <c r="N115" s="25"/>
      <c r="O115" s="20" t="s">
        <v>38</v>
      </c>
      <c r="P115" s="20">
        <v>15</v>
      </c>
      <c r="Q115" s="20" t="s">
        <v>48</v>
      </c>
      <c r="R115" s="20">
        <v>120</v>
      </c>
      <c r="S115" s="21" t="s">
        <v>48</v>
      </c>
      <c r="T115" s="27">
        <f>24*60</f>
        <v>1440</v>
      </c>
      <c r="U115" s="27" t="s">
        <v>56</v>
      </c>
      <c r="V115" s="54" t="s">
        <v>18</v>
      </c>
      <c r="W115" s="26" t="s">
        <v>18</v>
      </c>
      <c r="X115" s="27">
        <f t="shared" si="5"/>
        <v>1575</v>
      </c>
      <c r="Y115" s="33" t="s">
        <v>212</v>
      </c>
      <c r="Z115" s="30"/>
      <c r="AC115" s="584"/>
      <c r="AD115" s="584"/>
    </row>
    <row r="116" spans="1:30" s="15" customFormat="1" ht="33.75">
      <c r="A116" s="550"/>
      <c r="B116" s="565"/>
      <c r="C116" s="565"/>
      <c r="D116" s="568"/>
      <c r="E116" s="568"/>
      <c r="F116" s="559"/>
      <c r="G116" s="568"/>
      <c r="H116" s="568"/>
      <c r="I116" s="586"/>
      <c r="J116" s="18" t="s">
        <v>219</v>
      </c>
      <c r="K116" s="25" t="s">
        <v>89</v>
      </c>
      <c r="L116" s="25" t="s">
        <v>89</v>
      </c>
      <c r="M116" s="25"/>
      <c r="N116" s="25"/>
      <c r="O116" s="20" t="s">
        <v>38</v>
      </c>
      <c r="P116" s="20">
        <v>15</v>
      </c>
      <c r="Q116" s="20" t="s">
        <v>48</v>
      </c>
      <c r="R116" s="20">
        <v>120</v>
      </c>
      <c r="S116" s="21" t="s">
        <v>48</v>
      </c>
      <c r="T116" s="27">
        <f>24*60</f>
        <v>1440</v>
      </c>
      <c r="U116" s="27" t="s">
        <v>56</v>
      </c>
      <c r="V116" s="54" t="s">
        <v>18</v>
      </c>
      <c r="W116" s="26" t="s">
        <v>18</v>
      </c>
      <c r="X116" s="27">
        <f t="shared" si="5"/>
        <v>1575</v>
      </c>
      <c r="Y116" s="33" t="s">
        <v>212</v>
      </c>
      <c r="Z116" s="30"/>
      <c r="AC116" s="584"/>
      <c r="AD116" s="584"/>
    </row>
    <row r="117" spans="1:30" s="15" customFormat="1" ht="90">
      <c r="A117" s="550"/>
      <c r="B117" s="565"/>
      <c r="C117" s="565"/>
      <c r="D117" s="568"/>
      <c r="E117" s="568"/>
      <c r="F117" s="559"/>
      <c r="G117" s="568"/>
      <c r="H117" s="568"/>
      <c r="I117" s="586"/>
      <c r="J117" s="20" t="s">
        <v>220</v>
      </c>
      <c r="K117" s="27"/>
      <c r="L117" s="27"/>
      <c r="M117" s="27" t="s">
        <v>89</v>
      </c>
      <c r="N117" s="27"/>
      <c r="O117" s="20" t="s">
        <v>38</v>
      </c>
      <c r="P117" s="20">
        <v>30</v>
      </c>
      <c r="Q117" s="20" t="s">
        <v>12</v>
      </c>
      <c r="R117" s="27">
        <f>(24*60)*4</f>
        <v>5760</v>
      </c>
      <c r="S117" s="21" t="s">
        <v>18</v>
      </c>
      <c r="T117" s="20">
        <v>0</v>
      </c>
      <c r="U117" s="20" t="s">
        <v>45</v>
      </c>
      <c r="V117" s="54" t="s">
        <v>54</v>
      </c>
      <c r="W117" s="26" t="s">
        <v>10</v>
      </c>
      <c r="X117" s="27">
        <f t="shared" si="5"/>
        <v>5790</v>
      </c>
      <c r="Y117" s="77" t="s">
        <v>221</v>
      </c>
      <c r="Z117" s="78"/>
      <c r="AC117" s="79" t="s">
        <v>222</v>
      </c>
      <c r="AD117" s="584"/>
    </row>
    <row r="118" spans="1:30" s="15" customFormat="1" ht="67.5">
      <c r="A118" s="550"/>
      <c r="B118" s="565"/>
      <c r="C118" s="565"/>
      <c r="D118" s="568"/>
      <c r="E118" s="568"/>
      <c r="F118" s="559"/>
      <c r="G118" s="568"/>
      <c r="H118" s="568"/>
      <c r="I118" s="586"/>
      <c r="J118" s="20" t="s">
        <v>223</v>
      </c>
      <c r="K118" s="27"/>
      <c r="L118" s="27"/>
      <c r="M118" s="27" t="s">
        <v>89</v>
      </c>
      <c r="N118" s="27"/>
      <c r="O118" s="20" t="s">
        <v>38</v>
      </c>
      <c r="P118" s="20">
        <v>30</v>
      </c>
      <c r="Q118" s="20" t="s">
        <v>48</v>
      </c>
      <c r="R118" s="20">
        <f>(24*60)*2</f>
        <v>2880</v>
      </c>
      <c r="S118" s="21" t="s">
        <v>18</v>
      </c>
      <c r="T118" s="20">
        <v>0</v>
      </c>
      <c r="U118" s="20" t="s">
        <v>45</v>
      </c>
      <c r="V118" s="80" t="s">
        <v>54</v>
      </c>
      <c r="W118" s="26" t="s">
        <v>10</v>
      </c>
      <c r="X118" s="27">
        <f t="shared" si="5"/>
        <v>2910</v>
      </c>
      <c r="Y118" s="77" t="s">
        <v>224</v>
      </c>
      <c r="Z118" s="78"/>
      <c r="AC118" s="66" t="s">
        <v>225</v>
      </c>
      <c r="AD118" s="79" t="s">
        <v>222</v>
      </c>
    </row>
    <row r="119" spans="1:30" s="15" customFormat="1" ht="33.75">
      <c r="A119" s="550"/>
      <c r="B119" s="565"/>
      <c r="C119" s="565"/>
      <c r="D119" s="568"/>
      <c r="E119" s="568"/>
      <c r="F119" s="559"/>
      <c r="G119" s="568"/>
      <c r="H119" s="568"/>
      <c r="I119" s="586"/>
      <c r="J119" s="20" t="s">
        <v>226</v>
      </c>
      <c r="K119" s="27" t="s">
        <v>89</v>
      </c>
      <c r="L119" s="27"/>
      <c r="M119" s="27" t="s">
        <v>89</v>
      </c>
      <c r="N119" s="27"/>
      <c r="O119" s="20" t="s">
        <v>38</v>
      </c>
      <c r="P119" s="20">
        <v>30</v>
      </c>
      <c r="Q119" s="20" t="s">
        <v>48</v>
      </c>
      <c r="R119" s="20">
        <f>(24*60)*2</f>
        <v>2880</v>
      </c>
      <c r="S119" s="21" t="s">
        <v>18</v>
      </c>
      <c r="T119" s="20">
        <v>0</v>
      </c>
      <c r="U119" s="20" t="s">
        <v>45</v>
      </c>
      <c r="V119" s="80" t="s">
        <v>54</v>
      </c>
      <c r="W119" s="26" t="s">
        <v>12</v>
      </c>
      <c r="X119" s="27">
        <f t="shared" si="5"/>
        <v>2910</v>
      </c>
      <c r="Y119" s="77" t="s">
        <v>227</v>
      </c>
      <c r="Z119" s="78"/>
      <c r="AC119" s="66" t="s">
        <v>228</v>
      </c>
      <c r="AD119" s="66" t="s">
        <v>742</v>
      </c>
    </row>
    <row r="120" spans="1:30" s="15" customFormat="1" ht="67.5">
      <c r="A120" s="550"/>
      <c r="B120" s="565"/>
      <c r="C120" s="565"/>
      <c r="D120" s="568"/>
      <c r="E120" s="568"/>
      <c r="F120" s="559"/>
      <c r="G120" s="568"/>
      <c r="H120" s="568"/>
      <c r="I120" s="586"/>
      <c r="J120" s="20" t="s">
        <v>229</v>
      </c>
      <c r="K120" s="27"/>
      <c r="L120" s="27"/>
      <c r="M120" s="27" t="s">
        <v>89</v>
      </c>
      <c r="N120" s="27"/>
      <c r="O120" s="20" t="s">
        <v>38</v>
      </c>
      <c r="P120" s="20">
        <v>30</v>
      </c>
      <c r="Q120" s="20" t="s">
        <v>48</v>
      </c>
      <c r="R120" s="20">
        <f>(24*60)*2</f>
        <v>2880</v>
      </c>
      <c r="S120" s="21" t="s">
        <v>18</v>
      </c>
      <c r="T120" s="20">
        <v>0</v>
      </c>
      <c r="U120" s="20" t="s">
        <v>56</v>
      </c>
      <c r="V120" s="80" t="s">
        <v>54</v>
      </c>
      <c r="W120" s="26" t="s">
        <v>12</v>
      </c>
      <c r="X120" s="27">
        <f t="shared" si="5"/>
        <v>2910</v>
      </c>
      <c r="Y120" s="77" t="s">
        <v>230</v>
      </c>
      <c r="Z120" s="78"/>
      <c r="AC120" s="66" t="s">
        <v>231</v>
      </c>
      <c r="AD120" s="66" t="s">
        <v>228</v>
      </c>
    </row>
    <row r="121" spans="1:30" s="15" customFormat="1" ht="68.25" thickBot="1">
      <c r="A121" s="550"/>
      <c r="B121" s="565"/>
      <c r="C121" s="565"/>
      <c r="D121" s="569"/>
      <c r="E121" s="569"/>
      <c r="F121" s="559"/>
      <c r="G121" s="569"/>
      <c r="H121" s="569"/>
      <c r="I121" s="586"/>
      <c r="J121" s="81" t="s">
        <v>232</v>
      </c>
      <c r="K121" s="81"/>
      <c r="L121" s="81"/>
      <c r="M121" s="81" t="s">
        <v>89</v>
      </c>
      <c r="N121" s="81"/>
      <c r="O121" s="72" t="s">
        <v>38</v>
      </c>
      <c r="P121" s="72">
        <v>30</v>
      </c>
      <c r="Q121" s="72" t="s">
        <v>48</v>
      </c>
      <c r="R121" s="72">
        <f>(24*60)*2</f>
        <v>2880</v>
      </c>
      <c r="S121" s="54" t="s">
        <v>18</v>
      </c>
      <c r="T121" s="72">
        <v>0</v>
      </c>
      <c r="U121" s="72" t="s">
        <v>56</v>
      </c>
      <c r="V121" s="82" t="s">
        <v>54</v>
      </c>
      <c r="W121" s="72" t="s">
        <v>12</v>
      </c>
      <c r="X121" s="81">
        <f t="shared" si="5"/>
        <v>2910</v>
      </c>
      <c r="Y121" s="83" t="s">
        <v>227</v>
      </c>
      <c r="Z121" s="84"/>
      <c r="AC121" s="66" t="s">
        <v>225</v>
      </c>
      <c r="AD121" s="66" t="s">
        <v>231</v>
      </c>
    </row>
    <row r="122" spans="1:30" s="85" customFormat="1" ht="45.75" thickBot="1">
      <c r="A122" s="551"/>
      <c r="B122" s="566"/>
      <c r="C122" s="566"/>
      <c r="D122" s="59"/>
      <c r="E122" s="59"/>
      <c r="F122" s="560"/>
      <c r="G122" s="59"/>
      <c r="H122" s="59"/>
      <c r="I122" s="587"/>
      <c r="J122" s="81" t="s">
        <v>233</v>
      </c>
      <c r="K122" s="81"/>
      <c r="L122" s="81"/>
      <c r="M122" s="81" t="s">
        <v>89</v>
      </c>
      <c r="N122" s="81"/>
      <c r="O122" s="72" t="s">
        <v>38</v>
      </c>
      <c r="P122" s="72">
        <v>30</v>
      </c>
      <c r="Q122" s="72" t="s">
        <v>26</v>
      </c>
      <c r="R122" s="72">
        <f>2*60</f>
        <v>120</v>
      </c>
      <c r="S122" s="54" t="s">
        <v>18</v>
      </c>
      <c r="T122" s="72">
        <v>0</v>
      </c>
      <c r="U122" s="72" t="s">
        <v>56</v>
      </c>
      <c r="V122" s="82" t="s">
        <v>55</v>
      </c>
      <c r="W122" s="72" t="s">
        <v>35</v>
      </c>
      <c r="X122" s="81">
        <f t="shared" si="5"/>
        <v>150</v>
      </c>
      <c r="Y122" s="83" t="s">
        <v>234</v>
      </c>
      <c r="Z122" s="84"/>
      <c r="AC122" s="86"/>
      <c r="AD122" s="66" t="s">
        <v>742</v>
      </c>
    </row>
    <row r="123" spans="1:30" s="15" customFormat="1" ht="22.5">
      <c r="A123" s="549">
        <v>5</v>
      </c>
      <c r="B123" s="564" t="s">
        <v>203</v>
      </c>
      <c r="C123" s="564" t="s">
        <v>235</v>
      </c>
      <c r="D123" s="567" t="s">
        <v>12</v>
      </c>
      <c r="E123" s="567" t="s">
        <v>45</v>
      </c>
      <c r="F123" s="558">
        <v>0.9</v>
      </c>
      <c r="G123" s="567" t="s">
        <v>46</v>
      </c>
      <c r="H123" s="567" t="s">
        <v>42</v>
      </c>
      <c r="I123" s="564" t="s">
        <v>236</v>
      </c>
      <c r="J123" s="9" t="s">
        <v>237</v>
      </c>
      <c r="K123" s="45" t="s">
        <v>89</v>
      </c>
      <c r="L123" s="45" t="s">
        <v>89</v>
      </c>
      <c r="M123" s="45"/>
      <c r="N123" s="45"/>
      <c r="O123" s="71" t="s">
        <v>38</v>
      </c>
      <c r="P123" s="11">
        <v>15</v>
      </c>
      <c r="Q123" s="71" t="s">
        <v>38</v>
      </c>
      <c r="R123" s="11">
        <v>180</v>
      </c>
      <c r="S123" s="46" t="s">
        <v>48</v>
      </c>
      <c r="T123" s="11">
        <v>180</v>
      </c>
      <c r="U123" s="11" t="s">
        <v>45</v>
      </c>
      <c r="V123" s="48" t="s">
        <v>18</v>
      </c>
      <c r="W123" s="49" t="s">
        <v>18</v>
      </c>
      <c r="X123" s="50">
        <f t="shared" si="5"/>
        <v>375</v>
      </c>
      <c r="Y123" s="581" t="s">
        <v>238</v>
      </c>
      <c r="Z123" s="52"/>
      <c r="AC123" s="589" t="s">
        <v>239</v>
      </c>
      <c r="AD123" s="66" t="s">
        <v>234</v>
      </c>
    </row>
    <row r="124" spans="1:30" s="15" customFormat="1" ht="11.25" customHeight="1">
      <c r="A124" s="550"/>
      <c r="B124" s="565"/>
      <c r="C124" s="565"/>
      <c r="D124" s="568"/>
      <c r="E124" s="568"/>
      <c r="F124" s="559"/>
      <c r="G124" s="568"/>
      <c r="H124" s="568"/>
      <c r="I124" s="565"/>
      <c r="J124" s="18" t="s">
        <v>240</v>
      </c>
      <c r="K124" s="25" t="s">
        <v>89</v>
      </c>
      <c r="L124" s="25" t="s">
        <v>89</v>
      </c>
      <c r="M124" s="25"/>
      <c r="N124" s="25"/>
      <c r="O124" s="72" t="s">
        <v>38</v>
      </c>
      <c r="P124" s="20">
        <v>15</v>
      </c>
      <c r="Q124" s="72" t="s">
        <v>38</v>
      </c>
      <c r="R124" s="20">
        <v>60</v>
      </c>
      <c r="S124" s="21" t="s">
        <v>48</v>
      </c>
      <c r="T124" s="20">
        <v>60</v>
      </c>
      <c r="U124" s="20" t="s">
        <v>45</v>
      </c>
      <c r="V124" s="54" t="s">
        <v>18</v>
      </c>
      <c r="W124" s="26" t="s">
        <v>18</v>
      </c>
      <c r="X124" s="27">
        <f t="shared" si="5"/>
        <v>135</v>
      </c>
      <c r="Y124" s="588"/>
      <c r="Z124" s="30"/>
      <c r="AC124" s="589"/>
      <c r="AD124" s="589" t="s">
        <v>239</v>
      </c>
    </row>
    <row r="125" spans="1:30" s="15" customFormat="1" ht="23.25" thickBot="1">
      <c r="A125" s="551"/>
      <c r="B125" s="566"/>
      <c r="C125" s="566"/>
      <c r="D125" s="569"/>
      <c r="E125" s="569"/>
      <c r="F125" s="560"/>
      <c r="G125" s="569"/>
      <c r="H125" s="569"/>
      <c r="I125" s="566"/>
      <c r="J125" s="39" t="s">
        <v>241</v>
      </c>
      <c r="K125" s="42"/>
      <c r="L125" s="42" t="s">
        <v>89</v>
      </c>
      <c r="M125" s="42"/>
      <c r="N125" s="42"/>
      <c r="O125" s="38" t="s">
        <v>38</v>
      </c>
      <c r="P125" s="38">
        <v>15</v>
      </c>
      <c r="Q125" s="38" t="s">
        <v>38</v>
      </c>
      <c r="R125" s="38">
        <v>120</v>
      </c>
      <c r="S125" s="41" t="s">
        <v>48</v>
      </c>
      <c r="T125" s="38">
        <v>120</v>
      </c>
      <c r="U125" s="38" t="s">
        <v>45</v>
      </c>
      <c r="V125" s="41" t="s">
        <v>18</v>
      </c>
      <c r="W125" s="68" t="s">
        <v>18</v>
      </c>
      <c r="X125" s="40">
        <f t="shared" si="5"/>
        <v>255</v>
      </c>
      <c r="Y125" s="43" t="s">
        <v>242</v>
      </c>
      <c r="Z125" s="75"/>
      <c r="AC125" s="36" t="s">
        <v>243</v>
      </c>
      <c r="AD125" s="589"/>
    </row>
    <row r="126" spans="1:30" s="15" customFormat="1" ht="67.5">
      <c r="A126" s="549">
        <v>6</v>
      </c>
      <c r="B126" s="564" t="s">
        <v>244</v>
      </c>
      <c r="C126" s="564" t="s">
        <v>245</v>
      </c>
      <c r="D126" s="567" t="s">
        <v>12</v>
      </c>
      <c r="E126" s="567" t="s">
        <v>41</v>
      </c>
      <c r="F126" s="558">
        <v>0.9</v>
      </c>
      <c r="G126" s="567" t="s">
        <v>46</v>
      </c>
      <c r="H126" s="567" t="s">
        <v>42</v>
      </c>
      <c r="I126" s="11" t="s">
        <v>246</v>
      </c>
      <c r="J126" s="87" t="s">
        <v>247</v>
      </c>
      <c r="K126" s="88"/>
      <c r="L126" s="88" t="s">
        <v>89</v>
      </c>
      <c r="M126" s="88"/>
      <c r="N126" s="88"/>
      <c r="O126" s="89" t="s">
        <v>38</v>
      </c>
      <c r="P126" s="90">
        <v>15</v>
      </c>
      <c r="Q126" s="89" t="s">
        <v>24</v>
      </c>
      <c r="R126" s="90">
        <v>120</v>
      </c>
      <c r="S126" s="91" t="s">
        <v>12</v>
      </c>
      <c r="T126" s="90">
        <v>0</v>
      </c>
      <c r="U126" s="90" t="s">
        <v>56</v>
      </c>
      <c r="V126" s="92" t="s">
        <v>18</v>
      </c>
      <c r="W126" s="93" t="s">
        <v>18</v>
      </c>
      <c r="X126" s="94">
        <f t="shared" si="5"/>
        <v>135</v>
      </c>
      <c r="Y126" s="51" t="s">
        <v>248</v>
      </c>
      <c r="Z126" s="52"/>
      <c r="AC126" s="79" t="s">
        <v>249</v>
      </c>
      <c r="AD126" s="272" t="s">
        <v>743</v>
      </c>
    </row>
    <row r="127" spans="1:30" s="15" customFormat="1" ht="67.5">
      <c r="A127" s="550"/>
      <c r="B127" s="565"/>
      <c r="C127" s="565"/>
      <c r="D127" s="568"/>
      <c r="E127" s="568"/>
      <c r="F127" s="559"/>
      <c r="G127" s="568"/>
      <c r="H127" s="568"/>
      <c r="I127" s="571" t="s">
        <v>250</v>
      </c>
      <c r="J127" s="18" t="s">
        <v>251</v>
      </c>
      <c r="K127" s="25" t="s">
        <v>89</v>
      </c>
      <c r="L127" s="25" t="s">
        <v>89</v>
      </c>
      <c r="M127" s="25"/>
      <c r="N127" s="25"/>
      <c r="O127" s="72" t="s">
        <v>38</v>
      </c>
      <c r="P127" s="20">
        <v>15</v>
      </c>
      <c r="Q127" s="72" t="s">
        <v>24</v>
      </c>
      <c r="R127" s="20">
        <v>60</v>
      </c>
      <c r="S127" s="21" t="s">
        <v>12</v>
      </c>
      <c r="T127" s="20">
        <v>60</v>
      </c>
      <c r="U127" s="20" t="s">
        <v>56</v>
      </c>
      <c r="V127" s="54" t="s">
        <v>18</v>
      </c>
      <c r="W127" s="26" t="s">
        <v>18</v>
      </c>
      <c r="X127" s="27">
        <f t="shared" si="5"/>
        <v>135</v>
      </c>
      <c r="Y127" s="95" t="s">
        <v>252</v>
      </c>
      <c r="Z127" s="30"/>
      <c r="AC127" s="17" t="s">
        <v>253</v>
      </c>
      <c r="AD127" s="79" t="s">
        <v>249</v>
      </c>
    </row>
    <row r="128" spans="1:30" s="15" customFormat="1" ht="33.75" customHeight="1">
      <c r="A128" s="550"/>
      <c r="B128" s="565"/>
      <c r="C128" s="565"/>
      <c r="D128" s="568"/>
      <c r="E128" s="568"/>
      <c r="F128" s="559"/>
      <c r="G128" s="568"/>
      <c r="H128" s="568"/>
      <c r="I128" s="565"/>
      <c r="J128" s="18" t="s">
        <v>254</v>
      </c>
      <c r="K128" s="25"/>
      <c r="L128" s="25" t="s">
        <v>89</v>
      </c>
      <c r="M128" s="25"/>
      <c r="N128" s="25"/>
      <c r="O128" s="72" t="s">
        <v>38</v>
      </c>
      <c r="P128" s="20">
        <v>15</v>
      </c>
      <c r="Q128" s="72" t="s">
        <v>12</v>
      </c>
      <c r="R128" s="20">
        <v>60</v>
      </c>
      <c r="S128" s="21" t="s">
        <v>12</v>
      </c>
      <c r="T128" s="20">
        <v>60</v>
      </c>
      <c r="U128" s="20" t="s">
        <v>56</v>
      </c>
      <c r="V128" s="54" t="s">
        <v>18</v>
      </c>
      <c r="W128" s="26" t="s">
        <v>18</v>
      </c>
      <c r="X128" s="27">
        <f t="shared" si="5"/>
        <v>135</v>
      </c>
      <c r="Y128" s="30" t="s">
        <v>255</v>
      </c>
      <c r="Z128" s="30"/>
      <c r="AC128" s="96" t="s">
        <v>256</v>
      </c>
      <c r="AD128" s="17" t="s">
        <v>253</v>
      </c>
    </row>
    <row r="129" spans="1:32" s="15" customFormat="1" ht="67.5">
      <c r="A129" s="550"/>
      <c r="B129" s="565"/>
      <c r="C129" s="565"/>
      <c r="D129" s="568"/>
      <c r="E129" s="568"/>
      <c r="F129" s="559"/>
      <c r="G129" s="568"/>
      <c r="H129" s="568"/>
      <c r="I129" s="565"/>
      <c r="J129" s="18" t="s">
        <v>257</v>
      </c>
      <c r="K129" s="25" t="s">
        <v>89</v>
      </c>
      <c r="L129" s="25" t="s">
        <v>89</v>
      </c>
      <c r="M129" s="25"/>
      <c r="N129" s="25"/>
      <c r="O129" s="72" t="s">
        <v>38</v>
      </c>
      <c r="P129" s="20">
        <v>15</v>
      </c>
      <c r="Q129" s="72" t="s">
        <v>12</v>
      </c>
      <c r="R129" s="20">
        <v>60</v>
      </c>
      <c r="S129" s="21" t="s">
        <v>12</v>
      </c>
      <c r="T129" s="20">
        <v>60</v>
      </c>
      <c r="U129" s="20" t="s">
        <v>56</v>
      </c>
      <c r="V129" s="54" t="s">
        <v>18</v>
      </c>
      <c r="W129" s="26" t="s">
        <v>18</v>
      </c>
      <c r="X129" s="27">
        <f t="shared" si="5"/>
        <v>135</v>
      </c>
      <c r="Y129" s="30" t="s">
        <v>255</v>
      </c>
      <c r="Z129" s="30"/>
      <c r="AC129" s="97" t="s">
        <v>258</v>
      </c>
      <c r="AD129" s="96" t="s">
        <v>256</v>
      </c>
    </row>
    <row r="130" spans="1:32" s="99" customFormat="1" ht="101.25">
      <c r="A130" s="550"/>
      <c r="B130" s="565"/>
      <c r="C130" s="565"/>
      <c r="D130" s="568"/>
      <c r="E130" s="568"/>
      <c r="F130" s="559"/>
      <c r="G130" s="568"/>
      <c r="H130" s="568"/>
      <c r="I130" s="565"/>
      <c r="J130" s="27" t="s">
        <v>259</v>
      </c>
      <c r="K130" s="27" t="s">
        <v>89</v>
      </c>
      <c r="L130" s="27"/>
      <c r="M130" s="27" t="s">
        <v>89</v>
      </c>
      <c r="N130" s="27"/>
      <c r="O130" s="72" t="s">
        <v>38</v>
      </c>
      <c r="P130" s="20">
        <v>30</v>
      </c>
      <c r="Q130" s="72" t="s">
        <v>12</v>
      </c>
      <c r="R130" s="20">
        <f>(24*60)*2</f>
        <v>2880</v>
      </c>
      <c r="S130" s="21" t="s">
        <v>18</v>
      </c>
      <c r="T130" s="20">
        <v>0</v>
      </c>
      <c r="U130" s="20" t="s">
        <v>56</v>
      </c>
      <c r="V130" s="54" t="s">
        <v>54</v>
      </c>
      <c r="W130" s="26" t="s">
        <v>12</v>
      </c>
      <c r="X130" s="27">
        <f>P130+R130+T130</f>
        <v>2910</v>
      </c>
      <c r="Y130" s="98" t="s">
        <v>260</v>
      </c>
      <c r="Z130" s="78"/>
      <c r="AC130" s="100" t="s">
        <v>261</v>
      </c>
      <c r="AD130" s="97" t="s">
        <v>258</v>
      </c>
    </row>
    <row r="131" spans="1:32" s="99" customFormat="1" ht="33.75" customHeight="1">
      <c r="A131" s="550"/>
      <c r="B131" s="565"/>
      <c r="C131" s="565"/>
      <c r="D131" s="568"/>
      <c r="E131" s="568"/>
      <c r="F131" s="559"/>
      <c r="G131" s="568"/>
      <c r="H131" s="568"/>
      <c r="I131" s="565"/>
      <c r="J131" s="27" t="s">
        <v>262</v>
      </c>
      <c r="K131" s="27" t="s">
        <v>89</v>
      </c>
      <c r="L131" s="27"/>
      <c r="M131" s="27" t="s">
        <v>89</v>
      </c>
      <c r="N131" s="27"/>
      <c r="O131" s="72" t="s">
        <v>38</v>
      </c>
      <c r="P131" s="20">
        <v>30</v>
      </c>
      <c r="Q131" s="72" t="s">
        <v>12</v>
      </c>
      <c r="R131" s="20">
        <f>(24*60)*2</f>
        <v>2880</v>
      </c>
      <c r="S131" s="21" t="s">
        <v>18</v>
      </c>
      <c r="T131" s="20">
        <v>0</v>
      </c>
      <c r="U131" s="20" t="s">
        <v>56</v>
      </c>
      <c r="V131" s="54" t="s">
        <v>54</v>
      </c>
      <c r="W131" s="26" t="s">
        <v>12</v>
      </c>
      <c r="X131" s="27">
        <f>P131+R131+T131</f>
        <v>2910</v>
      </c>
      <c r="Y131" s="98" t="s">
        <v>263</v>
      </c>
      <c r="Z131" s="78"/>
      <c r="AC131" s="100" t="s">
        <v>264</v>
      </c>
      <c r="AD131" s="276" t="s">
        <v>261</v>
      </c>
    </row>
    <row r="132" spans="1:32" s="99" customFormat="1" ht="45">
      <c r="A132" s="550"/>
      <c r="B132" s="565"/>
      <c r="C132" s="565"/>
      <c r="D132" s="568"/>
      <c r="E132" s="568"/>
      <c r="F132" s="559"/>
      <c r="G132" s="568"/>
      <c r="H132" s="568"/>
      <c r="I132" s="565"/>
      <c r="J132" s="27" t="s">
        <v>265</v>
      </c>
      <c r="K132" s="27" t="s">
        <v>89</v>
      </c>
      <c r="L132" s="27"/>
      <c r="M132" s="27" t="s">
        <v>89</v>
      </c>
      <c r="N132" s="27"/>
      <c r="O132" s="72" t="s">
        <v>38</v>
      </c>
      <c r="P132" s="20">
        <v>30</v>
      </c>
      <c r="Q132" s="72" t="s">
        <v>12</v>
      </c>
      <c r="R132" s="20">
        <f>(24*60)*2</f>
        <v>2880</v>
      </c>
      <c r="S132" s="21" t="s">
        <v>18</v>
      </c>
      <c r="T132" s="20">
        <v>0</v>
      </c>
      <c r="U132" s="20" t="s">
        <v>56</v>
      </c>
      <c r="V132" s="54" t="s">
        <v>54</v>
      </c>
      <c r="W132" s="26" t="s">
        <v>12</v>
      </c>
      <c r="X132" s="27">
        <f>P132+R132+T132</f>
        <v>2910</v>
      </c>
      <c r="Y132" s="98" t="s">
        <v>266</v>
      </c>
      <c r="Z132" s="78"/>
      <c r="AC132" s="100" t="s">
        <v>267</v>
      </c>
      <c r="AD132" s="276" t="s">
        <v>264</v>
      </c>
    </row>
    <row r="133" spans="1:32" s="99" customFormat="1" ht="45">
      <c r="A133" s="550"/>
      <c r="B133" s="565"/>
      <c r="C133" s="565"/>
      <c r="D133" s="568"/>
      <c r="E133" s="568"/>
      <c r="F133" s="559"/>
      <c r="G133" s="568"/>
      <c r="H133" s="568"/>
      <c r="I133" s="572"/>
      <c r="J133" s="20" t="s">
        <v>268</v>
      </c>
      <c r="K133" s="25" t="s">
        <v>89</v>
      </c>
      <c r="L133" s="25"/>
      <c r="M133" s="25" t="s">
        <v>89</v>
      </c>
      <c r="N133" s="25"/>
      <c r="O133" s="72" t="s">
        <v>38</v>
      </c>
      <c r="P133" s="20">
        <v>30</v>
      </c>
      <c r="Q133" s="72" t="s">
        <v>12</v>
      </c>
      <c r="R133" s="27">
        <f>(24*60)+(71*60)+30</f>
        <v>5730</v>
      </c>
      <c r="S133" s="21" t="s">
        <v>18</v>
      </c>
      <c r="T133" s="18">
        <v>0</v>
      </c>
      <c r="U133" s="18" t="s">
        <v>56</v>
      </c>
      <c r="V133" s="54" t="s">
        <v>44</v>
      </c>
      <c r="W133" s="26" t="s">
        <v>12</v>
      </c>
      <c r="X133" s="27">
        <f>P133+R133+T133</f>
        <v>5760</v>
      </c>
      <c r="Y133" s="98" t="s">
        <v>269</v>
      </c>
      <c r="Z133" s="30"/>
      <c r="AC133" s="100" t="s">
        <v>270</v>
      </c>
      <c r="AD133" s="276" t="s">
        <v>267</v>
      </c>
    </row>
    <row r="134" spans="1:32" s="15" customFormat="1" ht="56.25">
      <c r="A134" s="550"/>
      <c r="B134" s="565"/>
      <c r="C134" s="565"/>
      <c r="D134" s="568"/>
      <c r="E134" s="568"/>
      <c r="F134" s="559"/>
      <c r="G134" s="568"/>
      <c r="H134" s="568"/>
      <c r="I134" s="590" t="s">
        <v>271</v>
      </c>
      <c r="J134" s="101" t="s">
        <v>272</v>
      </c>
      <c r="K134" s="26" t="s">
        <v>89</v>
      </c>
      <c r="L134" s="26" t="s">
        <v>89</v>
      </c>
      <c r="M134" s="26"/>
      <c r="N134" s="26" t="s">
        <v>89</v>
      </c>
      <c r="O134" s="72" t="s">
        <v>38</v>
      </c>
      <c r="P134" s="20">
        <v>15</v>
      </c>
      <c r="Q134" s="72" t="s">
        <v>24</v>
      </c>
      <c r="R134" s="20">
        <v>60</v>
      </c>
      <c r="S134" s="21" t="s">
        <v>30</v>
      </c>
      <c r="T134" s="20">
        <v>180</v>
      </c>
      <c r="U134" s="20" t="s">
        <v>41</v>
      </c>
      <c r="V134" s="54" t="s">
        <v>18</v>
      </c>
      <c r="W134" s="26" t="s">
        <v>18</v>
      </c>
      <c r="X134" s="27">
        <f t="shared" si="5"/>
        <v>255</v>
      </c>
      <c r="Y134" s="102" t="s">
        <v>273</v>
      </c>
      <c r="Z134" s="30"/>
      <c r="AC134" s="103" t="s">
        <v>274</v>
      </c>
      <c r="AD134" s="276" t="s">
        <v>270</v>
      </c>
    </row>
    <row r="135" spans="1:32" s="99" customFormat="1" ht="78.75">
      <c r="A135" s="550"/>
      <c r="B135" s="565"/>
      <c r="C135" s="565"/>
      <c r="D135" s="568"/>
      <c r="E135" s="568"/>
      <c r="F135" s="559"/>
      <c r="G135" s="568"/>
      <c r="H135" s="568"/>
      <c r="I135" s="591"/>
      <c r="J135" s="27" t="s">
        <v>275</v>
      </c>
      <c r="K135" s="27" t="s">
        <v>89</v>
      </c>
      <c r="L135" s="27"/>
      <c r="M135" s="27" t="s">
        <v>89</v>
      </c>
      <c r="N135" s="27"/>
      <c r="O135" s="72" t="s">
        <v>38</v>
      </c>
      <c r="P135" s="20">
        <v>30</v>
      </c>
      <c r="Q135" s="72" t="s">
        <v>48</v>
      </c>
      <c r="R135" s="20">
        <f>(24*60)+(60*2)</f>
        <v>1560</v>
      </c>
      <c r="S135" s="21" t="s">
        <v>18</v>
      </c>
      <c r="T135" s="20">
        <v>0</v>
      </c>
      <c r="U135" s="20" t="s">
        <v>56</v>
      </c>
      <c r="V135" s="54" t="s">
        <v>44</v>
      </c>
      <c r="W135" s="26" t="s">
        <v>32</v>
      </c>
      <c r="X135" s="27">
        <f t="shared" si="5"/>
        <v>1590</v>
      </c>
      <c r="Y135" s="594" t="s">
        <v>276</v>
      </c>
      <c r="Z135" s="78"/>
      <c r="AC135" s="104" t="s">
        <v>277</v>
      </c>
      <c r="AD135" s="103" t="s">
        <v>274</v>
      </c>
    </row>
    <row r="136" spans="1:32" s="99" customFormat="1" ht="78.75">
      <c r="A136" s="550"/>
      <c r="B136" s="565"/>
      <c r="C136" s="565"/>
      <c r="D136" s="568"/>
      <c r="E136" s="568"/>
      <c r="F136" s="559"/>
      <c r="G136" s="568"/>
      <c r="H136" s="568"/>
      <c r="I136" s="592"/>
      <c r="J136" s="27" t="s">
        <v>278</v>
      </c>
      <c r="K136" s="27" t="s">
        <v>89</v>
      </c>
      <c r="L136" s="27"/>
      <c r="M136" s="27" t="s">
        <v>89</v>
      </c>
      <c r="N136" s="27"/>
      <c r="O136" s="72" t="s">
        <v>38</v>
      </c>
      <c r="P136" s="20">
        <v>30</v>
      </c>
      <c r="Q136" s="72" t="s">
        <v>48</v>
      </c>
      <c r="R136" s="20">
        <f>(24*60)+(60*2)</f>
        <v>1560</v>
      </c>
      <c r="S136" s="21" t="s">
        <v>18</v>
      </c>
      <c r="T136" s="20">
        <v>0</v>
      </c>
      <c r="U136" s="20" t="s">
        <v>56</v>
      </c>
      <c r="V136" s="54" t="s">
        <v>44</v>
      </c>
      <c r="W136" s="26" t="s">
        <v>32</v>
      </c>
      <c r="X136" s="27">
        <f t="shared" si="5"/>
        <v>1590</v>
      </c>
      <c r="Y136" s="595"/>
      <c r="Z136" s="78"/>
      <c r="AC136" s="104" t="s">
        <v>277</v>
      </c>
      <c r="AD136" s="104" t="s">
        <v>277</v>
      </c>
      <c r="AE136" s="104"/>
    </row>
    <row r="137" spans="1:32" s="15" customFormat="1" ht="45" customHeight="1">
      <c r="A137" s="550"/>
      <c r="B137" s="565"/>
      <c r="C137" s="565"/>
      <c r="D137" s="568"/>
      <c r="E137" s="568"/>
      <c r="F137" s="559"/>
      <c r="G137" s="568"/>
      <c r="H137" s="568"/>
      <c r="I137" s="571" t="s">
        <v>279</v>
      </c>
      <c r="J137" s="18" t="s">
        <v>280</v>
      </c>
      <c r="K137" s="25" t="s">
        <v>89</v>
      </c>
      <c r="L137" s="25" t="s">
        <v>89</v>
      </c>
      <c r="M137" s="25"/>
      <c r="N137" s="25"/>
      <c r="O137" s="72" t="s">
        <v>38</v>
      </c>
      <c r="P137" s="20">
        <v>15</v>
      </c>
      <c r="Q137" s="72" t="s">
        <v>12</v>
      </c>
      <c r="R137" s="20">
        <v>120</v>
      </c>
      <c r="S137" s="21" t="s">
        <v>48</v>
      </c>
      <c r="T137" s="63"/>
      <c r="U137" s="282" t="s">
        <v>56</v>
      </c>
      <c r="V137" s="54" t="s">
        <v>18</v>
      </c>
      <c r="W137" s="26" t="s">
        <v>18</v>
      </c>
      <c r="X137" s="27">
        <f t="shared" si="5"/>
        <v>135</v>
      </c>
      <c r="Y137" s="596"/>
      <c r="Z137" s="30"/>
      <c r="AC137" s="105" t="s">
        <v>281</v>
      </c>
      <c r="AD137" s="104" t="s">
        <v>277</v>
      </c>
      <c r="AE137" s="104"/>
    </row>
    <row r="138" spans="1:32" s="15" customFormat="1" ht="23.25" customHeight="1" thickBot="1">
      <c r="A138" s="551"/>
      <c r="B138" s="566"/>
      <c r="C138" s="566"/>
      <c r="D138" s="569"/>
      <c r="E138" s="569"/>
      <c r="F138" s="560"/>
      <c r="G138" s="569"/>
      <c r="H138" s="569"/>
      <c r="I138" s="566"/>
      <c r="J138" s="39" t="s">
        <v>282</v>
      </c>
      <c r="K138" s="42" t="s">
        <v>89</v>
      </c>
      <c r="L138" s="42" t="s">
        <v>89</v>
      </c>
      <c r="M138" s="42"/>
      <c r="N138" s="42"/>
      <c r="O138" s="38" t="s">
        <v>38</v>
      </c>
      <c r="P138" s="38">
        <v>15</v>
      </c>
      <c r="Q138" s="38" t="s">
        <v>12</v>
      </c>
      <c r="R138" s="38">
        <v>120</v>
      </c>
      <c r="S138" s="41" t="s">
        <v>48</v>
      </c>
      <c r="T138" s="106"/>
      <c r="U138" s="290" t="s">
        <v>45</v>
      </c>
      <c r="V138" s="41" t="s">
        <v>18</v>
      </c>
      <c r="W138" s="68" t="s">
        <v>18</v>
      </c>
      <c r="X138" s="40">
        <f t="shared" si="5"/>
        <v>135</v>
      </c>
      <c r="Y138" s="583"/>
      <c r="Z138" s="75"/>
      <c r="AC138" s="105" t="s">
        <v>283</v>
      </c>
      <c r="AD138" s="105" t="s">
        <v>281</v>
      </c>
    </row>
    <row r="139" spans="1:32" s="107" customFormat="1" ht="11.25" customHeight="1">
      <c r="A139" s="549">
        <v>7</v>
      </c>
      <c r="B139" s="564" t="s">
        <v>284</v>
      </c>
      <c r="C139" s="549" t="s">
        <v>285</v>
      </c>
      <c r="D139" s="567" t="s">
        <v>12</v>
      </c>
      <c r="E139" s="567" t="s">
        <v>56</v>
      </c>
      <c r="F139" s="558">
        <v>0.9</v>
      </c>
      <c r="G139" s="567" t="s">
        <v>46</v>
      </c>
      <c r="H139" s="567" t="s">
        <v>42</v>
      </c>
      <c r="I139" s="564" t="s">
        <v>286</v>
      </c>
      <c r="J139" s="11" t="s">
        <v>287</v>
      </c>
      <c r="K139" s="45" t="s">
        <v>89</v>
      </c>
      <c r="L139" s="45"/>
      <c r="M139" s="45"/>
      <c r="N139" s="45"/>
      <c r="O139" s="71" t="s">
        <v>38</v>
      </c>
      <c r="P139" s="11">
        <v>30</v>
      </c>
      <c r="Q139" s="71" t="s">
        <v>12</v>
      </c>
      <c r="R139" s="50">
        <f>(24*60)</f>
        <v>1440</v>
      </c>
      <c r="S139" s="46" t="s">
        <v>30</v>
      </c>
      <c r="T139" s="11">
        <f>(71*60)+15</f>
        <v>4275</v>
      </c>
      <c r="U139" s="11" t="s">
        <v>45</v>
      </c>
      <c r="V139" s="48" t="s">
        <v>44</v>
      </c>
      <c r="W139" s="49" t="s">
        <v>12</v>
      </c>
      <c r="X139" s="50">
        <f t="shared" si="5"/>
        <v>5745</v>
      </c>
      <c r="Y139" s="597" t="s">
        <v>288</v>
      </c>
      <c r="Z139" s="52"/>
      <c r="AC139" s="589" t="s">
        <v>289</v>
      </c>
      <c r="AD139" s="105" t="s">
        <v>283</v>
      </c>
    </row>
    <row r="140" spans="1:32" s="107" customFormat="1" ht="18.75" customHeight="1">
      <c r="A140" s="550"/>
      <c r="B140" s="565"/>
      <c r="C140" s="550"/>
      <c r="D140" s="568"/>
      <c r="E140" s="568"/>
      <c r="F140" s="559"/>
      <c r="G140" s="568"/>
      <c r="H140" s="568"/>
      <c r="I140" s="565"/>
      <c r="J140" s="20" t="s">
        <v>290</v>
      </c>
      <c r="K140" s="25" t="s">
        <v>89</v>
      </c>
      <c r="L140" s="25"/>
      <c r="M140" s="25"/>
      <c r="N140" s="25"/>
      <c r="O140" s="72" t="s">
        <v>38</v>
      </c>
      <c r="P140" s="20">
        <v>30</v>
      </c>
      <c r="Q140" s="72" t="s">
        <v>12</v>
      </c>
      <c r="R140" s="27">
        <f>(24*60)</f>
        <v>1440</v>
      </c>
      <c r="S140" s="21" t="s">
        <v>30</v>
      </c>
      <c r="T140" s="20">
        <f>(71*60)+15</f>
        <v>4275</v>
      </c>
      <c r="U140" s="20" t="s">
        <v>45</v>
      </c>
      <c r="V140" s="54" t="s">
        <v>44</v>
      </c>
      <c r="W140" s="26" t="s">
        <v>12</v>
      </c>
      <c r="X140" s="27">
        <f t="shared" si="5"/>
        <v>5745</v>
      </c>
      <c r="Y140" s="598"/>
      <c r="Z140" s="30"/>
      <c r="AC140" s="589"/>
      <c r="AD140" s="601"/>
      <c r="AE140" s="601"/>
      <c r="AF140" s="601"/>
    </row>
    <row r="141" spans="1:32" s="107" customFormat="1" ht="16.5" customHeight="1">
      <c r="A141" s="550"/>
      <c r="B141" s="565"/>
      <c r="C141" s="550"/>
      <c r="D141" s="568"/>
      <c r="E141" s="568"/>
      <c r="F141" s="559"/>
      <c r="G141" s="568"/>
      <c r="H141" s="568"/>
      <c r="I141" s="565"/>
      <c r="J141" s="20" t="s">
        <v>291</v>
      </c>
      <c r="K141" s="25" t="s">
        <v>89</v>
      </c>
      <c r="L141" s="25"/>
      <c r="M141" s="25"/>
      <c r="N141" s="25"/>
      <c r="O141" s="72" t="s">
        <v>38</v>
      </c>
      <c r="P141" s="20">
        <v>30</v>
      </c>
      <c r="Q141" s="72" t="s">
        <v>12</v>
      </c>
      <c r="R141" s="27">
        <f>(24*60)</f>
        <v>1440</v>
      </c>
      <c r="S141" s="21" t="s">
        <v>30</v>
      </c>
      <c r="T141" s="20">
        <f>(71*60)+15</f>
        <v>4275</v>
      </c>
      <c r="U141" s="20" t="s">
        <v>45</v>
      </c>
      <c r="V141" s="108"/>
      <c r="W141" s="109"/>
      <c r="X141" s="27">
        <f t="shared" si="5"/>
        <v>5745</v>
      </c>
      <c r="Y141" s="598"/>
      <c r="Z141" s="30"/>
      <c r="AC141" s="600"/>
    </row>
    <row r="142" spans="1:32" s="107" customFormat="1" ht="29.25" customHeight="1" thickBot="1">
      <c r="A142" s="551"/>
      <c r="B142" s="566"/>
      <c r="C142" s="551"/>
      <c r="D142" s="569"/>
      <c r="E142" s="569"/>
      <c r="F142" s="560"/>
      <c r="G142" s="569"/>
      <c r="H142" s="569"/>
      <c r="I142" s="566"/>
      <c r="J142" s="38" t="s">
        <v>292</v>
      </c>
      <c r="K142" s="42" t="s">
        <v>89</v>
      </c>
      <c r="L142" s="42"/>
      <c r="M142" s="42"/>
      <c r="N142" s="42"/>
      <c r="O142" s="38" t="s">
        <v>38</v>
      </c>
      <c r="P142" s="38">
        <v>30</v>
      </c>
      <c r="Q142" s="38" t="s">
        <v>12</v>
      </c>
      <c r="R142" s="40">
        <f>(24*60)</f>
        <v>1440</v>
      </c>
      <c r="S142" s="41" t="s">
        <v>30</v>
      </c>
      <c r="T142" s="38">
        <f>(71*60)+15</f>
        <v>4275</v>
      </c>
      <c r="U142" s="38" t="s">
        <v>45</v>
      </c>
      <c r="V142" s="110"/>
      <c r="W142" s="111"/>
      <c r="X142" s="40">
        <f t="shared" si="5"/>
        <v>5745</v>
      </c>
      <c r="Y142" s="599"/>
      <c r="Z142" s="75"/>
      <c r="AC142" s="600"/>
    </row>
    <row r="143" spans="1:32" s="15" customFormat="1" ht="33.75" customHeight="1">
      <c r="A143" s="549">
        <v>8</v>
      </c>
      <c r="B143" s="564" t="s">
        <v>293</v>
      </c>
      <c r="C143" s="564" t="s">
        <v>294</v>
      </c>
      <c r="D143" s="567" t="s">
        <v>12</v>
      </c>
      <c r="E143" s="567" t="s">
        <v>45</v>
      </c>
      <c r="F143" s="558">
        <v>0.9</v>
      </c>
      <c r="G143" s="567" t="s">
        <v>46</v>
      </c>
      <c r="H143" s="567" t="s">
        <v>42</v>
      </c>
      <c r="I143" s="549" t="s">
        <v>295</v>
      </c>
      <c r="J143" s="9" t="s">
        <v>296</v>
      </c>
      <c r="K143" s="45"/>
      <c r="L143" s="45" t="s">
        <v>89</v>
      </c>
      <c r="M143" s="45"/>
      <c r="N143" s="45"/>
      <c r="O143" s="71" t="s">
        <v>38</v>
      </c>
      <c r="P143" s="11">
        <v>15</v>
      </c>
      <c r="Q143" s="71" t="s">
        <v>12</v>
      </c>
      <c r="R143" s="11">
        <v>60</v>
      </c>
      <c r="S143" s="46" t="s">
        <v>12</v>
      </c>
      <c r="T143" s="11">
        <v>0</v>
      </c>
      <c r="U143" s="11" t="s">
        <v>56</v>
      </c>
      <c r="V143" s="48" t="s">
        <v>18</v>
      </c>
      <c r="W143" s="49" t="s">
        <v>18</v>
      </c>
      <c r="X143" s="50">
        <f t="shared" si="5"/>
        <v>75</v>
      </c>
      <c r="Y143" s="97" t="s">
        <v>297</v>
      </c>
      <c r="Z143" s="602" t="s">
        <v>298</v>
      </c>
      <c r="AC143" s="105" t="s">
        <v>299</v>
      </c>
    </row>
    <row r="144" spans="1:32" s="15" customFormat="1" ht="38.25" customHeight="1">
      <c r="A144" s="550"/>
      <c r="B144" s="565"/>
      <c r="C144" s="565"/>
      <c r="D144" s="568"/>
      <c r="E144" s="568"/>
      <c r="F144" s="559"/>
      <c r="G144" s="568"/>
      <c r="H144" s="568"/>
      <c r="I144" s="550"/>
      <c r="J144" s="31" t="s">
        <v>300</v>
      </c>
      <c r="K144" s="25" t="s">
        <v>89</v>
      </c>
      <c r="L144" s="25" t="s">
        <v>89</v>
      </c>
      <c r="M144" s="25"/>
      <c r="N144" s="25"/>
      <c r="O144" s="72" t="s">
        <v>38</v>
      </c>
      <c r="P144" s="20">
        <v>15</v>
      </c>
      <c r="Q144" s="20" t="s">
        <v>12</v>
      </c>
      <c r="R144" s="20">
        <v>60</v>
      </c>
      <c r="S144" s="21" t="s">
        <v>12</v>
      </c>
      <c r="T144" s="20">
        <v>120</v>
      </c>
      <c r="U144" s="20" t="s">
        <v>56</v>
      </c>
      <c r="V144" s="54" t="s">
        <v>18</v>
      </c>
      <c r="W144" s="26" t="s">
        <v>18</v>
      </c>
      <c r="X144" s="27">
        <f t="shared" si="5"/>
        <v>195</v>
      </c>
      <c r="Y144" s="97" t="s">
        <v>297</v>
      </c>
      <c r="Z144" s="603"/>
      <c r="AC144" s="105" t="s">
        <v>299</v>
      </c>
      <c r="AD144" s="105" t="s">
        <v>299</v>
      </c>
    </row>
    <row r="145" spans="1:32" s="15" customFormat="1" ht="33.75">
      <c r="A145" s="550"/>
      <c r="B145" s="565"/>
      <c r="C145" s="565"/>
      <c r="D145" s="568"/>
      <c r="E145" s="568"/>
      <c r="F145" s="559"/>
      <c r="G145" s="568"/>
      <c r="H145" s="568"/>
      <c r="I145" s="550"/>
      <c r="J145" s="31" t="s">
        <v>301</v>
      </c>
      <c r="K145" s="25" t="s">
        <v>89</v>
      </c>
      <c r="L145" s="25" t="s">
        <v>89</v>
      </c>
      <c r="M145" s="25"/>
      <c r="N145" s="25"/>
      <c r="O145" s="72" t="s">
        <v>38</v>
      </c>
      <c r="P145" s="20">
        <v>15</v>
      </c>
      <c r="Q145" s="20" t="s">
        <v>12</v>
      </c>
      <c r="R145" s="20">
        <v>60</v>
      </c>
      <c r="S145" s="21" t="s">
        <v>12</v>
      </c>
      <c r="T145" s="20">
        <v>120</v>
      </c>
      <c r="U145" s="20" t="s">
        <v>56</v>
      </c>
      <c r="V145" s="54" t="s">
        <v>18</v>
      </c>
      <c r="W145" s="26" t="s">
        <v>18</v>
      </c>
      <c r="X145" s="27">
        <f t="shared" si="5"/>
        <v>195</v>
      </c>
      <c r="Y145" s="97" t="s">
        <v>297</v>
      </c>
      <c r="Z145" s="603"/>
      <c r="AC145" s="105" t="s">
        <v>299</v>
      </c>
      <c r="AD145" s="105" t="s">
        <v>299</v>
      </c>
    </row>
    <row r="146" spans="1:32" s="15" customFormat="1" ht="33.75">
      <c r="A146" s="550"/>
      <c r="B146" s="565"/>
      <c r="C146" s="565"/>
      <c r="D146" s="568"/>
      <c r="E146" s="568"/>
      <c r="F146" s="559"/>
      <c r="G146" s="568"/>
      <c r="H146" s="568"/>
      <c r="I146" s="550"/>
      <c r="J146" s="18" t="s">
        <v>302</v>
      </c>
      <c r="K146" s="25" t="s">
        <v>89</v>
      </c>
      <c r="L146" s="25" t="s">
        <v>89</v>
      </c>
      <c r="M146" s="25"/>
      <c r="N146" s="25"/>
      <c r="O146" s="72" t="s">
        <v>38</v>
      </c>
      <c r="P146" s="20">
        <v>15</v>
      </c>
      <c r="Q146" s="20" t="s">
        <v>12</v>
      </c>
      <c r="R146" s="20">
        <v>60</v>
      </c>
      <c r="S146" s="21" t="s">
        <v>12</v>
      </c>
      <c r="T146" s="20">
        <v>120</v>
      </c>
      <c r="U146" s="20" t="s">
        <v>56</v>
      </c>
      <c r="V146" s="54" t="s">
        <v>18</v>
      </c>
      <c r="W146" s="26" t="s">
        <v>18</v>
      </c>
      <c r="X146" s="27">
        <f t="shared" si="5"/>
        <v>195</v>
      </c>
      <c r="Y146" s="97" t="s">
        <v>297</v>
      </c>
      <c r="Z146" s="604"/>
      <c r="AC146" s="105" t="s">
        <v>299</v>
      </c>
      <c r="AD146" s="105" t="s">
        <v>299</v>
      </c>
    </row>
    <row r="147" spans="1:32" s="15" customFormat="1" ht="33.75">
      <c r="A147" s="550"/>
      <c r="B147" s="565"/>
      <c r="C147" s="565"/>
      <c r="D147" s="568"/>
      <c r="E147" s="568"/>
      <c r="F147" s="559"/>
      <c r="G147" s="568"/>
      <c r="H147" s="568"/>
      <c r="I147" s="550"/>
      <c r="J147" s="18" t="s">
        <v>303</v>
      </c>
      <c r="K147" s="25"/>
      <c r="L147" s="25" t="s">
        <v>89</v>
      </c>
      <c r="M147" s="25"/>
      <c r="N147" s="25"/>
      <c r="O147" s="72" t="s">
        <v>38</v>
      </c>
      <c r="P147" s="20">
        <v>15</v>
      </c>
      <c r="Q147" s="72" t="s">
        <v>12</v>
      </c>
      <c r="R147" s="20">
        <v>120</v>
      </c>
      <c r="S147" s="21" t="s">
        <v>18</v>
      </c>
      <c r="T147" s="20">
        <v>0</v>
      </c>
      <c r="U147" s="20" t="s">
        <v>56</v>
      </c>
      <c r="V147" s="54" t="s">
        <v>18</v>
      </c>
      <c r="W147" s="26" t="s">
        <v>18</v>
      </c>
      <c r="X147" s="27">
        <f t="shared" si="5"/>
        <v>135</v>
      </c>
      <c r="Y147" s="97" t="s">
        <v>297</v>
      </c>
      <c r="Z147" s="30"/>
      <c r="AC147" s="105" t="s">
        <v>299</v>
      </c>
      <c r="AD147" s="105" t="s">
        <v>299</v>
      </c>
    </row>
    <row r="148" spans="1:32" s="99" customFormat="1" ht="22.5" customHeight="1">
      <c r="A148" s="550"/>
      <c r="B148" s="565"/>
      <c r="C148" s="565"/>
      <c r="D148" s="568"/>
      <c r="E148" s="568"/>
      <c r="F148" s="559"/>
      <c r="G148" s="568"/>
      <c r="H148" s="568"/>
      <c r="I148" s="550"/>
      <c r="J148" s="27" t="s">
        <v>304</v>
      </c>
      <c r="K148" s="27" t="s">
        <v>89</v>
      </c>
      <c r="L148" s="27"/>
      <c r="M148" s="27" t="s">
        <v>89</v>
      </c>
      <c r="N148" s="27"/>
      <c r="O148" s="72" t="s">
        <v>38</v>
      </c>
      <c r="P148" s="20">
        <v>30</v>
      </c>
      <c r="Q148" s="72" t="s">
        <v>12</v>
      </c>
      <c r="R148" s="20">
        <f>(24*60)*2</f>
        <v>2880</v>
      </c>
      <c r="S148" s="21" t="s">
        <v>18</v>
      </c>
      <c r="T148" s="20">
        <v>0</v>
      </c>
      <c r="U148" s="20" t="s">
        <v>56</v>
      </c>
      <c r="V148" s="54" t="s">
        <v>54</v>
      </c>
      <c r="W148" s="26" t="s">
        <v>12</v>
      </c>
      <c r="X148" s="27">
        <f t="shared" si="5"/>
        <v>2910</v>
      </c>
      <c r="Y148" s="33" t="s">
        <v>305</v>
      </c>
      <c r="Z148" s="78"/>
      <c r="AC148" s="36" t="s">
        <v>306</v>
      </c>
      <c r="AD148" s="105" t="s">
        <v>299</v>
      </c>
    </row>
    <row r="149" spans="1:32" s="99" customFormat="1" ht="15" customHeight="1">
      <c r="A149" s="550"/>
      <c r="B149" s="565"/>
      <c r="C149" s="565"/>
      <c r="D149" s="568"/>
      <c r="E149" s="568"/>
      <c r="F149" s="559"/>
      <c r="G149" s="568"/>
      <c r="H149" s="568"/>
      <c r="I149" s="550"/>
      <c r="J149" s="27" t="s">
        <v>307</v>
      </c>
      <c r="K149" s="27" t="s">
        <v>89</v>
      </c>
      <c r="L149" s="27"/>
      <c r="M149" s="27" t="s">
        <v>89</v>
      </c>
      <c r="N149" s="27"/>
      <c r="O149" s="72" t="s">
        <v>38</v>
      </c>
      <c r="P149" s="20">
        <v>30</v>
      </c>
      <c r="Q149" s="72" t="s">
        <v>12</v>
      </c>
      <c r="R149" s="20">
        <f>(24*60)*2</f>
        <v>2880</v>
      </c>
      <c r="S149" s="21" t="s">
        <v>18</v>
      </c>
      <c r="T149" s="20">
        <v>0</v>
      </c>
      <c r="U149" s="20" t="s">
        <v>56</v>
      </c>
      <c r="V149" s="54" t="s">
        <v>54</v>
      </c>
      <c r="W149" s="26" t="s">
        <v>12</v>
      </c>
      <c r="X149" s="27">
        <f t="shared" si="5"/>
        <v>2910</v>
      </c>
      <c r="Y149" s="33" t="s">
        <v>308</v>
      </c>
      <c r="Z149" s="78"/>
      <c r="AC149" s="36" t="s">
        <v>308</v>
      </c>
      <c r="AD149" s="272" t="s">
        <v>306</v>
      </c>
    </row>
    <row r="150" spans="1:32" s="99" customFormat="1" ht="22.5" customHeight="1">
      <c r="A150" s="550"/>
      <c r="B150" s="565"/>
      <c r="C150" s="565"/>
      <c r="D150" s="568"/>
      <c r="E150" s="568"/>
      <c r="F150" s="559"/>
      <c r="G150" s="568"/>
      <c r="H150" s="568"/>
      <c r="I150" s="550"/>
      <c r="J150" s="27" t="s">
        <v>309</v>
      </c>
      <c r="K150" s="27"/>
      <c r="L150" s="27"/>
      <c r="M150" s="27" t="s">
        <v>89</v>
      </c>
      <c r="N150" s="27"/>
      <c r="O150" s="72" t="s">
        <v>38</v>
      </c>
      <c r="P150" s="20">
        <v>30</v>
      </c>
      <c r="Q150" s="72" t="s">
        <v>12</v>
      </c>
      <c r="R150" s="20">
        <f>(24*60)*2</f>
        <v>2880</v>
      </c>
      <c r="S150" s="21" t="s">
        <v>18</v>
      </c>
      <c r="T150" s="20">
        <v>0</v>
      </c>
      <c r="U150" s="20" t="s">
        <v>56</v>
      </c>
      <c r="V150" s="54" t="s">
        <v>54</v>
      </c>
      <c r="W150" s="26" t="s">
        <v>12</v>
      </c>
      <c r="X150" s="27">
        <f t="shared" si="5"/>
        <v>2910</v>
      </c>
      <c r="Y150" s="33" t="s">
        <v>310</v>
      </c>
      <c r="Z150" s="78"/>
      <c r="AC150" s="36" t="s">
        <v>310</v>
      </c>
      <c r="AD150" s="272" t="s">
        <v>308</v>
      </c>
    </row>
    <row r="151" spans="1:32" s="99" customFormat="1" ht="15.75" customHeight="1" thickBot="1">
      <c r="A151" s="551"/>
      <c r="B151" s="566"/>
      <c r="C151" s="566"/>
      <c r="D151" s="569"/>
      <c r="E151" s="569"/>
      <c r="F151" s="560"/>
      <c r="G151" s="569"/>
      <c r="H151" s="569"/>
      <c r="I151" s="551"/>
      <c r="J151" s="81" t="s">
        <v>311</v>
      </c>
      <c r="K151" s="81" t="s">
        <v>89</v>
      </c>
      <c r="L151" s="81"/>
      <c r="M151" s="81" t="s">
        <v>89</v>
      </c>
      <c r="N151" s="81"/>
      <c r="O151" s="72" t="s">
        <v>38</v>
      </c>
      <c r="P151" s="72">
        <v>30</v>
      </c>
      <c r="Q151" s="72" t="s">
        <v>12</v>
      </c>
      <c r="R151" s="72">
        <f>(24*60)*2</f>
        <v>2880</v>
      </c>
      <c r="S151" s="54" t="s">
        <v>18</v>
      </c>
      <c r="T151" s="72">
        <v>0</v>
      </c>
      <c r="U151" s="72" t="s">
        <v>56</v>
      </c>
      <c r="V151" s="54" t="s">
        <v>54</v>
      </c>
      <c r="W151" s="112" t="s">
        <v>12</v>
      </c>
      <c r="X151" s="81">
        <f t="shared" si="5"/>
        <v>2910</v>
      </c>
      <c r="Y151" s="113" t="s">
        <v>312</v>
      </c>
      <c r="Z151" s="84"/>
      <c r="AC151" s="36" t="s">
        <v>312</v>
      </c>
      <c r="AD151" s="272" t="s">
        <v>310</v>
      </c>
    </row>
    <row r="152" spans="1:32" s="99" customFormat="1" ht="54" customHeight="1">
      <c r="A152" s="555">
        <v>9</v>
      </c>
      <c r="B152" s="609" t="s">
        <v>313</v>
      </c>
      <c r="C152" s="611" t="s">
        <v>314</v>
      </c>
      <c r="D152" s="567" t="s">
        <v>12</v>
      </c>
      <c r="E152" s="567" t="s">
        <v>45</v>
      </c>
      <c r="F152" s="558">
        <v>0.9</v>
      </c>
      <c r="G152" s="567" t="s">
        <v>46</v>
      </c>
      <c r="H152" s="567" t="s">
        <v>42</v>
      </c>
      <c r="I152" s="605" t="s">
        <v>315</v>
      </c>
      <c r="J152" s="9" t="s">
        <v>316</v>
      </c>
      <c r="K152" s="50" t="s">
        <v>89</v>
      </c>
      <c r="L152" s="50"/>
      <c r="M152" s="50" t="s">
        <v>89</v>
      </c>
      <c r="N152" s="50"/>
      <c r="O152" s="11" t="s">
        <v>38</v>
      </c>
      <c r="P152" s="11">
        <v>30</v>
      </c>
      <c r="Q152" s="9" t="s">
        <v>12</v>
      </c>
      <c r="R152" s="11">
        <f>24*60</f>
        <v>1440</v>
      </c>
      <c r="S152" s="10" t="s">
        <v>18</v>
      </c>
      <c r="T152" s="11">
        <v>0</v>
      </c>
      <c r="U152" s="11" t="s">
        <v>56</v>
      </c>
      <c r="V152" s="46" t="s">
        <v>44</v>
      </c>
      <c r="W152" s="49" t="s">
        <v>32</v>
      </c>
      <c r="X152" s="50">
        <f t="shared" si="5"/>
        <v>1470</v>
      </c>
      <c r="Y152" s="76" t="s">
        <v>317</v>
      </c>
      <c r="Z152" s="114"/>
      <c r="AC152" s="36" t="s">
        <v>318</v>
      </c>
      <c r="AD152" s="272" t="s">
        <v>312</v>
      </c>
    </row>
    <row r="153" spans="1:32" s="99" customFormat="1" ht="56.25">
      <c r="A153" s="556"/>
      <c r="B153" s="610"/>
      <c r="C153" s="612"/>
      <c r="D153" s="568"/>
      <c r="E153" s="568"/>
      <c r="F153" s="559"/>
      <c r="G153" s="568"/>
      <c r="H153" s="568"/>
      <c r="I153" s="606"/>
      <c r="J153" s="18" t="s">
        <v>319</v>
      </c>
      <c r="K153" s="27"/>
      <c r="L153" s="27"/>
      <c r="M153" s="27" t="s">
        <v>89</v>
      </c>
      <c r="N153" s="27"/>
      <c r="O153" s="20" t="s">
        <v>38</v>
      </c>
      <c r="P153" s="20">
        <v>30</v>
      </c>
      <c r="Q153" s="20" t="s">
        <v>320</v>
      </c>
      <c r="R153" s="27">
        <f>(24*60)+(71*60)+30</f>
        <v>5730</v>
      </c>
      <c r="S153" s="19" t="s">
        <v>18</v>
      </c>
      <c r="T153" s="20">
        <v>0</v>
      </c>
      <c r="U153" s="20" t="s">
        <v>56</v>
      </c>
      <c r="V153" s="21" t="s">
        <v>44</v>
      </c>
      <c r="W153" s="26" t="s">
        <v>32</v>
      </c>
      <c r="X153" s="27">
        <f t="shared" si="5"/>
        <v>5760</v>
      </c>
      <c r="Y153" s="33" t="s">
        <v>157</v>
      </c>
      <c r="Z153" s="34"/>
      <c r="AC153" s="36" t="s">
        <v>321</v>
      </c>
      <c r="AD153" s="272" t="s">
        <v>318</v>
      </c>
    </row>
    <row r="154" spans="1:32" s="15" customFormat="1" ht="115.5" customHeight="1">
      <c r="A154" s="556"/>
      <c r="B154" s="610"/>
      <c r="C154" s="612"/>
      <c r="D154" s="568"/>
      <c r="E154" s="568"/>
      <c r="F154" s="559"/>
      <c r="G154" s="568"/>
      <c r="H154" s="568"/>
      <c r="I154" s="606"/>
      <c r="J154" s="18" t="s">
        <v>322</v>
      </c>
      <c r="K154" s="27" t="s">
        <v>89</v>
      </c>
      <c r="L154" s="27"/>
      <c r="M154" s="27" t="s">
        <v>89</v>
      </c>
      <c r="N154" s="27"/>
      <c r="O154" s="20" t="s">
        <v>38</v>
      </c>
      <c r="P154" s="20">
        <v>30</v>
      </c>
      <c r="Q154" s="20" t="s">
        <v>323</v>
      </c>
      <c r="R154" s="20">
        <f>(24*60)*2</f>
        <v>2880</v>
      </c>
      <c r="S154" s="19" t="s">
        <v>18</v>
      </c>
      <c r="T154" s="18">
        <v>0</v>
      </c>
      <c r="U154" s="18" t="s">
        <v>45</v>
      </c>
      <c r="V154" s="21" t="s">
        <v>44</v>
      </c>
      <c r="W154" s="26" t="s">
        <v>32</v>
      </c>
      <c r="X154" s="27">
        <f t="shared" si="5"/>
        <v>2910</v>
      </c>
      <c r="Y154" s="98" t="s">
        <v>324</v>
      </c>
      <c r="Z154" s="34"/>
      <c r="AC154" s="100" t="s">
        <v>325</v>
      </c>
      <c r="AD154" s="272" t="s">
        <v>321</v>
      </c>
    </row>
    <row r="155" spans="1:32" s="15" customFormat="1" ht="60.75" customHeight="1">
      <c r="A155" s="556"/>
      <c r="B155" s="610"/>
      <c r="C155" s="612"/>
      <c r="D155" s="568"/>
      <c r="E155" s="568"/>
      <c r="F155" s="559"/>
      <c r="G155" s="568"/>
      <c r="H155" s="568"/>
      <c r="I155" s="606"/>
      <c r="J155" s="18" t="s">
        <v>326</v>
      </c>
      <c r="K155" s="27"/>
      <c r="L155" s="27"/>
      <c r="M155" s="27" t="s">
        <v>89</v>
      </c>
      <c r="N155" s="27"/>
      <c r="O155" s="20" t="s">
        <v>38</v>
      </c>
      <c r="P155" s="20">
        <v>30</v>
      </c>
      <c r="Q155" s="18" t="s">
        <v>12</v>
      </c>
      <c r="R155" s="20">
        <f>(24*60)*2</f>
        <v>2880</v>
      </c>
      <c r="S155" s="19" t="s">
        <v>18</v>
      </c>
      <c r="T155" s="20">
        <v>0</v>
      </c>
      <c r="U155" s="20" t="s">
        <v>56</v>
      </c>
      <c r="V155" s="21" t="s">
        <v>44</v>
      </c>
      <c r="W155" s="26" t="s">
        <v>32</v>
      </c>
      <c r="X155" s="27">
        <f t="shared" ref="X155:X191" si="7">P155+R155+T155</f>
        <v>2910</v>
      </c>
      <c r="Y155" s="33" t="s">
        <v>157</v>
      </c>
      <c r="Z155" s="30"/>
      <c r="AC155" s="36" t="s">
        <v>321</v>
      </c>
      <c r="AD155" s="276" t="s">
        <v>325</v>
      </c>
    </row>
    <row r="156" spans="1:32" s="15" customFormat="1" ht="72.75" customHeight="1">
      <c r="A156" s="556"/>
      <c r="B156" s="610"/>
      <c r="C156" s="612"/>
      <c r="D156" s="568"/>
      <c r="E156" s="568"/>
      <c r="F156" s="559"/>
      <c r="G156" s="568"/>
      <c r="H156" s="568"/>
      <c r="I156" s="606"/>
      <c r="J156" s="18" t="s">
        <v>327</v>
      </c>
      <c r="K156" s="25" t="s">
        <v>89</v>
      </c>
      <c r="L156" s="25" t="s">
        <v>89</v>
      </c>
      <c r="M156" s="25"/>
      <c r="N156" s="25"/>
      <c r="O156" s="20" t="s">
        <v>38</v>
      </c>
      <c r="P156" s="20">
        <v>15</v>
      </c>
      <c r="Q156" s="18" t="s">
        <v>12</v>
      </c>
      <c r="R156" s="31">
        <v>60</v>
      </c>
      <c r="S156" s="19" t="s">
        <v>48</v>
      </c>
      <c r="T156" s="292">
        <f>24*60</f>
        <v>1440</v>
      </c>
      <c r="U156" s="31" t="s">
        <v>56</v>
      </c>
      <c r="V156" s="19" t="s">
        <v>18</v>
      </c>
      <c r="W156" s="19" t="s">
        <v>18</v>
      </c>
      <c r="X156" s="27">
        <f>P156+R156+T156</f>
        <v>1515</v>
      </c>
      <c r="Y156" s="115" t="s">
        <v>328</v>
      </c>
      <c r="Z156" s="116" t="s">
        <v>329</v>
      </c>
      <c r="AC156" s="117" t="s">
        <v>330</v>
      </c>
      <c r="AD156" s="272" t="s">
        <v>321</v>
      </c>
    </row>
    <row r="157" spans="1:32" s="15" customFormat="1" ht="58.5" customHeight="1">
      <c r="A157" s="556"/>
      <c r="B157" s="610"/>
      <c r="C157" s="612"/>
      <c r="D157" s="568"/>
      <c r="E157" s="568"/>
      <c r="F157" s="559"/>
      <c r="G157" s="568"/>
      <c r="H157" s="568"/>
      <c r="I157" s="277"/>
      <c r="J157" s="280" t="s">
        <v>746</v>
      </c>
      <c r="K157" s="279" t="s">
        <v>89</v>
      </c>
      <c r="L157" s="279" t="s">
        <v>89</v>
      </c>
      <c r="M157" s="279"/>
      <c r="N157" s="279"/>
      <c r="O157" s="274" t="s">
        <v>38</v>
      </c>
      <c r="P157" s="274">
        <v>15</v>
      </c>
      <c r="Q157" s="280" t="s">
        <v>12</v>
      </c>
      <c r="R157" s="278">
        <v>60</v>
      </c>
      <c r="S157" s="19" t="s">
        <v>18</v>
      </c>
      <c r="T157" s="275">
        <v>0</v>
      </c>
      <c r="U157" s="278" t="s">
        <v>56</v>
      </c>
      <c r="V157" s="19" t="s">
        <v>18</v>
      </c>
      <c r="W157" s="19" t="s">
        <v>18</v>
      </c>
      <c r="X157" s="273">
        <f>P157+R157+T157</f>
        <v>75</v>
      </c>
      <c r="Y157" s="115" t="s">
        <v>328</v>
      </c>
      <c r="Z157" s="116"/>
      <c r="AC157" s="117" t="s">
        <v>747</v>
      </c>
      <c r="AD157" s="107"/>
    </row>
    <row r="158" spans="1:32" s="15" customFormat="1" ht="67.5" customHeight="1">
      <c r="A158" s="556"/>
      <c r="B158" s="610"/>
      <c r="C158" s="612"/>
      <c r="D158" s="568"/>
      <c r="E158" s="568"/>
      <c r="F158" s="559"/>
      <c r="G158" s="568"/>
      <c r="H158" s="568"/>
      <c r="I158" s="606" t="s">
        <v>331</v>
      </c>
      <c r="J158" s="27" t="s">
        <v>332</v>
      </c>
      <c r="K158" s="27" t="s">
        <v>89</v>
      </c>
      <c r="L158" s="27"/>
      <c r="M158" s="27" t="s">
        <v>89</v>
      </c>
      <c r="N158" s="27"/>
      <c r="O158" s="20" t="s">
        <v>38</v>
      </c>
      <c r="P158" s="20">
        <v>30</v>
      </c>
      <c r="Q158" s="18" t="s">
        <v>48</v>
      </c>
      <c r="R158" s="20">
        <f>(24*60)*2</f>
        <v>2880</v>
      </c>
      <c r="S158" s="19" t="s">
        <v>18</v>
      </c>
      <c r="T158" s="20">
        <v>0</v>
      </c>
      <c r="U158" s="20" t="s">
        <v>56</v>
      </c>
      <c r="V158" s="27" t="s">
        <v>44</v>
      </c>
      <c r="W158" s="27" t="s">
        <v>32</v>
      </c>
      <c r="X158" s="27">
        <f t="shared" si="7"/>
        <v>2910</v>
      </c>
      <c r="Y158" s="118"/>
      <c r="Z158" s="78"/>
      <c r="AC158" s="79" t="s">
        <v>333</v>
      </c>
      <c r="AD158" s="117" t="s">
        <v>330</v>
      </c>
    </row>
    <row r="159" spans="1:32" s="15" customFormat="1" ht="56.25">
      <c r="A159" s="556"/>
      <c r="B159" s="610"/>
      <c r="C159" s="612"/>
      <c r="D159" s="568"/>
      <c r="E159" s="568"/>
      <c r="F159" s="559"/>
      <c r="G159" s="568"/>
      <c r="H159" s="568"/>
      <c r="I159" s="606"/>
      <c r="J159" s="27" t="s">
        <v>334</v>
      </c>
      <c r="K159" s="27" t="s">
        <v>89</v>
      </c>
      <c r="L159" s="27"/>
      <c r="M159" s="27" t="s">
        <v>89</v>
      </c>
      <c r="N159" s="27"/>
      <c r="O159" s="20" t="s">
        <v>38</v>
      </c>
      <c r="P159" s="20">
        <v>30</v>
      </c>
      <c r="Q159" s="18" t="s">
        <v>48</v>
      </c>
      <c r="R159" s="20">
        <f>(24*60)*2</f>
        <v>2880</v>
      </c>
      <c r="S159" s="19" t="s">
        <v>18</v>
      </c>
      <c r="T159" s="20">
        <v>0</v>
      </c>
      <c r="U159" s="20" t="s">
        <v>56</v>
      </c>
      <c r="V159" s="27" t="s">
        <v>44</v>
      </c>
      <c r="W159" s="27" t="s">
        <v>32</v>
      </c>
      <c r="X159" s="27">
        <f t="shared" si="7"/>
        <v>2910</v>
      </c>
      <c r="Y159" s="118"/>
      <c r="Z159" s="78"/>
      <c r="AC159" s="79" t="s">
        <v>335</v>
      </c>
      <c r="AD159" s="79" t="s">
        <v>333</v>
      </c>
      <c r="AF159" s="79"/>
    </row>
    <row r="160" spans="1:32" s="15" customFormat="1" ht="146.25">
      <c r="A160" s="556"/>
      <c r="B160" s="610"/>
      <c r="C160" s="612"/>
      <c r="D160" s="568"/>
      <c r="E160" s="568"/>
      <c r="F160" s="559"/>
      <c r="G160" s="568"/>
      <c r="H160" s="568"/>
      <c r="I160" s="606"/>
      <c r="J160" s="27" t="s">
        <v>336</v>
      </c>
      <c r="K160" s="27"/>
      <c r="L160" s="27"/>
      <c r="M160" s="27" t="s">
        <v>89</v>
      </c>
      <c r="N160" s="27"/>
      <c r="O160" s="20" t="s">
        <v>38</v>
      </c>
      <c r="P160" s="20">
        <v>30</v>
      </c>
      <c r="Q160" s="18" t="s">
        <v>48</v>
      </c>
      <c r="R160" s="20">
        <f>(24*60)*2</f>
        <v>2880</v>
      </c>
      <c r="S160" s="19" t="s">
        <v>18</v>
      </c>
      <c r="T160" s="289">
        <v>0</v>
      </c>
      <c r="U160" s="20" t="s">
        <v>56</v>
      </c>
      <c r="V160" s="27" t="s">
        <v>44</v>
      </c>
      <c r="W160" s="27" t="s">
        <v>32</v>
      </c>
      <c r="X160" s="27">
        <f t="shared" si="7"/>
        <v>2910</v>
      </c>
      <c r="Y160" s="118"/>
      <c r="Z160" s="78"/>
      <c r="AC160" s="79" t="s">
        <v>337</v>
      </c>
      <c r="AD160" s="79" t="s">
        <v>335</v>
      </c>
      <c r="AF160" s="79"/>
    </row>
    <row r="161" spans="1:32" s="35" customFormat="1" ht="56.25" customHeight="1">
      <c r="A161" s="556"/>
      <c r="B161" s="610"/>
      <c r="C161" s="612"/>
      <c r="D161" s="568"/>
      <c r="E161" s="568"/>
      <c r="F161" s="559"/>
      <c r="G161" s="568"/>
      <c r="H161" s="568"/>
      <c r="I161" s="606"/>
      <c r="J161" s="18" t="s">
        <v>338</v>
      </c>
      <c r="K161" s="25" t="s">
        <v>89</v>
      </c>
      <c r="L161" s="25" t="s">
        <v>89</v>
      </c>
      <c r="M161" s="25"/>
      <c r="N161" s="25"/>
      <c r="O161" s="289" t="s">
        <v>38</v>
      </c>
      <c r="P161" s="20">
        <v>15</v>
      </c>
      <c r="Q161" s="289" t="s">
        <v>48</v>
      </c>
      <c r="R161" s="31">
        <v>60</v>
      </c>
      <c r="S161" s="140" t="s">
        <v>30</v>
      </c>
      <c r="T161" s="31">
        <v>120</v>
      </c>
      <c r="U161" s="31" t="s">
        <v>56</v>
      </c>
      <c r="V161" s="27" t="s">
        <v>44</v>
      </c>
      <c r="W161" s="27" t="s">
        <v>32</v>
      </c>
      <c r="X161" s="27">
        <f t="shared" si="7"/>
        <v>195</v>
      </c>
      <c r="Y161" s="115"/>
      <c r="Z161" s="30"/>
      <c r="AC161" s="117" t="s">
        <v>339</v>
      </c>
      <c r="AD161" s="79" t="s">
        <v>337</v>
      </c>
      <c r="AF161" s="79"/>
    </row>
    <row r="162" spans="1:32" s="35" customFormat="1" ht="56.25">
      <c r="A162" s="556"/>
      <c r="B162" s="610"/>
      <c r="C162" s="612"/>
      <c r="D162" s="568"/>
      <c r="E162" s="568"/>
      <c r="F162" s="559"/>
      <c r="G162" s="568"/>
      <c r="H162" s="568"/>
      <c r="I162" s="606"/>
      <c r="J162" s="18" t="s">
        <v>340</v>
      </c>
      <c r="K162" s="25" t="s">
        <v>89</v>
      </c>
      <c r="L162" s="25" t="s">
        <v>89</v>
      </c>
      <c r="M162" s="25"/>
      <c r="N162" s="25"/>
      <c r="O162" s="289" t="s">
        <v>38</v>
      </c>
      <c r="P162" s="20">
        <v>15</v>
      </c>
      <c r="Q162" s="289" t="s">
        <v>48</v>
      </c>
      <c r="R162" s="31">
        <v>60</v>
      </c>
      <c r="S162" s="140" t="s">
        <v>30</v>
      </c>
      <c r="T162" s="301"/>
      <c r="U162" s="31" t="s">
        <v>56</v>
      </c>
      <c r="V162" s="27" t="s">
        <v>44</v>
      </c>
      <c r="W162" s="27" t="s">
        <v>32</v>
      </c>
      <c r="X162" s="27">
        <f t="shared" si="7"/>
        <v>75</v>
      </c>
      <c r="Y162" s="115"/>
      <c r="Z162" s="30"/>
      <c r="AC162" s="117" t="s">
        <v>341</v>
      </c>
      <c r="AD162" s="117" t="s">
        <v>339</v>
      </c>
      <c r="AF162" s="79"/>
    </row>
    <row r="163" spans="1:32" s="35" customFormat="1" ht="56.25">
      <c r="A163" s="556"/>
      <c r="B163" s="610"/>
      <c r="C163" s="612"/>
      <c r="D163" s="568"/>
      <c r="E163" s="568"/>
      <c r="F163" s="559"/>
      <c r="G163" s="568"/>
      <c r="H163" s="568"/>
      <c r="I163" s="606"/>
      <c r="J163" s="18" t="s">
        <v>342</v>
      </c>
      <c r="K163" s="25" t="s">
        <v>89</v>
      </c>
      <c r="L163" s="25" t="s">
        <v>89</v>
      </c>
      <c r="M163" s="25"/>
      <c r="N163" s="25"/>
      <c r="O163" s="289" t="s">
        <v>38</v>
      </c>
      <c r="P163" s="20">
        <v>15</v>
      </c>
      <c r="Q163" s="289" t="s">
        <v>48</v>
      </c>
      <c r="R163" s="31">
        <v>60</v>
      </c>
      <c r="S163" s="140" t="s">
        <v>30</v>
      </c>
      <c r="T163" s="57"/>
      <c r="U163" s="31" t="s">
        <v>56</v>
      </c>
      <c r="V163" s="27" t="s">
        <v>44</v>
      </c>
      <c r="W163" s="27" t="s">
        <v>32</v>
      </c>
      <c r="X163" s="27">
        <f t="shared" si="7"/>
        <v>75</v>
      </c>
      <c r="Y163" s="115"/>
      <c r="Z163" s="34"/>
      <c r="AC163" s="117" t="s">
        <v>343</v>
      </c>
      <c r="AD163" s="117" t="s">
        <v>341</v>
      </c>
      <c r="AF163" s="79"/>
    </row>
    <row r="164" spans="1:32" s="35" customFormat="1" ht="61.5" customHeight="1">
      <c r="A164" s="556"/>
      <c r="B164" s="610"/>
      <c r="C164" s="612"/>
      <c r="D164" s="568"/>
      <c r="E164" s="568"/>
      <c r="F164" s="559"/>
      <c r="G164" s="568"/>
      <c r="H164" s="568"/>
      <c r="I164" s="606"/>
      <c r="J164" s="18" t="s">
        <v>344</v>
      </c>
      <c r="K164" s="25" t="s">
        <v>89</v>
      </c>
      <c r="L164" s="25" t="s">
        <v>89</v>
      </c>
      <c r="M164" s="25"/>
      <c r="N164" s="25"/>
      <c r="O164" s="289" t="s">
        <v>38</v>
      </c>
      <c r="P164" s="20">
        <v>15</v>
      </c>
      <c r="Q164" s="289" t="s">
        <v>48</v>
      </c>
      <c r="R164" s="31">
        <v>60</v>
      </c>
      <c r="S164" s="140" t="s">
        <v>30</v>
      </c>
      <c r="T164" s="57"/>
      <c r="U164" s="31" t="s">
        <v>56</v>
      </c>
      <c r="V164" s="27" t="s">
        <v>44</v>
      </c>
      <c r="W164" s="27" t="s">
        <v>32</v>
      </c>
      <c r="X164" s="27">
        <f t="shared" si="7"/>
        <v>75</v>
      </c>
      <c r="Y164" s="115"/>
      <c r="Z164" s="30"/>
      <c r="AC164" s="117" t="s">
        <v>345</v>
      </c>
      <c r="AD164" s="117" t="s">
        <v>343</v>
      </c>
      <c r="AF164" s="79"/>
    </row>
    <row r="165" spans="1:32" s="35" customFormat="1" ht="40.5" customHeight="1">
      <c r="A165" s="556"/>
      <c r="B165" s="610"/>
      <c r="C165" s="612"/>
      <c r="D165" s="568"/>
      <c r="E165" s="568"/>
      <c r="F165" s="559"/>
      <c r="G165" s="568"/>
      <c r="H165" s="568"/>
      <c r="I165" s="606"/>
      <c r="J165" s="18" t="s">
        <v>346</v>
      </c>
      <c r="K165" s="27" t="s">
        <v>89</v>
      </c>
      <c r="L165" s="27"/>
      <c r="M165" s="27" t="s">
        <v>89</v>
      </c>
      <c r="N165" s="27"/>
      <c r="O165" s="20" t="s">
        <v>38</v>
      </c>
      <c r="P165" s="20">
        <v>30</v>
      </c>
      <c r="Q165" s="18" t="s">
        <v>48</v>
      </c>
      <c r="R165" s="20">
        <f>(24*60)*2</f>
        <v>2880</v>
      </c>
      <c r="S165" s="19" t="s">
        <v>18</v>
      </c>
      <c r="T165" s="289">
        <v>0</v>
      </c>
      <c r="U165" s="20" t="s">
        <v>56</v>
      </c>
      <c r="V165" s="27" t="s">
        <v>44</v>
      </c>
      <c r="W165" s="27" t="s">
        <v>32</v>
      </c>
      <c r="X165" s="27">
        <f>P165+R165+T165</f>
        <v>2910</v>
      </c>
      <c r="Y165" s="118"/>
      <c r="Z165" s="78"/>
      <c r="AC165" s="79" t="s">
        <v>347</v>
      </c>
      <c r="AD165" s="117" t="s">
        <v>345</v>
      </c>
    </row>
    <row r="166" spans="1:32" s="35" customFormat="1" ht="48.75" customHeight="1">
      <c r="A166" s="556"/>
      <c r="B166" s="610"/>
      <c r="C166" s="612"/>
      <c r="D166" s="568"/>
      <c r="E166" s="568"/>
      <c r="F166" s="559"/>
      <c r="G166" s="568"/>
      <c r="H166" s="568"/>
      <c r="I166" s="606"/>
      <c r="J166" s="56" t="s">
        <v>348</v>
      </c>
      <c r="K166" s="27"/>
      <c r="L166" s="27"/>
      <c r="M166" s="27" t="s">
        <v>89</v>
      </c>
      <c r="N166" s="27"/>
      <c r="O166" s="20" t="s">
        <v>38</v>
      </c>
      <c r="P166" s="20">
        <v>30</v>
      </c>
      <c r="Q166" s="18" t="s">
        <v>48</v>
      </c>
      <c r="R166" s="20">
        <f>(24*60)*2</f>
        <v>2880</v>
      </c>
      <c r="S166" s="19" t="s">
        <v>18</v>
      </c>
      <c r="T166" s="289">
        <v>0</v>
      </c>
      <c r="U166" s="20" t="s">
        <v>56</v>
      </c>
      <c r="V166" s="27" t="s">
        <v>44</v>
      </c>
      <c r="W166" s="27" t="s">
        <v>32</v>
      </c>
      <c r="X166" s="27">
        <f t="shared" ref="X166" si="8">P166+R166+T166</f>
        <v>2910</v>
      </c>
      <c r="Y166" s="118"/>
      <c r="Z166" s="78"/>
      <c r="AC166" s="79" t="s">
        <v>349</v>
      </c>
      <c r="AD166" s="79" t="s">
        <v>347</v>
      </c>
      <c r="AF166" s="79"/>
    </row>
    <row r="167" spans="1:32" s="15" customFormat="1" ht="66" customHeight="1">
      <c r="A167" s="556"/>
      <c r="B167" s="610"/>
      <c r="C167" s="612"/>
      <c r="D167" s="568"/>
      <c r="E167" s="568"/>
      <c r="F167" s="559"/>
      <c r="G167" s="568"/>
      <c r="H167" s="568"/>
      <c r="I167" s="606" t="s">
        <v>295</v>
      </c>
      <c r="J167" s="20" t="s">
        <v>350</v>
      </c>
      <c r="K167" s="25" t="s">
        <v>89</v>
      </c>
      <c r="L167" s="25" t="s">
        <v>89</v>
      </c>
      <c r="M167" s="25"/>
      <c r="N167" s="25"/>
      <c r="O167" s="289" t="s">
        <v>38</v>
      </c>
      <c r="P167" s="20">
        <v>15</v>
      </c>
      <c r="Q167" s="261" t="s">
        <v>48</v>
      </c>
      <c r="R167" s="31">
        <v>60</v>
      </c>
      <c r="S167" s="140" t="s">
        <v>18</v>
      </c>
      <c r="T167" s="289">
        <v>0</v>
      </c>
      <c r="U167" s="31" t="s">
        <v>56</v>
      </c>
      <c r="V167" s="27" t="s">
        <v>44</v>
      </c>
      <c r="W167" s="27" t="s">
        <v>32</v>
      </c>
      <c r="X167" s="27">
        <f t="shared" si="7"/>
        <v>75</v>
      </c>
      <c r="Y167" s="115"/>
      <c r="Z167" s="30"/>
      <c r="AC167" s="117" t="s">
        <v>345</v>
      </c>
      <c r="AD167" s="79" t="s">
        <v>349</v>
      </c>
      <c r="AF167" s="79"/>
    </row>
    <row r="168" spans="1:32" s="15" customFormat="1" ht="15.75" customHeight="1">
      <c r="A168" s="556"/>
      <c r="B168" s="610"/>
      <c r="C168" s="612"/>
      <c r="D168" s="568"/>
      <c r="E168" s="568"/>
      <c r="F168" s="559"/>
      <c r="G168" s="568"/>
      <c r="H168" s="568"/>
      <c r="I168" s="606"/>
      <c r="J168" s="27" t="s">
        <v>351</v>
      </c>
      <c r="K168" s="27" t="s">
        <v>89</v>
      </c>
      <c r="L168" s="27"/>
      <c r="M168" s="27" t="s">
        <v>89</v>
      </c>
      <c r="N168" s="27"/>
      <c r="O168" s="20" t="s">
        <v>38</v>
      </c>
      <c r="P168" s="20">
        <v>30</v>
      </c>
      <c r="Q168" s="18" t="s">
        <v>48</v>
      </c>
      <c r="R168" s="20">
        <f>(24*60)*2</f>
        <v>2880</v>
      </c>
      <c r="S168" s="19" t="s">
        <v>18</v>
      </c>
      <c r="T168" s="289">
        <v>0</v>
      </c>
      <c r="U168" s="20" t="s">
        <v>56</v>
      </c>
      <c r="V168" s="27" t="s">
        <v>44</v>
      </c>
      <c r="W168" s="27" t="s">
        <v>32</v>
      </c>
      <c r="X168" s="27">
        <f t="shared" si="7"/>
        <v>2910</v>
      </c>
      <c r="Y168" s="118"/>
      <c r="Z168" s="78"/>
      <c r="AC168" s="117" t="s">
        <v>345</v>
      </c>
      <c r="AD168" s="117" t="s">
        <v>345</v>
      </c>
      <c r="AF168" s="79"/>
    </row>
    <row r="169" spans="1:32" s="15" customFormat="1" ht="11.25" customHeight="1">
      <c r="A169" s="556"/>
      <c r="B169" s="610"/>
      <c r="C169" s="612"/>
      <c r="D169" s="568"/>
      <c r="E169" s="568"/>
      <c r="F169" s="559"/>
      <c r="G169" s="568"/>
      <c r="H169" s="568"/>
      <c r="I169" s="606"/>
      <c r="J169" s="27" t="s">
        <v>352</v>
      </c>
      <c r="K169" s="27" t="s">
        <v>89</v>
      </c>
      <c r="L169" s="27"/>
      <c r="M169" s="27" t="s">
        <v>89</v>
      </c>
      <c r="N169" s="27"/>
      <c r="O169" s="20" t="s">
        <v>38</v>
      </c>
      <c r="P169" s="20">
        <v>30</v>
      </c>
      <c r="Q169" s="18" t="s">
        <v>48</v>
      </c>
      <c r="R169" s="20">
        <f>(24*60)*2</f>
        <v>2880</v>
      </c>
      <c r="S169" s="19" t="s">
        <v>18</v>
      </c>
      <c r="T169" s="289">
        <v>0</v>
      </c>
      <c r="U169" s="20" t="s">
        <v>56</v>
      </c>
      <c r="V169" s="27" t="s">
        <v>44</v>
      </c>
      <c r="W169" s="27" t="s">
        <v>32</v>
      </c>
      <c r="X169" s="27">
        <f t="shared" si="7"/>
        <v>2910</v>
      </c>
      <c r="Y169" s="118"/>
      <c r="Z169" s="78"/>
      <c r="AC169" s="117" t="s">
        <v>345</v>
      </c>
      <c r="AD169" s="117" t="s">
        <v>345</v>
      </c>
      <c r="AF169" s="79"/>
    </row>
    <row r="170" spans="1:32" s="15" customFormat="1" ht="63" customHeight="1" thickBot="1">
      <c r="A170" s="608"/>
      <c r="B170" s="610"/>
      <c r="C170" s="613"/>
      <c r="D170" s="568"/>
      <c r="E170" s="568"/>
      <c r="F170" s="559"/>
      <c r="G170" s="568"/>
      <c r="H170" s="568"/>
      <c r="I170" s="607"/>
      <c r="J170" s="283" t="s">
        <v>353</v>
      </c>
      <c r="K170" s="293" t="s">
        <v>89</v>
      </c>
      <c r="L170" s="293" t="s">
        <v>89</v>
      </c>
      <c r="M170" s="293" t="s">
        <v>89</v>
      </c>
      <c r="N170" s="293"/>
      <c r="O170" s="283" t="s">
        <v>38</v>
      </c>
      <c r="P170" s="283">
        <v>30</v>
      </c>
      <c r="Q170" s="302" t="s">
        <v>48</v>
      </c>
      <c r="R170" s="283">
        <f>(24*60)*2</f>
        <v>2880</v>
      </c>
      <c r="S170" s="303" t="s">
        <v>18</v>
      </c>
      <c r="T170" s="147">
        <v>0</v>
      </c>
      <c r="U170" s="283" t="s">
        <v>56</v>
      </c>
      <c r="V170" s="293" t="s">
        <v>44</v>
      </c>
      <c r="W170" s="293" t="s">
        <v>32</v>
      </c>
      <c r="X170" s="293">
        <f t="shared" si="7"/>
        <v>2910</v>
      </c>
      <c r="Y170" s="83"/>
      <c r="Z170" s="78"/>
      <c r="AC170" s="117" t="s">
        <v>345</v>
      </c>
      <c r="AD170" s="117" t="s">
        <v>345</v>
      </c>
      <c r="AF170" s="79"/>
    </row>
    <row r="171" spans="1:32" s="15" customFormat="1" ht="68.25" thickBot="1">
      <c r="A171" s="121">
        <v>10</v>
      </c>
      <c r="B171" s="122" t="s">
        <v>354</v>
      </c>
      <c r="C171" s="122" t="s">
        <v>355</v>
      </c>
      <c r="D171" s="123" t="s">
        <v>40</v>
      </c>
      <c r="E171" s="123" t="s">
        <v>56</v>
      </c>
      <c r="F171" s="124">
        <v>0.9</v>
      </c>
      <c r="G171" s="123" t="s">
        <v>46</v>
      </c>
      <c r="H171" s="123" t="s">
        <v>42</v>
      </c>
      <c r="I171" s="122" t="s">
        <v>356</v>
      </c>
      <c r="J171" s="304" t="s">
        <v>357</v>
      </c>
      <c r="K171" s="305" t="s">
        <v>89</v>
      </c>
      <c r="L171" s="305"/>
      <c r="M171" s="305"/>
      <c r="N171" s="305"/>
      <c r="O171" s="122" t="s">
        <v>38</v>
      </c>
      <c r="P171" s="122">
        <v>15</v>
      </c>
      <c r="Q171" s="122" t="s">
        <v>48</v>
      </c>
      <c r="R171" s="122">
        <v>60</v>
      </c>
      <c r="S171" s="306" t="s">
        <v>18</v>
      </c>
      <c r="T171" s="122">
        <v>0</v>
      </c>
      <c r="U171" s="147" t="s">
        <v>56</v>
      </c>
      <c r="V171" s="307" t="s">
        <v>18</v>
      </c>
      <c r="W171" s="308" t="s">
        <v>18</v>
      </c>
      <c r="X171" s="121">
        <f t="shared" si="7"/>
        <v>75</v>
      </c>
      <c r="Y171" s="309" t="s">
        <v>358</v>
      </c>
      <c r="Z171" s="129"/>
      <c r="AC171" s="130" t="s">
        <v>359</v>
      </c>
      <c r="AD171" s="117" t="s">
        <v>345</v>
      </c>
      <c r="AF171" s="79"/>
    </row>
    <row r="172" spans="1:32" s="15" customFormat="1" ht="45" customHeight="1">
      <c r="A172" s="549">
        <v>11</v>
      </c>
      <c r="B172" s="618" t="s">
        <v>360</v>
      </c>
      <c r="C172" s="131" t="s">
        <v>361</v>
      </c>
      <c r="D172" s="132" t="s">
        <v>12</v>
      </c>
      <c r="E172" s="132" t="s">
        <v>41</v>
      </c>
      <c r="F172" s="558">
        <v>0.9</v>
      </c>
      <c r="G172" s="132" t="s">
        <v>46</v>
      </c>
      <c r="H172" s="132" t="s">
        <v>42</v>
      </c>
      <c r="I172" s="552" t="s">
        <v>362</v>
      </c>
      <c r="J172" s="133" t="s">
        <v>363</v>
      </c>
      <c r="K172" s="134"/>
      <c r="L172" s="134" t="s">
        <v>89</v>
      </c>
      <c r="M172" s="134"/>
      <c r="N172" s="134"/>
      <c r="O172" s="11" t="s">
        <v>38</v>
      </c>
      <c r="P172" s="11">
        <v>15</v>
      </c>
      <c r="Q172" s="9" t="s">
        <v>12</v>
      </c>
      <c r="R172" s="11">
        <v>120</v>
      </c>
      <c r="S172" s="135" t="s">
        <v>18</v>
      </c>
      <c r="T172" s="136">
        <v>0</v>
      </c>
      <c r="U172" s="147" t="s">
        <v>45</v>
      </c>
      <c r="V172" s="48" t="s">
        <v>18</v>
      </c>
      <c r="W172" s="49" t="s">
        <v>18</v>
      </c>
      <c r="X172" s="50">
        <f t="shared" si="7"/>
        <v>135</v>
      </c>
      <c r="Y172" s="52" t="s">
        <v>18</v>
      </c>
      <c r="Z172" s="52"/>
      <c r="AC172" s="97" t="s">
        <v>364</v>
      </c>
      <c r="AD172" s="130" t="s">
        <v>359</v>
      </c>
    </row>
    <row r="173" spans="1:32" s="15" customFormat="1" ht="45">
      <c r="A173" s="550"/>
      <c r="B173" s="619"/>
      <c r="C173" s="108"/>
      <c r="D173" s="138"/>
      <c r="E173" s="138"/>
      <c r="F173" s="559"/>
      <c r="G173" s="138"/>
      <c r="H173" s="138"/>
      <c r="I173" s="548"/>
      <c r="J173" s="281" t="s">
        <v>749</v>
      </c>
      <c r="K173" s="139"/>
      <c r="L173" s="139" t="s">
        <v>89</v>
      </c>
      <c r="M173" s="139"/>
      <c r="N173" s="139"/>
      <c r="O173" s="22" t="s">
        <v>38</v>
      </c>
      <c r="P173" s="20">
        <v>15</v>
      </c>
      <c r="Q173" s="22" t="s">
        <v>38</v>
      </c>
      <c r="R173" s="20">
        <v>60</v>
      </c>
      <c r="S173" s="140" t="s">
        <v>18</v>
      </c>
      <c r="T173" s="22">
        <v>0</v>
      </c>
      <c r="U173" s="147" t="s">
        <v>45</v>
      </c>
      <c r="V173" s="18"/>
      <c r="W173" s="27"/>
      <c r="X173" s="27">
        <f t="shared" si="7"/>
        <v>75</v>
      </c>
      <c r="Y173" s="30" t="s">
        <v>18</v>
      </c>
      <c r="Z173" s="30"/>
      <c r="AC173" s="97" t="s">
        <v>366</v>
      </c>
      <c r="AD173" s="97" t="s">
        <v>364</v>
      </c>
    </row>
    <row r="174" spans="1:32" s="15" customFormat="1" ht="22.5">
      <c r="A174" s="550"/>
      <c r="B174" s="619"/>
      <c r="C174" s="108"/>
      <c r="D174" s="138"/>
      <c r="E174" s="138"/>
      <c r="F174" s="559"/>
      <c r="G174" s="138"/>
      <c r="H174" s="138"/>
      <c r="I174" s="548"/>
      <c r="J174" s="281" t="s">
        <v>750</v>
      </c>
      <c r="K174" s="139"/>
      <c r="L174" s="139" t="s">
        <v>89</v>
      </c>
      <c r="M174" s="139"/>
      <c r="N174" s="139"/>
      <c r="O174" s="22" t="s">
        <v>38</v>
      </c>
      <c r="P174" s="20">
        <v>15</v>
      </c>
      <c r="Q174" s="22" t="s">
        <v>12</v>
      </c>
      <c r="R174" s="20">
        <v>60</v>
      </c>
      <c r="S174" s="140" t="s">
        <v>18</v>
      </c>
      <c r="T174" s="22">
        <v>0</v>
      </c>
      <c r="U174" s="147" t="s">
        <v>45</v>
      </c>
      <c r="V174" s="18"/>
      <c r="W174" s="27"/>
      <c r="X174" s="27">
        <f t="shared" si="7"/>
        <v>75</v>
      </c>
      <c r="Y174" s="30" t="s">
        <v>18</v>
      </c>
      <c r="Z174" s="30"/>
      <c r="AC174" s="97" t="s">
        <v>367</v>
      </c>
      <c r="AD174" s="97" t="s">
        <v>366</v>
      </c>
    </row>
    <row r="175" spans="1:32" s="15" customFormat="1" ht="33.75">
      <c r="A175" s="550"/>
      <c r="B175" s="619"/>
      <c r="C175" s="108"/>
      <c r="D175" s="138"/>
      <c r="E175" s="138"/>
      <c r="F175" s="559"/>
      <c r="G175" s="138"/>
      <c r="H175" s="138"/>
      <c r="I175" s="593" t="s">
        <v>368</v>
      </c>
      <c r="J175" s="22" t="s">
        <v>369</v>
      </c>
      <c r="K175" s="139"/>
      <c r="L175" s="139" t="s">
        <v>89</v>
      </c>
      <c r="M175" s="139"/>
      <c r="N175" s="139" t="s">
        <v>89</v>
      </c>
      <c r="O175" s="22" t="s">
        <v>38</v>
      </c>
      <c r="P175" s="20">
        <v>15</v>
      </c>
      <c r="Q175" s="18" t="s">
        <v>12</v>
      </c>
      <c r="R175" s="20">
        <v>120</v>
      </c>
      <c r="S175" s="19" t="s">
        <v>48</v>
      </c>
      <c r="T175" s="22">
        <v>4320</v>
      </c>
      <c r="U175" s="147" t="s">
        <v>45</v>
      </c>
      <c r="V175" s="54" t="s">
        <v>18</v>
      </c>
      <c r="W175" s="26" t="s">
        <v>18</v>
      </c>
      <c r="X175" s="27">
        <f t="shared" si="7"/>
        <v>4455</v>
      </c>
      <c r="Y175" s="142" t="s">
        <v>370</v>
      </c>
      <c r="Z175" s="30"/>
      <c r="AC175" s="79" t="s">
        <v>371</v>
      </c>
      <c r="AD175" s="97" t="s">
        <v>367</v>
      </c>
    </row>
    <row r="176" spans="1:32" s="15" customFormat="1" ht="33.75">
      <c r="A176" s="550"/>
      <c r="B176" s="619"/>
      <c r="C176" s="108"/>
      <c r="D176" s="138"/>
      <c r="E176" s="138"/>
      <c r="F176" s="559"/>
      <c r="G176" s="138"/>
      <c r="H176" s="138"/>
      <c r="I176" s="593"/>
      <c r="J176" s="22" t="s">
        <v>372</v>
      </c>
      <c r="K176" s="139"/>
      <c r="L176" s="139" t="s">
        <v>89</v>
      </c>
      <c r="M176" s="139"/>
      <c r="N176" s="139" t="s">
        <v>89</v>
      </c>
      <c r="O176" s="22" t="s">
        <v>38</v>
      </c>
      <c r="P176" s="20">
        <v>15</v>
      </c>
      <c r="Q176" s="22" t="s">
        <v>12</v>
      </c>
      <c r="R176" s="20">
        <v>120</v>
      </c>
      <c r="S176" s="140" t="s">
        <v>18</v>
      </c>
      <c r="T176" s="22">
        <v>120</v>
      </c>
      <c r="U176" s="147" t="s">
        <v>45</v>
      </c>
      <c r="V176" s="18"/>
      <c r="W176" s="27"/>
      <c r="X176" s="27">
        <f t="shared" si="7"/>
        <v>255</v>
      </c>
      <c r="Y176" s="142"/>
      <c r="Z176" s="30"/>
      <c r="AC176" s="143" t="s">
        <v>373</v>
      </c>
      <c r="AD176" s="79" t="s">
        <v>371</v>
      </c>
    </row>
    <row r="177" spans="1:31" s="15" customFormat="1" ht="33.75">
      <c r="A177" s="550"/>
      <c r="B177" s="619"/>
      <c r="C177" s="108"/>
      <c r="D177" s="138"/>
      <c r="E177" s="138"/>
      <c r="F177" s="559"/>
      <c r="G177" s="138"/>
      <c r="H177" s="138"/>
      <c r="I177" s="548" t="s">
        <v>374</v>
      </c>
      <c r="J177" s="20" t="s">
        <v>375</v>
      </c>
      <c r="K177" s="139"/>
      <c r="L177" s="139"/>
      <c r="M177" s="139" t="s">
        <v>89</v>
      </c>
      <c r="N177" s="139"/>
      <c r="O177" s="72" t="s">
        <v>38</v>
      </c>
      <c r="P177" s="20">
        <v>30</v>
      </c>
      <c r="Q177" s="144" t="s">
        <v>48</v>
      </c>
      <c r="R177" s="139">
        <v>1440</v>
      </c>
      <c r="S177" s="19" t="s">
        <v>30</v>
      </c>
      <c r="T177" s="22">
        <v>7200</v>
      </c>
      <c r="U177" s="147" t="s">
        <v>45</v>
      </c>
      <c r="V177" s="54" t="s">
        <v>44</v>
      </c>
      <c r="W177" s="26" t="s">
        <v>32</v>
      </c>
      <c r="X177" s="27">
        <f>P177+R177+T177</f>
        <v>8670</v>
      </c>
      <c r="Y177" s="77" t="s">
        <v>376</v>
      </c>
      <c r="Z177" s="30"/>
      <c r="AC177" s="105" t="s">
        <v>377</v>
      </c>
      <c r="AD177" s="143" t="s">
        <v>373</v>
      </c>
    </row>
    <row r="178" spans="1:31" s="15" customFormat="1" ht="78.75">
      <c r="A178" s="550"/>
      <c r="B178" s="619"/>
      <c r="C178" s="108"/>
      <c r="D178" s="138"/>
      <c r="E178" s="138"/>
      <c r="F178" s="559"/>
      <c r="G178" s="138"/>
      <c r="H178" s="138"/>
      <c r="I178" s="548"/>
      <c r="J178" s="20" t="s">
        <v>378</v>
      </c>
      <c r="K178" s="139"/>
      <c r="L178" s="139"/>
      <c r="M178" s="139" t="s">
        <v>89</v>
      </c>
      <c r="N178" s="139"/>
      <c r="O178" s="72" t="s">
        <v>38</v>
      </c>
      <c r="P178" s="20">
        <v>30</v>
      </c>
      <c r="Q178" s="144" t="s">
        <v>48</v>
      </c>
      <c r="R178" s="139">
        <v>1440</v>
      </c>
      <c r="S178" s="19" t="s">
        <v>30</v>
      </c>
      <c r="T178" s="22">
        <v>7200</v>
      </c>
      <c r="U178" s="147" t="s">
        <v>45</v>
      </c>
      <c r="V178" s="54" t="s">
        <v>44</v>
      </c>
      <c r="W178" s="26" t="s">
        <v>32</v>
      </c>
      <c r="X178" s="27">
        <f>P178+R178+T178</f>
        <v>8670</v>
      </c>
      <c r="Y178" s="77" t="s">
        <v>376</v>
      </c>
      <c r="Z178" s="30"/>
      <c r="AC178" s="105" t="s">
        <v>379</v>
      </c>
      <c r="AD178" s="105" t="s">
        <v>377</v>
      </c>
    </row>
    <row r="179" spans="1:31" s="15" customFormat="1" ht="78.75">
      <c r="A179" s="550"/>
      <c r="B179" s="619"/>
      <c r="C179" s="108"/>
      <c r="D179" s="138"/>
      <c r="E179" s="138"/>
      <c r="F179" s="559"/>
      <c r="G179" s="138"/>
      <c r="H179" s="138"/>
      <c r="I179" s="593" t="s">
        <v>380</v>
      </c>
      <c r="J179" s="18" t="s">
        <v>381</v>
      </c>
      <c r="K179" s="25" t="s">
        <v>89</v>
      </c>
      <c r="L179" s="25" t="s">
        <v>89</v>
      </c>
      <c r="M179" s="25"/>
      <c r="N179" s="25" t="s">
        <v>89</v>
      </c>
      <c r="O179" s="72" t="s">
        <v>38</v>
      </c>
      <c r="P179" s="20">
        <v>15</v>
      </c>
      <c r="Q179" s="144" t="s">
        <v>12</v>
      </c>
      <c r="R179" s="20">
        <v>120</v>
      </c>
      <c r="S179" s="19" t="s">
        <v>12</v>
      </c>
      <c r="T179" s="139">
        <v>1440</v>
      </c>
      <c r="U179" s="147" t="s">
        <v>45</v>
      </c>
      <c r="V179" s="54" t="s">
        <v>18</v>
      </c>
      <c r="W179" s="26" t="s">
        <v>18</v>
      </c>
      <c r="X179" s="27">
        <f t="shared" si="7"/>
        <v>1575</v>
      </c>
      <c r="Y179" s="33" t="s">
        <v>382</v>
      </c>
      <c r="Z179" s="30"/>
      <c r="AC179" s="584" t="s">
        <v>383</v>
      </c>
      <c r="AD179" s="105" t="s">
        <v>379</v>
      </c>
    </row>
    <row r="180" spans="1:31" s="15" customFormat="1" ht="11.25">
      <c r="A180" s="550"/>
      <c r="B180" s="619"/>
      <c r="C180" s="108"/>
      <c r="D180" s="138"/>
      <c r="E180" s="138"/>
      <c r="F180" s="559"/>
      <c r="G180" s="138"/>
      <c r="H180" s="138"/>
      <c r="I180" s="593"/>
      <c r="J180" s="289" t="s">
        <v>751</v>
      </c>
      <c r="K180" s="25"/>
      <c r="L180" s="25" t="s">
        <v>89</v>
      </c>
      <c r="M180" s="25"/>
      <c r="N180" s="25" t="s">
        <v>89</v>
      </c>
      <c r="O180" s="72" t="s">
        <v>38</v>
      </c>
      <c r="P180" s="20">
        <v>15</v>
      </c>
      <c r="Q180" s="144" t="s">
        <v>12</v>
      </c>
      <c r="R180" s="20">
        <v>120</v>
      </c>
      <c r="S180" s="19" t="s">
        <v>12</v>
      </c>
      <c r="T180" s="139">
        <v>1440</v>
      </c>
      <c r="U180" s="147" t="s">
        <v>45</v>
      </c>
      <c r="V180" s="18"/>
      <c r="W180" s="27"/>
      <c r="X180" s="27">
        <f t="shared" si="7"/>
        <v>1575</v>
      </c>
      <c r="Y180" s="33"/>
      <c r="Z180" s="30"/>
      <c r="AC180" s="584"/>
      <c r="AD180" s="584"/>
    </row>
    <row r="181" spans="1:31" s="15" customFormat="1" ht="56.25">
      <c r="A181" s="550"/>
      <c r="B181" s="619"/>
      <c r="C181" s="108"/>
      <c r="D181" s="138"/>
      <c r="E181" s="138"/>
      <c r="F181" s="559"/>
      <c r="G181" s="138"/>
      <c r="H181" s="138"/>
      <c r="I181" s="20" t="s">
        <v>384</v>
      </c>
      <c r="J181" s="27" t="s">
        <v>385</v>
      </c>
      <c r="K181" s="27" t="s">
        <v>89</v>
      </c>
      <c r="L181" s="27"/>
      <c r="M181" s="27" t="s">
        <v>89</v>
      </c>
      <c r="N181" s="27"/>
      <c r="O181" s="72" t="s">
        <v>38</v>
      </c>
      <c r="P181" s="20">
        <v>30</v>
      </c>
      <c r="Q181" s="144" t="s">
        <v>48</v>
      </c>
      <c r="R181" s="27">
        <v>120</v>
      </c>
      <c r="S181" s="140" t="s">
        <v>18</v>
      </c>
      <c r="T181" s="27">
        <v>0</v>
      </c>
      <c r="U181" s="147" t="s">
        <v>45</v>
      </c>
      <c r="V181" s="54" t="s">
        <v>44</v>
      </c>
      <c r="W181" s="26" t="s">
        <v>32</v>
      </c>
      <c r="X181" s="27">
        <f>P181+R181+T181</f>
        <v>150</v>
      </c>
      <c r="Y181" s="77" t="s">
        <v>386</v>
      </c>
      <c r="Z181" s="30"/>
      <c r="AC181" s="97" t="s">
        <v>387</v>
      </c>
      <c r="AD181" s="584"/>
    </row>
    <row r="182" spans="1:31" s="15" customFormat="1" ht="56.25">
      <c r="A182" s="550"/>
      <c r="B182" s="619"/>
      <c r="C182" s="108"/>
      <c r="D182" s="138"/>
      <c r="E182" s="138"/>
      <c r="F182" s="559"/>
      <c r="G182" s="138"/>
      <c r="H182" s="138"/>
      <c r="I182" s="548" t="s">
        <v>388</v>
      </c>
      <c r="J182" s="262" t="s">
        <v>736</v>
      </c>
      <c r="K182" s="25"/>
      <c r="L182" s="265" t="s">
        <v>89</v>
      </c>
      <c r="M182" s="25"/>
      <c r="N182" s="25"/>
      <c r="O182" s="72" t="s">
        <v>38</v>
      </c>
      <c r="P182" s="20">
        <v>15</v>
      </c>
      <c r="Q182" s="144" t="s">
        <v>12</v>
      </c>
      <c r="R182" s="20">
        <f>24*60</f>
        <v>1440</v>
      </c>
      <c r="S182" s="145" t="s">
        <v>48</v>
      </c>
      <c r="T182" s="22">
        <v>4320</v>
      </c>
      <c r="U182" s="147" t="s">
        <v>45</v>
      </c>
      <c r="V182" s="54" t="s">
        <v>18</v>
      </c>
      <c r="W182" s="26" t="s">
        <v>18</v>
      </c>
      <c r="X182" s="27">
        <f t="shared" si="7"/>
        <v>5775</v>
      </c>
      <c r="Y182" s="116" t="s">
        <v>389</v>
      </c>
      <c r="Z182" s="30"/>
      <c r="AC182" s="97" t="s">
        <v>390</v>
      </c>
      <c r="AD182" s="97" t="s">
        <v>387</v>
      </c>
    </row>
    <row r="183" spans="1:31" s="15" customFormat="1" ht="11.25">
      <c r="A183" s="550"/>
      <c r="B183" s="619"/>
      <c r="C183" s="108"/>
      <c r="D183" s="138"/>
      <c r="E183" s="138"/>
      <c r="F183" s="559"/>
      <c r="G183" s="138"/>
      <c r="H183" s="138"/>
      <c r="I183" s="548"/>
      <c r="J183" s="262" t="s">
        <v>737</v>
      </c>
      <c r="K183" s="265"/>
      <c r="L183" s="265" t="s">
        <v>89</v>
      </c>
      <c r="M183" s="265"/>
      <c r="N183" s="265"/>
      <c r="O183" s="266" t="s">
        <v>38</v>
      </c>
      <c r="P183" s="263">
        <v>15</v>
      </c>
      <c r="Q183" s="267" t="s">
        <v>12</v>
      </c>
      <c r="R183" s="263">
        <v>1440</v>
      </c>
      <c r="S183" s="145" t="s">
        <v>48</v>
      </c>
      <c r="T183" s="269">
        <v>4320</v>
      </c>
      <c r="U183" s="147" t="s">
        <v>45</v>
      </c>
      <c r="V183" s="54" t="s">
        <v>18</v>
      </c>
      <c r="W183" s="26" t="s">
        <v>18</v>
      </c>
      <c r="X183" s="264">
        <f t="shared" si="7"/>
        <v>5775</v>
      </c>
      <c r="Y183" s="116"/>
      <c r="Z183" s="30"/>
      <c r="AC183" s="97"/>
      <c r="AD183" s="97" t="s">
        <v>390</v>
      </c>
    </row>
    <row r="184" spans="1:31" s="15" customFormat="1" ht="33.75">
      <c r="A184" s="550"/>
      <c r="B184" s="619"/>
      <c r="C184" s="108"/>
      <c r="D184" s="138"/>
      <c r="E184" s="138"/>
      <c r="F184" s="559"/>
      <c r="G184" s="138"/>
      <c r="H184" s="138"/>
      <c r="I184" s="548"/>
      <c r="J184" s="288" t="s">
        <v>391</v>
      </c>
      <c r="K184" s="27"/>
      <c r="L184" s="264"/>
      <c r="M184" s="264" t="s">
        <v>89</v>
      </c>
      <c r="N184" s="27"/>
      <c r="O184" s="72" t="s">
        <v>38</v>
      </c>
      <c r="P184" s="20">
        <v>30</v>
      </c>
      <c r="Q184" s="144" t="s">
        <v>12</v>
      </c>
      <c r="R184" s="139">
        <v>1440</v>
      </c>
      <c r="S184" s="145" t="s">
        <v>18</v>
      </c>
      <c r="T184" s="139">
        <v>0</v>
      </c>
      <c r="U184" s="147" t="s">
        <v>45</v>
      </c>
      <c r="V184" s="54" t="s">
        <v>44</v>
      </c>
      <c r="W184" s="26" t="s">
        <v>32</v>
      </c>
      <c r="X184" s="27">
        <f>P184+R184+T184</f>
        <v>1470</v>
      </c>
      <c r="Y184" s="77" t="s">
        <v>392</v>
      </c>
      <c r="Z184" s="30"/>
      <c r="AC184" s="97" t="s">
        <v>393</v>
      </c>
      <c r="AD184" s="97" t="s">
        <v>393</v>
      </c>
      <c r="AE184" s="589"/>
    </row>
    <row r="185" spans="1:31" s="15" customFormat="1" ht="33.75">
      <c r="A185" s="550"/>
      <c r="B185" s="619"/>
      <c r="C185" s="108"/>
      <c r="D185" s="138"/>
      <c r="E185" s="138"/>
      <c r="F185" s="559"/>
      <c r="G185" s="138"/>
      <c r="H185" s="138"/>
      <c r="I185" s="548"/>
      <c r="J185" s="27" t="s">
        <v>394</v>
      </c>
      <c r="K185" s="27"/>
      <c r="L185" s="27"/>
      <c r="M185" s="264" t="s">
        <v>89</v>
      </c>
      <c r="N185" s="27"/>
      <c r="O185" s="72" t="s">
        <v>38</v>
      </c>
      <c r="P185" s="20">
        <v>30</v>
      </c>
      <c r="Q185" s="144" t="s">
        <v>48</v>
      </c>
      <c r="R185" s="139">
        <v>1440</v>
      </c>
      <c r="S185" s="145" t="s">
        <v>30</v>
      </c>
      <c r="T185" s="22">
        <v>7200</v>
      </c>
      <c r="U185" s="147" t="s">
        <v>45</v>
      </c>
      <c r="V185" s="54" t="s">
        <v>44</v>
      </c>
      <c r="W185" s="26" t="s">
        <v>32</v>
      </c>
      <c r="X185" s="27">
        <f>P185+R185+T185</f>
        <v>8670</v>
      </c>
      <c r="Y185" s="77" t="s">
        <v>392</v>
      </c>
      <c r="Z185" s="30"/>
      <c r="AC185" s="96" t="s">
        <v>395</v>
      </c>
      <c r="AD185" s="96" t="s">
        <v>395</v>
      </c>
      <c r="AE185" s="589"/>
    </row>
    <row r="186" spans="1:31" s="15" customFormat="1" ht="56.25">
      <c r="A186" s="550"/>
      <c r="B186" s="619"/>
      <c r="C186" s="108"/>
      <c r="D186" s="138"/>
      <c r="E186" s="138"/>
      <c r="F186" s="559"/>
      <c r="G186" s="138"/>
      <c r="H186" s="138"/>
      <c r="I186" s="548"/>
      <c r="J186" s="27" t="s">
        <v>396</v>
      </c>
      <c r="K186" s="81"/>
      <c r="L186" s="81"/>
      <c r="M186" s="270" t="s">
        <v>89</v>
      </c>
      <c r="N186" s="81"/>
      <c r="O186" s="72" t="s">
        <v>38</v>
      </c>
      <c r="P186" s="72">
        <v>30</v>
      </c>
      <c r="Q186" s="144" t="s">
        <v>48</v>
      </c>
      <c r="R186" s="146">
        <v>1440</v>
      </c>
      <c r="S186" s="145" t="s">
        <v>30</v>
      </c>
      <c r="T186" s="147">
        <v>7200</v>
      </c>
      <c r="U186" s="147" t="s">
        <v>45</v>
      </c>
      <c r="V186" s="54" t="s">
        <v>44</v>
      </c>
      <c r="W186" s="26" t="s">
        <v>32</v>
      </c>
      <c r="X186" s="27">
        <f>P186+R186+T186</f>
        <v>8670</v>
      </c>
      <c r="Y186" s="77"/>
      <c r="Z186" s="30"/>
      <c r="AC186" s="105" t="s">
        <v>397</v>
      </c>
      <c r="AD186" s="105" t="s">
        <v>397</v>
      </c>
      <c r="AE186" s="600"/>
    </row>
    <row r="187" spans="1:31" s="15" customFormat="1" ht="33.75">
      <c r="A187" s="550"/>
      <c r="B187" s="619"/>
      <c r="C187" s="108"/>
      <c r="D187" s="138"/>
      <c r="E187" s="138"/>
      <c r="F187" s="559"/>
      <c r="G187" s="138"/>
      <c r="H187" s="138"/>
      <c r="I187" s="548" t="s">
        <v>398</v>
      </c>
      <c r="J187" s="281" t="s">
        <v>748</v>
      </c>
      <c r="K187" s="139" t="s">
        <v>89</v>
      </c>
      <c r="L187" s="139" t="s">
        <v>89</v>
      </c>
      <c r="M187" s="139"/>
      <c r="N187" s="139" t="s">
        <v>89</v>
      </c>
      <c r="O187" s="20" t="s">
        <v>38</v>
      </c>
      <c r="P187" s="20">
        <v>15</v>
      </c>
      <c r="Q187" s="18" t="s">
        <v>12</v>
      </c>
      <c r="R187" s="20">
        <v>120</v>
      </c>
      <c r="S187" s="19" t="s">
        <v>48</v>
      </c>
      <c r="T187" s="22">
        <v>0</v>
      </c>
      <c r="U187" s="147" t="s">
        <v>41</v>
      </c>
      <c r="V187" s="54" t="s">
        <v>18</v>
      </c>
      <c r="W187" s="26" t="s">
        <v>18</v>
      </c>
      <c r="X187" s="27">
        <f t="shared" si="7"/>
        <v>135</v>
      </c>
      <c r="Y187" s="116" t="s">
        <v>400</v>
      </c>
      <c r="Z187" s="30"/>
      <c r="AC187" s="97" t="s">
        <v>401</v>
      </c>
      <c r="AD187" s="97" t="s">
        <v>401</v>
      </c>
      <c r="AE187" s="600"/>
    </row>
    <row r="188" spans="1:31" s="15" customFormat="1" ht="45">
      <c r="A188" s="550"/>
      <c r="B188" s="619"/>
      <c r="C188" s="108"/>
      <c r="D188" s="138"/>
      <c r="E188" s="138"/>
      <c r="F188" s="559"/>
      <c r="G188" s="138"/>
      <c r="H188" s="138"/>
      <c r="I188" s="548"/>
      <c r="J188" s="139" t="s">
        <v>402</v>
      </c>
      <c r="K188" s="139"/>
      <c r="L188" s="139"/>
      <c r="M188" s="139" t="s">
        <v>89</v>
      </c>
      <c r="N188" s="139"/>
      <c r="O188" s="20" t="s">
        <v>38</v>
      </c>
      <c r="P188" s="20">
        <v>30</v>
      </c>
      <c r="Q188" s="18" t="s">
        <v>48</v>
      </c>
      <c r="R188" s="139">
        <v>1440</v>
      </c>
      <c r="S188" s="19" t="s">
        <v>30</v>
      </c>
      <c r="T188" s="22">
        <v>7200</v>
      </c>
      <c r="U188" s="147" t="s">
        <v>45</v>
      </c>
      <c r="V188" s="34" t="s">
        <v>403</v>
      </c>
      <c r="W188" s="26" t="s">
        <v>32</v>
      </c>
      <c r="X188" s="27">
        <f>P188+R188+T188</f>
        <v>8670</v>
      </c>
      <c r="Y188" s="102" t="s">
        <v>392</v>
      </c>
      <c r="Z188" s="30"/>
      <c r="AC188" s="97" t="s">
        <v>404</v>
      </c>
      <c r="AD188" s="97" t="s">
        <v>404</v>
      </c>
    </row>
    <row r="189" spans="1:31" s="15" customFormat="1" ht="22.5">
      <c r="A189" s="550"/>
      <c r="B189" s="619"/>
      <c r="C189" s="108"/>
      <c r="D189" s="138"/>
      <c r="E189" s="138"/>
      <c r="F189" s="559"/>
      <c r="G189" s="138"/>
      <c r="H189" s="138"/>
      <c r="I189" s="548" t="s">
        <v>405</v>
      </c>
      <c r="J189" s="18" t="s">
        <v>406</v>
      </c>
      <c r="K189" s="88"/>
      <c r="L189" s="88"/>
      <c r="M189" s="88"/>
      <c r="N189" s="88"/>
      <c r="O189" s="90" t="s">
        <v>18</v>
      </c>
      <c r="P189" s="90">
        <v>15</v>
      </c>
      <c r="Q189" s="144" t="s">
        <v>12</v>
      </c>
      <c r="R189" s="90">
        <v>120</v>
      </c>
      <c r="S189" s="145" t="s">
        <v>12</v>
      </c>
      <c r="T189" s="20">
        <f>60*24</f>
        <v>1440</v>
      </c>
      <c r="U189" s="147" t="s">
        <v>56</v>
      </c>
      <c r="V189" s="54" t="s">
        <v>18</v>
      </c>
      <c r="W189" s="26" t="s">
        <v>18</v>
      </c>
      <c r="X189" s="27">
        <f t="shared" si="7"/>
        <v>1575</v>
      </c>
      <c r="Y189" s="33" t="s">
        <v>386</v>
      </c>
      <c r="Z189" s="30"/>
      <c r="AC189" s="105" t="s">
        <v>407</v>
      </c>
      <c r="AD189" s="105" t="s">
        <v>407</v>
      </c>
    </row>
    <row r="190" spans="1:31" s="15" customFormat="1" ht="11.25">
      <c r="A190" s="550"/>
      <c r="B190" s="619"/>
      <c r="C190" s="108"/>
      <c r="D190" s="138"/>
      <c r="E190" s="138"/>
      <c r="F190" s="559"/>
      <c r="G190" s="138"/>
      <c r="H190" s="138"/>
      <c r="I190" s="548"/>
      <c r="J190" s="18" t="s">
        <v>408</v>
      </c>
      <c r="K190" s="25"/>
      <c r="L190" s="25"/>
      <c r="M190" s="25"/>
      <c r="N190" s="25"/>
      <c r="O190" s="289" t="s">
        <v>38</v>
      </c>
      <c r="P190" s="20">
        <v>15</v>
      </c>
      <c r="Q190" s="291" t="s">
        <v>12</v>
      </c>
      <c r="R190" s="20">
        <v>120</v>
      </c>
      <c r="S190" s="310" t="s">
        <v>12</v>
      </c>
      <c r="T190" s="20">
        <f>60*24</f>
        <v>1440</v>
      </c>
      <c r="U190" s="147" t="s">
        <v>56</v>
      </c>
      <c r="V190" s="311" t="s">
        <v>18</v>
      </c>
      <c r="W190" s="312" t="s">
        <v>18</v>
      </c>
      <c r="X190" s="27">
        <f t="shared" si="7"/>
        <v>1575</v>
      </c>
      <c r="Y190" s="33"/>
      <c r="Z190" s="30"/>
      <c r="AC190" s="105" t="s">
        <v>407</v>
      </c>
      <c r="AD190" s="105" t="s">
        <v>407</v>
      </c>
    </row>
    <row r="191" spans="1:31" s="15" customFormat="1" ht="11.25">
      <c r="A191" s="550"/>
      <c r="B191" s="619"/>
      <c r="C191" s="108"/>
      <c r="D191" s="138"/>
      <c r="E191" s="138"/>
      <c r="F191" s="559"/>
      <c r="G191" s="138"/>
      <c r="H191" s="138"/>
      <c r="I191" s="571" t="s">
        <v>409</v>
      </c>
      <c r="J191" s="18" t="s">
        <v>410</v>
      </c>
      <c r="K191" s="25"/>
      <c r="L191" s="25"/>
      <c r="M191" s="25"/>
      <c r="N191" s="25"/>
      <c r="O191" s="20" t="s">
        <v>38</v>
      </c>
      <c r="P191" s="20">
        <v>15</v>
      </c>
      <c r="Q191" s="144" t="s">
        <v>12</v>
      </c>
      <c r="R191" s="20">
        <v>60</v>
      </c>
      <c r="S191" s="310" t="s">
        <v>30</v>
      </c>
      <c r="T191" s="63">
        <v>120</v>
      </c>
      <c r="U191" s="147" t="s">
        <v>41</v>
      </c>
      <c r="V191" s="54" t="s">
        <v>18</v>
      </c>
      <c r="W191" s="26" t="s">
        <v>18</v>
      </c>
      <c r="X191" s="27">
        <f t="shared" si="7"/>
        <v>195</v>
      </c>
      <c r="Y191" s="148" t="s">
        <v>411</v>
      </c>
      <c r="Z191" s="30"/>
      <c r="AC191" s="149" t="s">
        <v>412</v>
      </c>
      <c r="AD191" s="149" t="s">
        <v>412</v>
      </c>
    </row>
    <row r="192" spans="1:31" s="15" customFormat="1" ht="12" thickBot="1">
      <c r="A192" s="551"/>
      <c r="B192" s="620"/>
      <c r="C192" s="108"/>
      <c r="D192" s="138"/>
      <c r="E192" s="138"/>
      <c r="F192" s="560"/>
      <c r="G192" s="138"/>
      <c r="H192" s="138"/>
      <c r="I192" s="572"/>
      <c r="J192" s="31" t="s">
        <v>413</v>
      </c>
      <c r="K192" s="25"/>
      <c r="L192" s="25"/>
      <c r="M192" s="25"/>
      <c r="N192" s="25"/>
      <c r="O192" s="289" t="s">
        <v>38</v>
      </c>
      <c r="P192" s="20">
        <v>15</v>
      </c>
      <c r="Q192" s="285" t="s">
        <v>12</v>
      </c>
      <c r="R192" s="20">
        <v>60</v>
      </c>
      <c r="S192" s="310" t="s">
        <v>48</v>
      </c>
      <c r="T192" s="63">
        <v>120</v>
      </c>
      <c r="U192" s="147" t="s">
        <v>41</v>
      </c>
      <c r="V192" s="311" t="s">
        <v>18</v>
      </c>
      <c r="W192" s="312" t="s">
        <v>18</v>
      </c>
      <c r="X192" s="27">
        <f>P192+R192+T192</f>
        <v>195</v>
      </c>
      <c r="Y192" s="148"/>
      <c r="Z192" s="30"/>
      <c r="AC192" s="149" t="s">
        <v>414</v>
      </c>
      <c r="AD192" s="149" t="s">
        <v>414</v>
      </c>
    </row>
    <row r="193" spans="1:30" s="15" customFormat="1" ht="22.5">
      <c r="A193" s="555">
        <v>12</v>
      </c>
      <c r="B193" s="552" t="s">
        <v>415</v>
      </c>
      <c r="C193" s="552" t="s">
        <v>416</v>
      </c>
      <c r="D193" s="552" t="s">
        <v>43</v>
      </c>
      <c r="E193" s="552" t="s">
        <v>41</v>
      </c>
      <c r="F193" s="615">
        <v>0.9</v>
      </c>
      <c r="G193" s="552" t="s">
        <v>46</v>
      </c>
      <c r="H193" s="552" t="s">
        <v>58</v>
      </c>
      <c r="I193" s="552" t="s">
        <v>417</v>
      </c>
      <c r="J193" s="9" t="s">
        <v>418</v>
      </c>
      <c r="K193" s="45" t="s">
        <v>89</v>
      </c>
      <c r="L193" s="45" t="s">
        <v>89</v>
      </c>
      <c r="M193" s="45"/>
      <c r="N193" s="45" t="s">
        <v>89</v>
      </c>
      <c r="O193" s="46" t="s">
        <v>38</v>
      </c>
      <c r="P193" s="11">
        <v>15</v>
      </c>
      <c r="Q193" s="46" t="s">
        <v>43</v>
      </c>
      <c r="R193" s="11">
        <v>30</v>
      </c>
      <c r="S193" s="46" t="s">
        <v>43</v>
      </c>
      <c r="T193" s="11">
        <f>24*60</f>
        <v>1440</v>
      </c>
      <c r="U193" s="11" t="s">
        <v>41</v>
      </c>
      <c r="V193" s="46" t="s">
        <v>18</v>
      </c>
      <c r="W193" s="49" t="s">
        <v>18</v>
      </c>
      <c r="X193" s="50">
        <f t="shared" ref="X193:X304" si="9">P193+R193+T193</f>
        <v>1485</v>
      </c>
      <c r="Y193" s="52"/>
      <c r="Z193" s="52"/>
      <c r="AC193" s="105" t="s">
        <v>419</v>
      </c>
      <c r="AD193" s="107" t="s">
        <v>421</v>
      </c>
    </row>
    <row r="194" spans="1:30" s="15" customFormat="1" ht="11.25">
      <c r="A194" s="556"/>
      <c r="B194" s="548"/>
      <c r="C194" s="548"/>
      <c r="D194" s="548"/>
      <c r="E194" s="548"/>
      <c r="F194" s="616"/>
      <c r="G194" s="548"/>
      <c r="H194" s="548"/>
      <c r="I194" s="548"/>
      <c r="J194" s="18" t="s">
        <v>420</v>
      </c>
      <c r="K194" s="25" t="s">
        <v>89</v>
      </c>
      <c r="L194" s="25" t="s">
        <v>89</v>
      </c>
      <c r="M194" s="25"/>
      <c r="N194" s="25" t="s">
        <v>89</v>
      </c>
      <c r="O194" s="21" t="s">
        <v>38</v>
      </c>
      <c r="P194" s="20">
        <v>15</v>
      </c>
      <c r="Q194" s="21" t="s">
        <v>48</v>
      </c>
      <c r="R194" s="20">
        <v>30</v>
      </c>
      <c r="S194" s="21" t="s">
        <v>43</v>
      </c>
      <c r="T194" s="20">
        <f>24*60</f>
        <v>1440</v>
      </c>
      <c r="U194" s="20" t="s">
        <v>41</v>
      </c>
      <c r="V194" s="21" t="s">
        <v>18</v>
      </c>
      <c r="W194" s="26" t="s">
        <v>18</v>
      </c>
      <c r="X194" s="27">
        <f t="shared" si="9"/>
        <v>1485</v>
      </c>
      <c r="Y194" s="30"/>
      <c r="Z194" s="30"/>
      <c r="AC194" s="107" t="s">
        <v>421</v>
      </c>
      <c r="AD194" s="107" t="s">
        <v>421</v>
      </c>
    </row>
    <row r="195" spans="1:30" s="15" customFormat="1" ht="11.25">
      <c r="A195" s="556"/>
      <c r="B195" s="548"/>
      <c r="C195" s="548"/>
      <c r="D195" s="548"/>
      <c r="E195" s="548"/>
      <c r="F195" s="616"/>
      <c r="G195" s="548"/>
      <c r="H195" s="548"/>
      <c r="I195" s="548"/>
      <c r="J195" s="31" t="s">
        <v>422</v>
      </c>
      <c r="K195" s="25"/>
      <c r="L195" s="25"/>
      <c r="M195" s="25"/>
      <c r="N195" s="25"/>
      <c r="O195" s="21"/>
      <c r="P195" s="20"/>
      <c r="Q195" s="21"/>
      <c r="R195" s="20"/>
      <c r="S195" s="21"/>
      <c r="T195" s="20"/>
      <c r="U195" s="20"/>
      <c r="V195" s="21"/>
      <c r="W195" s="26"/>
      <c r="X195" s="27"/>
      <c r="Y195" s="30"/>
      <c r="Z195" s="30"/>
      <c r="AC195" s="107" t="s">
        <v>421</v>
      </c>
      <c r="AD195" s="107" t="s">
        <v>421</v>
      </c>
    </row>
    <row r="196" spans="1:30" s="15" customFormat="1" ht="22.5">
      <c r="A196" s="556"/>
      <c r="B196" s="548"/>
      <c r="C196" s="548"/>
      <c r="D196" s="548"/>
      <c r="E196" s="548"/>
      <c r="F196" s="616"/>
      <c r="G196" s="548"/>
      <c r="H196" s="548"/>
      <c r="I196" s="548"/>
      <c r="J196" s="18" t="s">
        <v>423</v>
      </c>
      <c r="K196" s="25" t="s">
        <v>89</v>
      </c>
      <c r="L196" s="25" t="s">
        <v>89</v>
      </c>
      <c r="M196" s="25"/>
      <c r="N196" s="25"/>
      <c r="O196" s="21" t="s">
        <v>38</v>
      </c>
      <c r="P196" s="20">
        <v>15</v>
      </c>
      <c r="Q196" s="21" t="s">
        <v>48</v>
      </c>
      <c r="R196" s="20">
        <v>30</v>
      </c>
      <c r="S196" s="21" t="s">
        <v>18</v>
      </c>
      <c r="T196" s="20">
        <v>0</v>
      </c>
      <c r="U196" s="20" t="s">
        <v>41</v>
      </c>
      <c r="V196" s="21" t="s">
        <v>18</v>
      </c>
      <c r="W196" s="26" t="s">
        <v>18</v>
      </c>
      <c r="X196" s="27">
        <f t="shared" si="9"/>
        <v>45</v>
      </c>
      <c r="Y196" s="30"/>
      <c r="Z196" s="30"/>
      <c r="AC196" s="107" t="s">
        <v>421</v>
      </c>
      <c r="AD196" s="105" t="s">
        <v>419</v>
      </c>
    </row>
    <row r="197" spans="1:30" s="15" customFormat="1" ht="67.5">
      <c r="A197" s="556"/>
      <c r="B197" s="548"/>
      <c r="C197" s="548"/>
      <c r="D197" s="548"/>
      <c r="E197" s="548"/>
      <c r="F197" s="616"/>
      <c r="G197" s="548"/>
      <c r="H197" s="548"/>
      <c r="I197" s="548"/>
      <c r="J197" s="31" t="s">
        <v>424</v>
      </c>
      <c r="K197" s="25" t="s">
        <v>89</v>
      </c>
      <c r="L197" s="25" t="s">
        <v>89</v>
      </c>
      <c r="M197" s="25"/>
      <c r="N197" s="25" t="s">
        <v>89</v>
      </c>
      <c r="O197" s="21" t="s">
        <v>38</v>
      </c>
      <c r="P197" s="20">
        <v>15</v>
      </c>
      <c r="Q197" s="21" t="s">
        <v>43</v>
      </c>
      <c r="R197" s="20">
        <v>30</v>
      </c>
      <c r="S197" s="21" t="s">
        <v>43</v>
      </c>
      <c r="T197" s="20">
        <f>24*60</f>
        <v>1440</v>
      </c>
      <c r="U197" s="20" t="s">
        <v>41</v>
      </c>
      <c r="V197" s="21" t="s">
        <v>18</v>
      </c>
      <c r="W197" s="26" t="s">
        <v>18</v>
      </c>
      <c r="X197" s="27">
        <f t="shared" si="9"/>
        <v>1485</v>
      </c>
      <c r="Y197" s="150" t="s">
        <v>425</v>
      </c>
      <c r="Z197" s="151" t="s">
        <v>426</v>
      </c>
      <c r="AC197" s="105" t="s">
        <v>425</v>
      </c>
      <c r="AD197" s="107" t="s">
        <v>421</v>
      </c>
    </row>
    <row r="198" spans="1:30" s="15" customFormat="1" ht="22.5">
      <c r="A198" s="556"/>
      <c r="B198" s="548"/>
      <c r="C198" s="548"/>
      <c r="D198" s="548"/>
      <c r="E198" s="548"/>
      <c r="F198" s="616"/>
      <c r="G198" s="548"/>
      <c r="H198" s="548"/>
      <c r="I198" s="548"/>
      <c r="J198" s="18" t="s">
        <v>427</v>
      </c>
      <c r="K198" s="25" t="s">
        <v>89</v>
      </c>
      <c r="L198" s="25" t="s">
        <v>89</v>
      </c>
      <c r="M198" s="25"/>
      <c r="N198" s="25"/>
      <c r="O198" s="21" t="s">
        <v>38</v>
      </c>
      <c r="P198" s="20">
        <v>15</v>
      </c>
      <c r="Q198" s="21" t="s">
        <v>43</v>
      </c>
      <c r="R198" s="20">
        <v>30</v>
      </c>
      <c r="S198" s="21" t="s">
        <v>18</v>
      </c>
      <c r="T198" s="20">
        <v>0</v>
      </c>
      <c r="U198" s="20" t="s">
        <v>41</v>
      </c>
      <c r="V198" s="21" t="s">
        <v>18</v>
      </c>
      <c r="W198" s="26" t="s">
        <v>18</v>
      </c>
      <c r="X198" s="27">
        <f t="shared" si="9"/>
        <v>45</v>
      </c>
      <c r="Y198" s="30"/>
      <c r="Z198" s="30"/>
      <c r="AC198" s="105" t="s">
        <v>419</v>
      </c>
      <c r="AD198" s="107" t="s">
        <v>421</v>
      </c>
    </row>
    <row r="199" spans="1:30" s="15" customFormat="1" ht="11.25">
      <c r="A199" s="556"/>
      <c r="B199" s="548"/>
      <c r="C199" s="548"/>
      <c r="D199" s="548"/>
      <c r="E199" s="548"/>
      <c r="F199" s="616"/>
      <c r="G199" s="548"/>
      <c r="H199" s="548"/>
      <c r="I199" s="548"/>
      <c r="J199" s="18" t="s">
        <v>428</v>
      </c>
      <c r="K199" s="25" t="s">
        <v>89</v>
      </c>
      <c r="L199" s="25" t="s">
        <v>89</v>
      </c>
      <c r="M199" s="25"/>
      <c r="N199" s="25" t="s">
        <v>89</v>
      </c>
      <c r="O199" s="21" t="s">
        <v>38</v>
      </c>
      <c r="P199" s="20">
        <v>15</v>
      </c>
      <c r="Q199" s="21" t="s">
        <v>43</v>
      </c>
      <c r="R199" s="20">
        <v>30</v>
      </c>
      <c r="S199" s="21" t="s">
        <v>48</v>
      </c>
      <c r="T199" s="20">
        <f>24*60</f>
        <v>1440</v>
      </c>
      <c r="U199" s="20" t="s">
        <v>41</v>
      </c>
      <c r="V199" s="21" t="s">
        <v>18</v>
      </c>
      <c r="W199" s="26" t="s">
        <v>18</v>
      </c>
      <c r="X199" s="27">
        <f t="shared" si="9"/>
        <v>1485</v>
      </c>
      <c r="Y199" s="30"/>
      <c r="Z199" s="30"/>
      <c r="AC199" s="107" t="s">
        <v>421</v>
      </c>
      <c r="AD199" s="107" t="s">
        <v>421</v>
      </c>
    </row>
    <row r="200" spans="1:30" s="15" customFormat="1" ht="67.5">
      <c r="A200" s="556"/>
      <c r="B200" s="548"/>
      <c r="C200" s="548"/>
      <c r="D200" s="548"/>
      <c r="E200" s="548"/>
      <c r="F200" s="616"/>
      <c r="G200" s="548"/>
      <c r="H200" s="548"/>
      <c r="I200" s="548"/>
      <c r="J200" s="18" t="s">
        <v>429</v>
      </c>
      <c r="K200" s="25"/>
      <c r="L200" s="25" t="s">
        <v>89</v>
      </c>
      <c r="M200" s="25"/>
      <c r="N200" s="25"/>
      <c r="O200" s="21" t="s">
        <v>38</v>
      </c>
      <c r="P200" s="20">
        <v>15</v>
      </c>
      <c r="Q200" s="296" t="s">
        <v>38</v>
      </c>
      <c r="R200" s="20">
        <v>60</v>
      </c>
      <c r="S200" s="21" t="s">
        <v>18</v>
      </c>
      <c r="T200" s="20">
        <v>0</v>
      </c>
      <c r="U200" s="20" t="s">
        <v>56</v>
      </c>
      <c r="V200" s="21" t="s">
        <v>18</v>
      </c>
      <c r="W200" s="26" t="s">
        <v>18</v>
      </c>
      <c r="X200" s="27">
        <f t="shared" si="9"/>
        <v>75</v>
      </c>
      <c r="Y200" s="30"/>
      <c r="Z200" s="30"/>
      <c r="AC200" s="107" t="s">
        <v>421</v>
      </c>
      <c r="AD200" s="105" t="s">
        <v>425</v>
      </c>
    </row>
    <row r="201" spans="1:30" s="15" customFormat="1" ht="22.5">
      <c r="A201" s="556"/>
      <c r="B201" s="548"/>
      <c r="C201" s="548"/>
      <c r="D201" s="548"/>
      <c r="E201" s="548"/>
      <c r="F201" s="616"/>
      <c r="G201" s="548"/>
      <c r="H201" s="548"/>
      <c r="I201" s="548"/>
      <c r="J201" s="18" t="s">
        <v>430</v>
      </c>
      <c r="K201" s="25"/>
      <c r="L201" s="25" t="s">
        <v>89</v>
      </c>
      <c r="M201" s="25"/>
      <c r="N201" s="25"/>
      <c r="O201" s="21" t="s">
        <v>38</v>
      </c>
      <c r="P201" s="20">
        <v>15</v>
      </c>
      <c r="Q201" s="296" t="s">
        <v>38</v>
      </c>
      <c r="R201" s="20">
        <v>60</v>
      </c>
      <c r="S201" s="21" t="s">
        <v>18</v>
      </c>
      <c r="T201" s="20">
        <v>0</v>
      </c>
      <c r="U201" s="20" t="s">
        <v>56</v>
      </c>
      <c r="V201" s="21" t="s">
        <v>18</v>
      </c>
      <c r="W201" s="26" t="s">
        <v>18</v>
      </c>
      <c r="X201" s="27">
        <f t="shared" si="9"/>
        <v>75</v>
      </c>
      <c r="Y201" s="30"/>
      <c r="Z201" s="30"/>
      <c r="AC201" s="107" t="s">
        <v>421</v>
      </c>
      <c r="AD201" s="105" t="s">
        <v>419</v>
      </c>
    </row>
    <row r="202" spans="1:30" s="15" customFormat="1" ht="22.5">
      <c r="A202" s="556"/>
      <c r="B202" s="548"/>
      <c r="C202" s="548"/>
      <c r="D202" s="548"/>
      <c r="E202" s="548"/>
      <c r="F202" s="616"/>
      <c r="G202" s="548"/>
      <c r="H202" s="548"/>
      <c r="I202" s="548"/>
      <c r="J202" s="18" t="s">
        <v>431</v>
      </c>
      <c r="K202" s="25" t="s">
        <v>89</v>
      </c>
      <c r="L202" s="25" t="s">
        <v>89</v>
      </c>
      <c r="M202" s="25"/>
      <c r="N202" s="25" t="s">
        <v>89</v>
      </c>
      <c r="O202" s="21" t="s">
        <v>38</v>
      </c>
      <c r="P202" s="20">
        <v>15</v>
      </c>
      <c r="Q202" s="296" t="s">
        <v>48</v>
      </c>
      <c r="R202" s="20">
        <v>30</v>
      </c>
      <c r="S202" s="21" t="s">
        <v>43</v>
      </c>
      <c r="T202" s="20">
        <v>1440</v>
      </c>
      <c r="U202" s="20" t="s">
        <v>56</v>
      </c>
      <c r="V202" s="21" t="s">
        <v>18</v>
      </c>
      <c r="W202" s="26" t="s">
        <v>18</v>
      </c>
      <c r="X202" s="27">
        <f t="shared" si="9"/>
        <v>1485</v>
      </c>
      <c r="Z202" s="30"/>
      <c r="AC202" s="107" t="s">
        <v>421</v>
      </c>
      <c r="AD202" s="107" t="s">
        <v>421</v>
      </c>
    </row>
    <row r="203" spans="1:30" s="15" customFormat="1" ht="45">
      <c r="A203" s="556"/>
      <c r="B203" s="548"/>
      <c r="C203" s="548"/>
      <c r="D203" s="548"/>
      <c r="E203" s="548"/>
      <c r="F203" s="616"/>
      <c r="G203" s="548"/>
      <c r="H203" s="548"/>
      <c r="I203" s="548"/>
      <c r="J203" s="20" t="s">
        <v>432</v>
      </c>
      <c r="K203" s="27" t="s">
        <v>89</v>
      </c>
      <c r="L203" s="27"/>
      <c r="M203" s="27" t="s">
        <v>89</v>
      </c>
      <c r="N203" s="27"/>
      <c r="O203" s="21" t="s">
        <v>38</v>
      </c>
      <c r="P203" s="20">
        <v>30</v>
      </c>
      <c r="Q203" s="296" t="s">
        <v>38</v>
      </c>
      <c r="R203" s="20">
        <f>(60*2)</f>
        <v>120</v>
      </c>
      <c r="S203" s="21" t="s">
        <v>18</v>
      </c>
      <c r="T203" s="20">
        <v>0</v>
      </c>
      <c r="U203" s="20" t="s">
        <v>56</v>
      </c>
      <c r="V203" s="21" t="s">
        <v>54</v>
      </c>
      <c r="W203" s="21" t="s">
        <v>12</v>
      </c>
      <c r="X203" s="27">
        <f>P203+R203+T203</f>
        <v>150</v>
      </c>
      <c r="Y203" s="152" t="s">
        <v>433</v>
      </c>
      <c r="Z203" s="30"/>
      <c r="AC203" s="17" t="s">
        <v>434</v>
      </c>
      <c r="AD203" s="107" t="s">
        <v>421</v>
      </c>
    </row>
    <row r="204" spans="1:30" s="15" customFormat="1" ht="33.75">
      <c r="A204" s="556"/>
      <c r="B204" s="548"/>
      <c r="C204" s="548"/>
      <c r="D204" s="548"/>
      <c r="E204" s="548"/>
      <c r="F204" s="616"/>
      <c r="G204" s="548"/>
      <c r="H204" s="548"/>
      <c r="I204" s="548"/>
      <c r="J204" s="27" t="s">
        <v>435</v>
      </c>
      <c r="K204" s="27" t="s">
        <v>89</v>
      </c>
      <c r="L204" s="27"/>
      <c r="M204" s="27" t="s">
        <v>89</v>
      </c>
      <c r="N204" s="27"/>
      <c r="O204" s="21" t="s">
        <v>38</v>
      </c>
      <c r="P204" s="20">
        <v>30</v>
      </c>
      <c r="Q204" s="296" t="s">
        <v>38</v>
      </c>
      <c r="R204" s="20">
        <f>(60*2)</f>
        <v>120</v>
      </c>
      <c r="S204" s="21" t="s">
        <v>18</v>
      </c>
      <c r="T204" s="20">
        <v>0</v>
      </c>
      <c r="U204" s="20" t="s">
        <v>56</v>
      </c>
      <c r="V204" s="21" t="s">
        <v>54</v>
      </c>
      <c r="W204" s="21" t="s">
        <v>12</v>
      </c>
      <c r="X204" s="27">
        <f>P204+R204+T204</f>
        <v>150</v>
      </c>
      <c r="Y204" s="152" t="s">
        <v>436</v>
      </c>
      <c r="Z204" s="30"/>
      <c r="AC204" s="17" t="s">
        <v>437</v>
      </c>
      <c r="AD204" s="107" t="s">
        <v>421</v>
      </c>
    </row>
    <row r="205" spans="1:30" s="15" customFormat="1" ht="56.25">
      <c r="A205" s="556"/>
      <c r="B205" s="548"/>
      <c r="C205" s="548"/>
      <c r="D205" s="548"/>
      <c r="E205" s="548"/>
      <c r="F205" s="616"/>
      <c r="G205" s="548"/>
      <c r="H205" s="548"/>
      <c r="I205" s="548"/>
      <c r="J205" s="31" t="s">
        <v>438</v>
      </c>
      <c r="K205" s="27" t="s">
        <v>89</v>
      </c>
      <c r="L205" s="27"/>
      <c r="M205" s="27" t="s">
        <v>89</v>
      </c>
      <c r="N205" s="27"/>
      <c r="O205" s="21" t="s">
        <v>38</v>
      </c>
      <c r="P205" s="20">
        <v>30</v>
      </c>
      <c r="Q205" s="296" t="s">
        <v>38</v>
      </c>
      <c r="R205" s="20">
        <f>(60*2)</f>
        <v>120</v>
      </c>
      <c r="S205" s="21" t="s">
        <v>18</v>
      </c>
      <c r="T205" s="20">
        <v>0</v>
      </c>
      <c r="U205" s="20" t="s">
        <v>56</v>
      </c>
      <c r="V205" s="21" t="s">
        <v>54</v>
      </c>
      <c r="W205" s="21" t="s">
        <v>12</v>
      </c>
      <c r="X205" s="27">
        <f>P205+R205+T205</f>
        <v>150</v>
      </c>
      <c r="Y205" s="152" t="s">
        <v>439</v>
      </c>
      <c r="Z205" s="30"/>
      <c r="AC205" s="17" t="s">
        <v>440</v>
      </c>
      <c r="AD205" s="107" t="s">
        <v>421</v>
      </c>
    </row>
    <row r="206" spans="1:30" s="15" customFormat="1" ht="45">
      <c r="A206" s="556"/>
      <c r="B206" s="548"/>
      <c r="C206" s="548"/>
      <c r="D206" s="548"/>
      <c r="E206" s="548"/>
      <c r="F206" s="616"/>
      <c r="G206" s="548"/>
      <c r="H206" s="548"/>
      <c r="I206" s="548"/>
      <c r="J206" s="27" t="s">
        <v>441</v>
      </c>
      <c r="K206" s="27" t="s">
        <v>89</v>
      </c>
      <c r="L206" s="27"/>
      <c r="M206" s="27" t="s">
        <v>89</v>
      </c>
      <c r="N206" s="27"/>
      <c r="O206" s="21" t="s">
        <v>38</v>
      </c>
      <c r="P206" s="20">
        <v>30</v>
      </c>
      <c r="Q206" s="296" t="s">
        <v>43</v>
      </c>
      <c r="R206" s="20">
        <f>(60*2)</f>
        <v>120</v>
      </c>
      <c r="S206" s="21" t="s">
        <v>18</v>
      </c>
      <c r="T206" s="20">
        <v>0</v>
      </c>
      <c r="U206" s="20" t="s">
        <v>41</v>
      </c>
      <c r="V206" s="21" t="s">
        <v>54</v>
      </c>
      <c r="W206" s="21" t="s">
        <v>43</v>
      </c>
      <c r="X206" s="27">
        <f>P206+R206+T206</f>
        <v>150</v>
      </c>
      <c r="Y206" s="150" t="s">
        <v>442</v>
      </c>
      <c r="Z206" s="30"/>
      <c r="AC206" s="105" t="s">
        <v>443</v>
      </c>
      <c r="AD206" s="17" t="s">
        <v>434</v>
      </c>
    </row>
    <row r="207" spans="1:30" s="15" customFormat="1" ht="34.5" thickBot="1">
      <c r="A207" s="556"/>
      <c r="B207" s="548"/>
      <c r="C207" s="548"/>
      <c r="D207" s="548"/>
      <c r="E207" s="548"/>
      <c r="F207" s="616"/>
      <c r="G207" s="548"/>
      <c r="H207" s="548"/>
      <c r="I207" s="548"/>
      <c r="J207" s="27" t="s">
        <v>444</v>
      </c>
      <c r="K207" s="27" t="s">
        <v>89</v>
      </c>
      <c r="L207" s="27"/>
      <c r="M207" s="27" t="s">
        <v>89</v>
      </c>
      <c r="N207" s="27"/>
      <c r="O207" s="21" t="s">
        <v>38</v>
      </c>
      <c r="P207" s="20">
        <v>30</v>
      </c>
      <c r="Q207" s="21" t="s">
        <v>43</v>
      </c>
      <c r="R207" s="20">
        <f>(24*60)*14</f>
        <v>20160</v>
      </c>
      <c r="S207" s="21" t="s">
        <v>18</v>
      </c>
      <c r="T207" s="20">
        <v>0</v>
      </c>
      <c r="U207" s="20" t="s">
        <v>45</v>
      </c>
      <c r="V207" s="21" t="s">
        <v>44</v>
      </c>
      <c r="W207" s="21" t="s">
        <v>43</v>
      </c>
      <c r="X207" s="27">
        <f>P207+R207+T207</f>
        <v>20190</v>
      </c>
      <c r="Y207" s="153" t="s">
        <v>445</v>
      </c>
      <c r="Z207" s="30"/>
      <c r="AC207" s="149" t="s">
        <v>421</v>
      </c>
      <c r="AD207" s="17" t="s">
        <v>437</v>
      </c>
    </row>
    <row r="208" spans="1:30" s="15" customFormat="1" ht="56.25">
      <c r="A208" s="556"/>
      <c r="B208" s="548"/>
      <c r="C208" s="548"/>
      <c r="D208" s="548"/>
      <c r="E208" s="548"/>
      <c r="F208" s="616"/>
      <c r="G208" s="548"/>
      <c r="H208" s="548"/>
      <c r="I208" s="548" t="s">
        <v>446</v>
      </c>
      <c r="J208" s="9" t="s">
        <v>418</v>
      </c>
      <c r="K208" s="45" t="s">
        <v>89</v>
      </c>
      <c r="L208" s="45" t="s">
        <v>89</v>
      </c>
      <c r="M208" s="45"/>
      <c r="N208" s="45" t="s">
        <v>89</v>
      </c>
      <c r="O208" s="46" t="s">
        <v>38</v>
      </c>
      <c r="P208" s="11">
        <v>15</v>
      </c>
      <c r="Q208" s="46" t="s">
        <v>43</v>
      </c>
      <c r="R208" s="11">
        <v>30</v>
      </c>
      <c r="S208" s="46" t="s">
        <v>43</v>
      </c>
      <c r="T208" s="11">
        <f>24*60</f>
        <v>1440</v>
      </c>
      <c r="U208" s="11" t="s">
        <v>41</v>
      </c>
      <c r="V208" s="46" t="s">
        <v>18</v>
      </c>
      <c r="W208" s="49" t="s">
        <v>18</v>
      </c>
      <c r="X208" s="50">
        <f t="shared" ref="X208:X209" si="10">P208+R208+T208</f>
        <v>1485</v>
      </c>
      <c r="Y208" s="154" t="s">
        <v>447</v>
      </c>
      <c r="Z208" s="30"/>
      <c r="AC208" s="79" t="s">
        <v>448</v>
      </c>
      <c r="AD208" s="17" t="s">
        <v>440</v>
      </c>
    </row>
    <row r="209" spans="1:30" s="15" customFormat="1" ht="33.75">
      <c r="A209" s="556"/>
      <c r="B209" s="548"/>
      <c r="C209" s="548"/>
      <c r="D209" s="548"/>
      <c r="E209" s="548"/>
      <c r="F209" s="616"/>
      <c r="G209" s="548"/>
      <c r="H209" s="548"/>
      <c r="I209" s="548"/>
      <c r="J209" s="18" t="s">
        <v>420</v>
      </c>
      <c r="K209" s="25" t="s">
        <v>89</v>
      </c>
      <c r="L209" s="25" t="s">
        <v>89</v>
      </c>
      <c r="M209" s="25"/>
      <c r="N209" s="25" t="s">
        <v>89</v>
      </c>
      <c r="O209" s="21" t="s">
        <v>38</v>
      </c>
      <c r="P209" s="20">
        <v>15</v>
      </c>
      <c r="Q209" s="21" t="s">
        <v>48</v>
      </c>
      <c r="R209" s="20">
        <v>30</v>
      </c>
      <c r="S209" s="21" t="s">
        <v>43</v>
      </c>
      <c r="T209" s="20">
        <f>24*60</f>
        <v>1440</v>
      </c>
      <c r="U209" s="20" t="s">
        <v>41</v>
      </c>
      <c r="V209" s="21" t="s">
        <v>18</v>
      </c>
      <c r="W209" s="26" t="s">
        <v>18</v>
      </c>
      <c r="X209" s="27">
        <f t="shared" si="10"/>
        <v>1485</v>
      </c>
      <c r="Y209" s="155"/>
      <c r="Z209" s="30"/>
      <c r="AC209" s="105" t="s">
        <v>421</v>
      </c>
      <c r="AD209" s="105" t="s">
        <v>443</v>
      </c>
    </row>
    <row r="210" spans="1:30" s="15" customFormat="1" ht="11.25">
      <c r="A210" s="556"/>
      <c r="B210" s="548"/>
      <c r="C210" s="548"/>
      <c r="D210" s="548"/>
      <c r="E210" s="548"/>
      <c r="F210" s="616"/>
      <c r="G210" s="548"/>
      <c r="H210" s="548"/>
      <c r="I210" s="548"/>
      <c r="J210" s="18" t="s">
        <v>449</v>
      </c>
      <c r="K210" s="25" t="s">
        <v>89</v>
      </c>
      <c r="L210" s="25" t="s">
        <v>89</v>
      </c>
      <c r="M210" s="25"/>
      <c r="N210" s="25" t="s">
        <v>89</v>
      </c>
      <c r="O210" s="21" t="s">
        <v>38</v>
      </c>
      <c r="P210" s="20">
        <v>15</v>
      </c>
      <c r="Q210" s="21" t="s">
        <v>48</v>
      </c>
      <c r="R210" s="20">
        <v>30</v>
      </c>
      <c r="S210" s="21" t="s">
        <v>43</v>
      </c>
      <c r="T210" s="20">
        <f>24*60</f>
        <v>1440</v>
      </c>
      <c r="U210" s="20" t="s">
        <v>41</v>
      </c>
      <c r="V210" s="21" t="s">
        <v>18</v>
      </c>
      <c r="W210" s="26" t="s">
        <v>18</v>
      </c>
      <c r="X210" s="27">
        <f t="shared" si="9"/>
        <v>1485</v>
      </c>
      <c r="Y210" s="30"/>
      <c r="Z210" s="30"/>
      <c r="AC210" s="107" t="s">
        <v>421</v>
      </c>
      <c r="AD210" s="149" t="s">
        <v>421</v>
      </c>
    </row>
    <row r="211" spans="1:30" s="15" customFormat="1" ht="56.25">
      <c r="A211" s="556"/>
      <c r="B211" s="548"/>
      <c r="C211" s="548"/>
      <c r="D211" s="548"/>
      <c r="E211" s="548"/>
      <c r="F211" s="616"/>
      <c r="G211" s="548"/>
      <c r="H211" s="548"/>
      <c r="I211" s="548"/>
      <c r="J211" s="18" t="s">
        <v>423</v>
      </c>
      <c r="K211" s="25" t="s">
        <v>89</v>
      </c>
      <c r="L211" s="25" t="s">
        <v>89</v>
      </c>
      <c r="M211" s="25"/>
      <c r="N211" s="25"/>
      <c r="O211" s="21" t="s">
        <v>38</v>
      </c>
      <c r="P211" s="20">
        <v>15</v>
      </c>
      <c r="Q211" s="21" t="s">
        <v>48</v>
      </c>
      <c r="R211" s="20">
        <v>30</v>
      </c>
      <c r="S211" s="21" t="s">
        <v>18</v>
      </c>
      <c r="T211" s="20">
        <v>0</v>
      </c>
      <c r="U211" s="20" t="s">
        <v>41</v>
      </c>
      <c r="V211" s="21" t="s">
        <v>18</v>
      </c>
      <c r="W211" s="26" t="s">
        <v>18</v>
      </c>
      <c r="X211" s="27">
        <f t="shared" si="9"/>
        <v>45</v>
      </c>
      <c r="Y211" s="30"/>
      <c r="Z211" s="30"/>
      <c r="AC211" s="107" t="s">
        <v>421</v>
      </c>
      <c r="AD211" s="79" t="s">
        <v>448</v>
      </c>
    </row>
    <row r="212" spans="1:30" s="15" customFormat="1" ht="56.25">
      <c r="A212" s="556"/>
      <c r="B212" s="548"/>
      <c r="C212" s="548"/>
      <c r="D212" s="548"/>
      <c r="E212" s="548"/>
      <c r="F212" s="616"/>
      <c r="G212" s="548"/>
      <c r="H212" s="548"/>
      <c r="I212" s="548"/>
      <c r="J212" s="18" t="s">
        <v>427</v>
      </c>
      <c r="K212" s="25" t="s">
        <v>89</v>
      </c>
      <c r="L212" s="25" t="s">
        <v>89</v>
      </c>
      <c r="M212" s="25"/>
      <c r="N212" s="25"/>
      <c r="O212" s="21" t="s">
        <v>38</v>
      </c>
      <c r="P212" s="20">
        <v>15</v>
      </c>
      <c r="Q212" s="296" t="s">
        <v>43</v>
      </c>
      <c r="R212" s="20">
        <v>30</v>
      </c>
      <c r="S212" s="21" t="s">
        <v>18</v>
      </c>
      <c r="T212" s="20">
        <v>0</v>
      </c>
      <c r="U212" s="20" t="s">
        <v>41</v>
      </c>
      <c r="V212" s="21" t="s">
        <v>18</v>
      </c>
      <c r="W212" s="26" t="s">
        <v>18</v>
      </c>
      <c r="X212" s="27">
        <f t="shared" si="9"/>
        <v>45</v>
      </c>
      <c r="Y212" s="154" t="s">
        <v>447</v>
      </c>
      <c r="Z212" s="30"/>
      <c r="AC212" s="79" t="s">
        <v>450</v>
      </c>
      <c r="AD212" s="105" t="s">
        <v>421</v>
      </c>
    </row>
    <row r="213" spans="1:30" s="15" customFormat="1" ht="11.25">
      <c r="A213" s="556"/>
      <c r="B213" s="548"/>
      <c r="C213" s="548"/>
      <c r="D213" s="548"/>
      <c r="E213" s="548"/>
      <c r="F213" s="616"/>
      <c r="G213" s="548"/>
      <c r="H213" s="548"/>
      <c r="I213" s="548"/>
      <c r="J213" s="18" t="s">
        <v>428</v>
      </c>
      <c r="K213" s="25" t="s">
        <v>89</v>
      </c>
      <c r="L213" s="25" t="s">
        <v>89</v>
      </c>
      <c r="M213" s="25"/>
      <c r="N213" s="25" t="s">
        <v>89</v>
      </c>
      <c r="O213" s="21" t="s">
        <v>38</v>
      </c>
      <c r="P213" s="20">
        <v>15</v>
      </c>
      <c r="Q213" s="296" t="s">
        <v>43</v>
      </c>
      <c r="R213" s="20">
        <v>30</v>
      </c>
      <c r="S213" s="21" t="s">
        <v>48</v>
      </c>
      <c r="T213" s="20">
        <f>24*60</f>
        <v>1440</v>
      </c>
      <c r="U213" s="20" t="s">
        <v>41</v>
      </c>
      <c r="V213" s="21" t="s">
        <v>18</v>
      </c>
      <c r="W213" s="26" t="s">
        <v>18</v>
      </c>
      <c r="X213" s="27">
        <f t="shared" si="9"/>
        <v>1485</v>
      </c>
      <c r="Y213" s="30"/>
      <c r="Z213" s="30"/>
      <c r="AC213" s="107" t="s">
        <v>421</v>
      </c>
      <c r="AD213" s="107" t="s">
        <v>421</v>
      </c>
    </row>
    <row r="214" spans="1:30" s="15" customFormat="1" ht="11.25">
      <c r="A214" s="556"/>
      <c r="B214" s="548"/>
      <c r="C214" s="548"/>
      <c r="D214" s="548"/>
      <c r="E214" s="548"/>
      <c r="F214" s="616"/>
      <c r="G214" s="548"/>
      <c r="H214" s="548"/>
      <c r="I214" s="548"/>
      <c r="J214" s="18" t="s">
        <v>429</v>
      </c>
      <c r="K214" s="25"/>
      <c r="L214" s="25" t="s">
        <v>89</v>
      </c>
      <c r="M214" s="25"/>
      <c r="N214" s="25"/>
      <c r="O214" s="21" t="s">
        <v>38</v>
      </c>
      <c r="P214" s="20">
        <v>15</v>
      </c>
      <c r="Q214" s="296" t="s">
        <v>38</v>
      </c>
      <c r="R214" s="20">
        <v>60</v>
      </c>
      <c r="S214" s="21" t="s">
        <v>18</v>
      </c>
      <c r="T214" s="20">
        <v>0</v>
      </c>
      <c r="U214" s="20" t="s">
        <v>56</v>
      </c>
      <c r="V214" s="21" t="s">
        <v>18</v>
      </c>
      <c r="W214" s="26" t="s">
        <v>18</v>
      </c>
      <c r="X214" s="27">
        <f t="shared" si="9"/>
        <v>75</v>
      </c>
      <c r="Y214" s="30"/>
      <c r="Z214" s="30"/>
      <c r="AC214" s="107" t="s">
        <v>421</v>
      </c>
      <c r="AD214" s="107" t="s">
        <v>421</v>
      </c>
    </row>
    <row r="215" spans="1:30" s="15" customFormat="1" ht="56.25">
      <c r="A215" s="556"/>
      <c r="B215" s="548"/>
      <c r="C215" s="548"/>
      <c r="D215" s="548"/>
      <c r="E215" s="548"/>
      <c r="F215" s="616"/>
      <c r="G215" s="548"/>
      <c r="H215" s="548"/>
      <c r="I215" s="548"/>
      <c r="J215" s="18" t="s">
        <v>430</v>
      </c>
      <c r="K215" s="25"/>
      <c r="L215" s="25" t="s">
        <v>89</v>
      </c>
      <c r="M215" s="25"/>
      <c r="N215" s="25"/>
      <c r="O215" s="21" t="s">
        <v>38</v>
      </c>
      <c r="P215" s="20">
        <v>15</v>
      </c>
      <c r="Q215" s="296" t="s">
        <v>38</v>
      </c>
      <c r="R215" s="20">
        <v>60</v>
      </c>
      <c r="S215" s="21" t="s">
        <v>18</v>
      </c>
      <c r="T215" s="20">
        <v>0</v>
      </c>
      <c r="U215" s="20" t="s">
        <v>56</v>
      </c>
      <c r="V215" s="21" t="s">
        <v>18</v>
      </c>
      <c r="W215" s="26" t="s">
        <v>18</v>
      </c>
      <c r="X215" s="27">
        <f t="shared" si="9"/>
        <v>75</v>
      </c>
      <c r="Y215" s="30"/>
      <c r="Z215" s="30"/>
      <c r="AC215" s="107" t="s">
        <v>421</v>
      </c>
      <c r="AD215" s="79" t="s">
        <v>450</v>
      </c>
    </row>
    <row r="216" spans="1:30" s="15" customFormat="1" ht="45">
      <c r="A216" s="556"/>
      <c r="B216" s="548"/>
      <c r="C216" s="548"/>
      <c r="D216" s="548"/>
      <c r="E216" s="548"/>
      <c r="F216" s="616"/>
      <c r="G216" s="548"/>
      <c r="H216" s="548"/>
      <c r="I216" s="548"/>
      <c r="J216" s="20" t="s">
        <v>432</v>
      </c>
      <c r="K216" s="27" t="s">
        <v>89</v>
      </c>
      <c r="L216" s="27"/>
      <c r="M216" s="27" t="s">
        <v>89</v>
      </c>
      <c r="N216" s="27"/>
      <c r="O216" s="21" t="s">
        <v>38</v>
      </c>
      <c r="P216" s="20">
        <v>30</v>
      </c>
      <c r="Q216" s="296" t="s">
        <v>38</v>
      </c>
      <c r="R216" s="20">
        <f>(60*2)</f>
        <v>120</v>
      </c>
      <c r="S216" s="21" t="s">
        <v>18</v>
      </c>
      <c r="T216" s="20">
        <v>0</v>
      </c>
      <c r="U216" s="20" t="s">
        <v>56</v>
      </c>
      <c r="V216" s="21" t="s">
        <v>54</v>
      </c>
      <c r="W216" s="21" t="s">
        <v>12</v>
      </c>
      <c r="X216" s="27">
        <f>P216+R216+T216</f>
        <v>150</v>
      </c>
      <c r="Y216" s="152" t="s">
        <v>433</v>
      </c>
      <c r="Z216" s="30"/>
      <c r="AC216" s="17" t="s">
        <v>434</v>
      </c>
      <c r="AD216" s="107" t="s">
        <v>421</v>
      </c>
    </row>
    <row r="217" spans="1:30" s="15" customFormat="1" ht="33.75">
      <c r="A217" s="556"/>
      <c r="B217" s="548"/>
      <c r="C217" s="548"/>
      <c r="D217" s="548"/>
      <c r="E217" s="548"/>
      <c r="F217" s="616"/>
      <c r="G217" s="548"/>
      <c r="H217" s="548"/>
      <c r="I217" s="548"/>
      <c r="J217" s="27" t="s">
        <v>435</v>
      </c>
      <c r="K217" s="27" t="s">
        <v>89</v>
      </c>
      <c r="L217" s="27"/>
      <c r="M217" s="27" t="s">
        <v>89</v>
      </c>
      <c r="N217" s="27"/>
      <c r="O217" s="21" t="s">
        <v>38</v>
      </c>
      <c r="P217" s="20">
        <v>30</v>
      </c>
      <c r="Q217" s="296" t="s">
        <v>38</v>
      </c>
      <c r="R217" s="20">
        <f>(60*2)</f>
        <v>120</v>
      </c>
      <c r="S217" s="21" t="s">
        <v>18</v>
      </c>
      <c r="T217" s="20">
        <v>0</v>
      </c>
      <c r="U217" s="20" t="s">
        <v>56</v>
      </c>
      <c r="V217" s="21" t="s">
        <v>54</v>
      </c>
      <c r="W217" s="21" t="s">
        <v>12</v>
      </c>
      <c r="X217" s="27">
        <f>P217+R217+T217</f>
        <v>150</v>
      </c>
      <c r="Y217" s="152" t="s">
        <v>436</v>
      </c>
      <c r="Z217" s="30"/>
      <c r="AC217" s="17" t="s">
        <v>437</v>
      </c>
      <c r="AD217" s="107" t="s">
        <v>421</v>
      </c>
    </row>
    <row r="218" spans="1:30" s="15" customFormat="1" ht="56.25">
      <c r="A218" s="556"/>
      <c r="B218" s="548"/>
      <c r="C218" s="548"/>
      <c r="D218" s="548"/>
      <c r="E218" s="548"/>
      <c r="F218" s="616"/>
      <c r="G218" s="548"/>
      <c r="H218" s="548"/>
      <c r="I218" s="548"/>
      <c r="J218" s="31" t="s">
        <v>438</v>
      </c>
      <c r="K218" s="27" t="s">
        <v>89</v>
      </c>
      <c r="L218" s="27"/>
      <c r="M218" s="27" t="s">
        <v>89</v>
      </c>
      <c r="N218" s="27"/>
      <c r="O218" s="21" t="s">
        <v>38</v>
      </c>
      <c r="P218" s="20">
        <v>30</v>
      </c>
      <c r="Q218" s="296" t="s">
        <v>38</v>
      </c>
      <c r="R218" s="20">
        <f>(60*2)</f>
        <v>120</v>
      </c>
      <c r="S218" s="21" t="s">
        <v>18</v>
      </c>
      <c r="T218" s="20">
        <v>0</v>
      </c>
      <c r="U218" s="20" t="s">
        <v>56</v>
      </c>
      <c r="V218" s="21" t="s">
        <v>54</v>
      </c>
      <c r="W218" s="21" t="s">
        <v>12</v>
      </c>
      <c r="X218" s="27">
        <f>P218+R218+T218</f>
        <v>150</v>
      </c>
      <c r="Y218" s="152" t="s">
        <v>439</v>
      </c>
      <c r="Z218" s="30"/>
      <c r="AC218" s="17" t="s">
        <v>440</v>
      </c>
      <c r="AD218" s="107" t="s">
        <v>421</v>
      </c>
    </row>
    <row r="219" spans="1:30" s="15" customFormat="1" ht="45">
      <c r="A219" s="556"/>
      <c r="B219" s="548"/>
      <c r="C219" s="548"/>
      <c r="D219" s="548"/>
      <c r="E219" s="548"/>
      <c r="F219" s="616"/>
      <c r="G219" s="548"/>
      <c r="H219" s="548"/>
      <c r="I219" s="548"/>
      <c r="J219" s="27" t="s">
        <v>441</v>
      </c>
      <c r="K219" s="27" t="s">
        <v>89</v>
      </c>
      <c r="L219" s="27"/>
      <c r="M219" s="27" t="s">
        <v>89</v>
      </c>
      <c r="N219" s="27"/>
      <c r="O219" s="21" t="s">
        <v>38</v>
      </c>
      <c r="P219" s="20">
        <v>30</v>
      </c>
      <c r="Q219" s="296" t="s">
        <v>43</v>
      </c>
      <c r="R219" s="20">
        <f>(60*2)</f>
        <v>120</v>
      </c>
      <c r="S219" s="21" t="s">
        <v>18</v>
      </c>
      <c r="T219" s="20">
        <v>0</v>
      </c>
      <c r="U219" s="20" t="s">
        <v>41</v>
      </c>
      <c r="V219" s="21" t="s">
        <v>44</v>
      </c>
      <c r="W219" s="21" t="s">
        <v>43</v>
      </c>
      <c r="X219" s="27">
        <f>P219+R219+T219</f>
        <v>150</v>
      </c>
      <c r="Y219" s="152" t="s">
        <v>451</v>
      </c>
      <c r="Z219" s="30"/>
      <c r="AC219" s="17" t="s">
        <v>452</v>
      </c>
      <c r="AD219" s="17" t="s">
        <v>434</v>
      </c>
    </row>
    <row r="220" spans="1:30" s="15" customFormat="1" ht="34.5" thickBot="1">
      <c r="A220" s="556"/>
      <c r="B220" s="548"/>
      <c r="C220" s="548"/>
      <c r="D220" s="548"/>
      <c r="E220" s="548"/>
      <c r="F220" s="616"/>
      <c r="G220" s="548"/>
      <c r="H220" s="548"/>
      <c r="I220" s="548"/>
      <c r="J220" s="27" t="s">
        <v>444</v>
      </c>
      <c r="K220" s="27" t="s">
        <v>89</v>
      </c>
      <c r="L220" s="27"/>
      <c r="M220" s="27" t="s">
        <v>89</v>
      </c>
      <c r="N220" s="27"/>
      <c r="O220" s="21" t="s">
        <v>38</v>
      </c>
      <c r="P220" s="20">
        <v>30</v>
      </c>
      <c r="Q220" s="21" t="s">
        <v>43</v>
      </c>
      <c r="R220" s="20">
        <f>(24*60)*14</f>
        <v>20160</v>
      </c>
      <c r="S220" s="21" t="s">
        <v>18</v>
      </c>
      <c r="T220" s="20">
        <v>0</v>
      </c>
      <c r="U220" s="20" t="s">
        <v>45</v>
      </c>
      <c r="V220" s="21" t="s">
        <v>44</v>
      </c>
      <c r="W220" s="21" t="s">
        <v>43</v>
      </c>
      <c r="X220" s="27">
        <f>P220+R220+T220</f>
        <v>20190</v>
      </c>
      <c r="Y220" s="153" t="s">
        <v>445</v>
      </c>
      <c r="Z220" s="30"/>
      <c r="AC220" s="149" t="s">
        <v>445</v>
      </c>
      <c r="AD220" s="17" t="s">
        <v>437</v>
      </c>
    </row>
    <row r="221" spans="1:30" s="15" customFormat="1" ht="56.25">
      <c r="A221" s="556"/>
      <c r="B221" s="548"/>
      <c r="C221" s="548"/>
      <c r="D221" s="548"/>
      <c r="E221" s="548"/>
      <c r="F221" s="616"/>
      <c r="G221" s="548"/>
      <c r="H221" s="548"/>
      <c r="I221" s="548" t="s">
        <v>453</v>
      </c>
      <c r="J221" s="9" t="s">
        <v>418</v>
      </c>
      <c r="K221" s="45" t="s">
        <v>89</v>
      </c>
      <c r="L221" s="45" t="s">
        <v>89</v>
      </c>
      <c r="M221" s="45"/>
      <c r="N221" s="45" t="s">
        <v>89</v>
      </c>
      <c r="O221" s="46" t="s">
        <v>38</v>
      </c>
      <c r="P221" s="11">
        <v>15</v>
      </c>
      <c r="Q221" s="46" t="s">
        <v>43</v>
      </c>
      <c r="R221" s="11">
        <v>30</v>
      </c>
      <c r="S221" s="46" t="s">
        <v>43</v>
      </c>
      <c r="T221" s="11">
        <f>24*60</f>
        <v>1440</v>
      </c>
      <c r="U221" s="11" t="s">
        <v>41</v>
      </c>
      <c r="V221" s="46" t="s">
        <v>18</v>
      </c>
      <c r="W221" s="49" t="s">
        <v>18</v>
      </c>
      <c r="X221" s="50">
        <f t="shared" ref="X221:X222" si="11">P221+R221+T221</f>
        <v>1485</v>
      </c>
      <c r="Y221" s="156" t="s">
        <v>454</v>
      </c>
      <c r="Z221" s="30"/>
      <c r="AC221" s="105" t="s">
        <v>455</v>
      </c>
      <c r="AD221" s="17" t="s">
        <v>440</v>
      </c>
    </row>
    <row r="222" spans="1:30" s="15" customFormat="1" ht="22.5">
      <c r="A222" s="556"/>
      <c r="B222" s="548"/>
      <c r="C222" s="548"/>
      <c r="D222" s="548"/>
      <c r="E222" s="548"/>
      <c r="F222" s="616"/>
      <c r="G222" s="548"/>
      <c r="H222" s="548"/>
      <c r="I222" s="548"/>
      <c r="J222" s="18" t="s">
        <v>420</v>
      </c>
      <c r="K222" s="25" t="s">
        <v>89</v>
      </c>
      <c r="L222" s="25" t="s">
        <v>89</v>
      </c>
      <c r="M222" s="25"/>
      <c r="N222" s="25" t="s">
        <v>89</v>
      </c>
      <c r="O222" s="21" t="s">
        <v>38</v>
      </c>
      <c r="P222" s="20">
        <v>15</v>
      </c>
      <c r="Q222" s="21" t="s">
        <v>48</v>
      </c>
      <c r="R222" s="20">
        <v>30</v>
      </c>
      <c r="S222" s="21" t="s">
        <v>43</v>
      </c>
      <c r="T222" s="20">
        <f>24*60</f>
        <v>1440</v>
      </c>
      <c r="U222" s="20" t="s">
        <v>41</v>
      </c>
      <c r="V222" s="21" t="s">
        <v>18</v>
      </c>
      <c r="W222" s="26" t="s">
        <v>18</v>
      </c>
      <c r="X222" s="27">
        <f t="shared" si="11"/>
        <v>1485</v>
      </c>
      <c r="Y222" s="155"/>
      <c r="Z222" s="30"/>
      <c r="AC222" s="105" t="s">
        <v>421</v>
      </c>
      <c r="AD222" s="17" t="s">
        <v>452</v>
      </c>
    </row>
    <row r="223" spans="1:30" s="15" customFormat="1" ht="11.25">
      <c r="A223" s="556"/>
      <c r="B223" s="548"/>
      <c r="C223" s="548"/>
      <c r="D223" s="548"/>
      <c r="E223" s="548"/>
      <c r="F223" s="616"/>
      <c r="G223" s="548"/>
      <c r="H223" s="548"/>
      <c r="I223" s="548"/>
      <c r="J223" s="18" t="s">
        <v>449</v>
      </c>
      <c r="K223" s="25" t="s">
        <v>89</v>
      </c>
      <c r="L223" s="25" t="s">
        <v>89</v>
      </c>
      <c r="M223" s="25"/>
      <c r="N223" s="25" t="s">
        <v>89</v>
      </c>
      <c r="O223" s="21" t="s">
        <v>38</v>
      </c>
      <c r="P223" s="20">
        <v>15</v>
      </c>
      <c r="Q223" s="21" t="s">
        <v>48</v>
      </c>
      <c r="R223" s="20">
        <v>30</v>
      </c>
      <c r="S223" s="21" t="s">
        <v>43</v>
      </c>
      <c r="T223" s="20">
        <f>24*60</f>
        <v>1440</v>
      </c>
      <c r="U223" s="20" t="s">
        <v>41</v>
      </c>
      <c r="V223" s="21" t="s">
        <v>18</v>
      </c>
      <c r="W223" s="26" t="s">
        <v>18</v>
      </c>
      <c r="X223" s="27">
        <f t="shared" si="9"/>
        <v>1485</v>
      </c>
      <c r="Y223" s="30"/>
      <c r="Z223" s="30"/>
      <c r="AC223" s="107" t="s">
        <v>421</v>
      </c>
      <c r="AD223" s="149" t="s">
        <v>445</v>
      </c>
    </row>
    <row r="224" spans="1:30" s="15" customFormat="1" ht="33.75">
      <c r="A224" s="556"/>
      <c r="B224" s="548"/>
      <c r="C224" s="548"/>
      <c r="D224" s="548"/>
      <c r="E224" s="548"/>
      <c r="F224" s="616"/>
      <c r="G224" s="548"/>
      <c r="H224" s="548"/>
      <c r="I224" s="548"/>
      <c r="J224" s="18" t="s">
        <v>423</v>
      </c>
      <c r="K224" s="25" t="s">
        <v>89</v>
      </c>
      <c r="L224" s="25" t="s">
        <v>89</v>
      </c>
      <c r="M224" s="25"/>
      <c r="N224" s="25"/>
      <c r="O224" s="21" t="s">
        <v>38</v>
      </c>
      <c r="P224" s="20">
        <v>15</v>
      </c>
      <c r="Q224" s="21" t="s">
        <v>48</v>
      </c>
      <c r="R224" s="20">
        <v>30</v>
      </c>
      <c r="S224" s="21" t="s">
        <v>18</v>
      </c>
      <c r="T224" s="20">
        <v>0</v>
      </c>
      <c r="U224" s="20" t="s">
        <v>41</v>
      </c>
      <c r="V224" s="21" t="s">
        <v>18</v>
      </c>
      <c r="W224" s="26" t="s">
        <v>18</v>
      </c>
      <c r="X224" s="27">
        <f t="shared" si="9"/>
        <v>45</v>
      </c>
      <c r="Y224" s="30"/>
      <c r="Z224" s="30"/>
      <c r="AC224" s="107" t="s">
        <v>421</v>
      </c>
      <c r="AD224" s="105" t="s">
        <v>455</v>
      </c>
    </row>
    <row r="225" spans="1:30" s="15" customFormat="1" ht="33.75">
      <c r="A225" s="556"/>
      <c r="B225" s="548"/>
      <c r="C225" s="548"/>
      <c r="D225" s="548"/>
      <c r="E225" s="548"/>
      <c r="F225" s="616"/>
      <c r="G225" s="548"/>
      <c r="H225" s="548"/>
      <c r="I225" s="548"/>
      <c r="J225" s="18" t="s">
        <v>427</v>
      </c>
      <c r="K225" s="25" t="s">
        <v>89</v>
      </c>
      <c r="L225" s="25" t="s">
        <v>89</v>
      </c>
      <c r="M225" s="25"/>
      <c r="N225" s="25"/>
      <c r="O225" s="21" t="s">
        <v>38</v>
      </c>
      <c r="P225" s="20">
        <v>15</v>
      </c>
      <c r="Q225" s="296" t="s">
        <v>43</v>
      </c>
      <c r="R225" s="20">
        <v>30</v>
      </c>
      <c r="S225" s="21" t="s">
        <v>18</v>
      </c>
      <c r="T225" s="20">
        <v>0</v>
      </c>
      <c r="U225" s="20" t="s">
        <v>41</v>
      </c>
      <c r="V225" s="21" t="s">
        <v>18</v>
      </c>
      <c r="W225" s="26" t="s">
        <v>18</v>
      </c>
      <c r="X225" s="27">
        <f t="shared" si="9"/>
        <v>45</v>
      </c>
      <c r="Y225" s="156" t="s">
        <v>454</v>
      </c>
      <c r="Z225" s="30"/>
      <c r="AC225" s="105" t="s">
        <v>455</v>
      </c>
      <c r="AD225" s="105" t="s">
        <v>421</v>
      </c>
    </row>
    <row r="226" spans="1:30" s="15" customFormat="1" ht="11.25">
      <c r="A226" s="556"/>
      <c r="B226" s="548"/>
      <c r="C226" s="548"/>
      <c r="D226" s="548"/>
      <c r="E226" s="548"/>
      <c r="F226" s="616"/>
      <c r="G226" s="548"/>
      <c r="H226" s="548"/>
      <c r="I226" s="548"/>
      <c r="J226" s="18" t="s">
        <v>428</v>
      </c>
      <c r="K226" s="25" t="s">
        <v>89</v>
      </c>
      <c r="L226" s="25" t="s">
        <v>89</v>
      </c>
      <c r="M226" s="25"/>
      <c r="N226" s="25" t="s">
        <v>89</v>
      </c>
      <c r="O226" s="21" t="s">
        <v>38</v>
      </c>
      <c r="P226" s="20">
        <v>15</v>
      </c>
      <c r="Q226" s="296" t="s">
        <v>43</v>
      </c>
      <c r="R226" s="20">
        <v>30</v>
      </c>
      <c r="S226" s="21" t="s">
        <v>48</v>
      </c>
      <c r="T226" s="20">
        <f>24*60</f>
        <v>1440</v>
      </c>
      <c r="U226" s="20" t="s">
        <v>41</v>
      </c>
      <c r="V226" s="21" t="s">
        <v>18</v>
      </c>
      <c r="W226" s="26" t="s">
        <v>18</v>
      </c>
      <c r="X226" s="27">
        <f t="shared" si="9"/>
        <v>1485</v>
      </c>
      <c r="Y226" s="30"/>
      <c r="Z226" s="30"/>
      <c r="AC226" s="15" t="s">
        <v>421</v>
      </c>
      <c r="AD226" s="107" t="s">
        <v>421</v>
      </c>
    </row>
    <row r="227" spans="1:30" s="15" customFormat="1" ht="11.25">
      <c r="A227" s="556"/>
      <c r="B227" s="548"/>
      <c r="C227" s="548"/>
      <c r="D227" s="548"/>
      <c r="E227" s="548"/>
      <c r="F227" s="616"/>
      <c r="G227" s="548"/>
      <c r="H227" s="548"/>
      <c r="I227" s="548"/>
      <c r="J227" s="18" t="s">
        <v>429</v>
      </c>
      <c r="K227" s="25"/>
      <c r="L227" s="25" t="s">
        <v>89</v>
      </c>
      <c r="M227" s="25"/>
      <c r="N227" s="25"/>
      <c r="O227" s="21" t="s">
        <v>38</v>
      </c>
      <c r="P227" s="20">
        <v>15</v>
      </c>
      <c r="Q227" s="296" t="s">
        <v>38</v>
      </c>
      <c r="R227" s="20">
        <v>60</v>
      </c>
      <c r="S227" s="21" t="s">
        <v>18</v>
      </c>
      <c r="T227" s="20">
        <v>0</v>
      </c>
      <c r="U227" s="20" t="s">
        <v>56</v>
      </c>
      <c r="V227" s="21" t="s">
        <v>18</v>
      </c>
      <c r="W227" s="26" t="s">
        <v>18</v>
      </c>
      <c r="X227" s="27">
        <f t="shared" si="9"/>
        <v>75</v>
      </c>
      <c r="Y227" s="30"/>
      <c r="Z227" s="30"/>
      <c r="AC227" s="15" t="s">
        <v>421</v>
      </c>
      <c r="AD227" s="107" t="s">
        <v>421</v>
      </c>
    </row>
    <row r="228" spans="1:30" s="15" customFormat="1" ht="33.75">
      <c r="A228" s="556"/>
      <c r="B228" s="548"/>
      <c r="C228" s="548"/>
      <c r="D228" s="548"/>
      <c r="E228" s="548"/>
      <c r="F228" s="616"/>
      <c r="G228" s="548"/>
      <c r="H228" s="548"/>
      <c r="I228" s="548"/>
      <c r="J228" s="18" t="s">
        <v>430</v>
      </c>
      <c r="K228" s="25"/>
      <c r="L228" s="25" t="s">
        <v>89</v>
      </c>
      <c r="M228" s="25"/>
      <c r="N228" s="25"/>
      <c r="O228" s="21" t="s">
        <v>38</v>
      </c>
      <c r="P228" s="20">
        <v>15</v>
      </c>
      <c r="Q228" s="296" t="s">
        <v>38</v>
      </c>
      <c r="R228" s="20">
        <v>60</v>
      </c>
      <c r="S228" s="21" t="s">
        <v>18</v>
      </c>
      <c r="T228" s="20">
        <v>0</v>
      </c>
      <c r="U228" s="20" t="s">
        <v>56</v>
      </c>
      <c r="V228" s="21" t="s">
        <v>18</v>
      </c>
      <c r="W228" s="26" t="s">
        <v>18</v>
      </c>
      <c r="X228" s="27">
        <f t="shared" si="9"/>
        <v>75</v>
      </c>
      <c r="Y228" s="30"/>
      <c r="Z228" s="30"/>
      <c r="AC228" s="15" t="s">
        <v>421</v>
      </c>
      <c r="AD228" s="105" t="s">
        <v>455</v>
      </c>
    </row>
    <row r="229" spans="1:30" s="15" customFormat="1" ht="45">
      <c r="A229" s="556"/>
      <c r="B229" s="548"/>
      <c r="C229" s="548"/>
      <c r="D229" s="548"/>
      <c r="E229" s="548"/>
      <c r="F229" s="616"/>
      <c r="G229" s="548"/>
      <c r="H229" s="548"/>
      <c r="I229" s="548"/>
      <c r="J229" s="20" t="s">
        <v>432</v>
      </c>
      <c r="K229" s="27" t="s">
        <v>89</v>
      </c>
      <c r="L229" s="27"/>
      <c r="M229" s="27" t="s">
        <v>89</v>
      </c>
      <c r="N229" s="27"/>
      <c r="O229" s="21" t="s">
        <v>38</v>
      </c>
      <c r="P229" s="20">
        <v>30</v>
      </c>
      <c r="Q229" s="296" t="s">
        <v>38</v>
      </c>
      <c r="R229" s="20">
        <f>(60*2)</f>
        <v>120</v>
      </c>
      <c r="S229" s="21" t="s">
        <v>18</v>
      </c>
      <c r="T229" s="20">
        <v>0</v>
      </c>
      <c r="U229" s="20" t="s">
        <v>56</v>
      </c>
      <c r="V229" s="21" t="s">
        <v>54</v>
      </c>
      <c r="W229" s="21" t="s">
        <v>12</v>
      </c>
      <c r="X229" s="27">
        <f>P229+R229+T229</f>
        <v>150</v>
      </c>
      <c r="Y229" s="152" t="s">
        <v>433</v>
      </c>
      <c r="Z229" s="30"/>
      <c r="AC229" s="17" t="s">
        <v>434</v>
      </c>
      <c r="AD229" s="15" t="s">
        <v>421</v>
      </c>
    </row>
    <row r="230" spans="1:30" s="15" customFormat="1" ht="33.75">
      <c r="A230" s="556"/>
      <c r="B230" s="548"/>
      <c r="C230" s="548"/>
      <c r="D230" s="548"/>
      <c r="E230" s="548"/>
      <c r="F230" s="616"/>
      <c r="G230" s="548"/>
      <c r="H230" s="548"/>
      <c r="I230" s="548"/>
      <c r="J230" s="27" t="s">
        <v>435</v>
      </c>
      <c r="K230" s="27" t="s">
        <v>89</v>
      </c>
      <c r="L230" s="27"/>
      <c r="M230" s="27" t="s">
        <v>89</v>
      </c>
      <c r="N230" s="27"/>
      <c r="O230" s="21" t="s">
        <v>38</v>
      </c>
      <c r="P230" s="20">
        <v>30</v>
      </c>
      <c r="Q230" s="296" t="s">
        <v>38</v>
      </c>
      <c r="R230" s="20">
        <f>(60*2)</f>
        <v>120</v>
      </c>
      <c r="S230" s="21" t="s">
        <v>18</v>
      </c>
      <c r="T230" s="20">
        <v>0</v>
      </c>
      <c r="U230" s="20" t="s">
        <v>56</v>
      </c>
      <c r="V230" s="21" t="s">
        <v>54</v>
      </c>
      <c r="W230" s="21" t="s">
        <v>12</v>
      </c>
      <c r="X230" s="27">
        <f>P230+R230+T230</f>
        <v>150</v>
      </c>
      <c r="Y230" s="152" t="s">
        <v>436</v>
      </c>
      <c r="Z230" s="30"/>
      <c r="AC230" s="17" t="s">
        <v>437</v>
      </c>
      <c r="AD230" s="15" t="s">
        <v>421</v>
      </c>
    </row>
    <row r="231" spans="1:30" s="15" customFormat="1" ht="56.25">
      <c r="A231" s="556"/>
      <c r="B231" s="548"/>
      <c r="C231" s="548"/>
      <c r="D231" s="548"/>
      <c r="E231" s="548"/>
      <c r="F231" s="616"/>
      <c r="G231" s="548"/>
      <c r="H231" s="548"/>
      <c r="I231" s="548"/>
      <c r="J231" s="31" t="s">
        <v>438</v>
      </c>
      <c r="K231" s="27" t="s">
        <v>89</v>
      </c>
      <c r="L231" s="27"/>
      <c r="M231" s="27" t="s">
        <v>89</v>
      </c>
      <c r="N231" s="27"/>
      <c r="O231" s="21" t="s">
        <v>38</v>
      </c>
      <c r="P231" s="20">
        <v>30</v>
      </c>
      <c r="Q231" s="296" t="s">
        <v>38</v>
      </c>
      <c r="R231" s="20">
        <f>(60*2)</f>
        <v>120</v>
      </c>
      <c r="S231" s="21" t="s">
        <v>18</v>
      </c>
      <c r="T231" s="20">
        <v>0</v>
      </c>
      <c r="U231" s="20" t="s">
        <v>56</v>
      </c>
      <c r="V231" s="21" t="s">
        <v>54</v>
      </c>
      <c r="W231" s="21" t="s">
        <v>12</v>
      </c>
      <c r="X231" s="27">
        <f>P231+R231+T231</f>
        <v>150</v>
      </c>
      <c r="Y231" s="152" t="s">
        <v>439</v>
      </c>
      <c r="Z231" s="30"/>
      <c r="AC231" s="17" t="s">
        <v>440</v>
      </c>
      <c r="AD231" s="15" t="s">
        <v>421</v>
      </c>
    </row>
    <row r="232" spans="1:30" s="15" customFormat="1" ht="45">
      <c r="A232" s="556"/>
      <c r="B232" s="548"/>
      <c r="C232" s="548"/>
      <c r="D232" s="548"/>
      <c r="E232" s="548"/>
      <c r="F232" s="616"/>
      <c r="G232" s="548"/>
      <c r="H232" s="548"/>
      <c r="I232" s="548"/>
      <c r="J232" s="27" t="s">
        <v>441</v>
      </c>
      <c r="K232" s="27" t="s">
        <v>89</v>
      </c>
      <c r="L232" s="27"/>
      <c r="M232" s="27" t="s">
        <v>89</v>
      </c>
      <c r="N232" s="27"/>
      <c r="O232" s="21" t="s">
        <v>38</v>
      </c>
      <c r="P232" s="20">
        <v>30</v>
      </c>
      <c r="Q232" s="296" t="s">
        <v>43</v>
      </c>
      <c r="R232" s="20">
        <f>(60*2)</f>
        <v>120</v>
      </c>
      <c r="S232" s="21" t="s">
        <v>18</v>
      </c>
      <c r="T232" s="20">
        <v>0</v>
      </c>
      <c r="U232" s="20" t="s">
        <v>41</v>
      </c>
      <c r="V232" s="21" t="s">
        <v>44</v>
      </c>
      <c r="W232" s="21" t="s">
        <v>43</v>
      </c>
      <c r="X232" s="27">
        <f>P232+R232+T232</f>
        <v>150</v>
      </c>
      <c r="Y232" s="152" t="s">
        <v>451</v>
      </c>
      <c r="Z232" s="30"/>
      <c r="AC232" s="17" t="s">
        <v>452</v>
      </c>
      <c r="AD232" s="17" t="s">
        <v>434</v>
      </c>
    </row>
    <row r="233" spans="1:30" s="15" customFormat="1" ht="34.5" thickBot="1">
      <c r="A233" s="556"/>
      <c r="B233" s="548"/>
      <c r="C233" s="548"/>
      <c r="D233" s="548"/>
      <c r="E233" s="548"/>
      <c r="F233" s="616"/>
      <c r="G233" s="548"/>
      <c r="H233" s="548"/>
      <c r="I233" s="548"/>
      <c r="J233" s="27" t="s">
        <v>444</v>
      </c>
      <c r="K233" s="27" t="s">
        <v>89</v>
      </c>
      <c r="L233" s="27"/>
      <c r="M233" s="27" t="s">
        <v>89</v>
      </c>
      <c r="N233" s="27"/>
      <c r="O233" s="21" t="s">
        <v>38</v>
      </c>
      <c r="P233" s="20">
        <v>30</v>
      </c>
      <c r="Q233" s="21" t="s">
        <v>43</v>
      </c>
      <c r="R233" s="20">
        <f>(24*60)*14</f>
        <v>20160</v>
      </c>
      <c r="S233" s="21" t="s">
        <v>18</v>
      </c>
      <c r="T233" s="20">
        <v>0</v>
      </c>
      <c r="U233" s="20" t="s">
        <v>45</v>
      </c>
      <c r="V233" s="21" t="s">
        <v>44</v>
      </c>
      <c r="W233" s="21" t="s">
        <v>43</v>
      </c>
      <c r="X233" s="27">
        <f>P233+R233+T233</f>
        <v>20190</v>
      </c>
      <c r="Y233" s="153" t="s">
        <v>445</v>
      </c>
      <c r="Z233" s="30"/>
      <c r="AC233" s="149" t="s">
        <v>445</v>
      </c>
      <c r="AD233" s="17" t="s">
        <v>437</v>
      </c>
    </row>
    <row r="234" spans="1:30" s="15" customFormat="1" ht="56.25">
      <c r="A234" s="556"/>
      <c r="B234" s="548"/>
      <c r="C234" s="548"/>
      <c r="D234" s="548"/>
      <c r="E234" s="548"/>
      <c r="F234" s="616"/>
      <c r="G234" s="548"/>
      <c r="H234" s="548"/>
      <c r="I234" s="548" t="s">
        <v>456</v>
      </c>
      <c r="J234" s="9" t="s">
        <v>418</v>
      </c>
      <c r="K234" s="45" t="s">
        <v>89</v>
      </c>
      <c r="L234" s="45" t="s">
        <v>89</v>
      </c>
      <c r="M234" s="45"/>
      <c r="N234" s="45" t="s">
        <v>89</v>
      </c>
      <c r="O234" s="46" t="s">
        <v>38</v>
      </c>
      <c r="P234" s="11">
        <v>15</v>
      </c>
      <c r="Q234" s="46" t="s">
        <v>43</v>
      </c>
      <c r="R234" s="11">
        <v>30</v>
      </c>
      <c r="S234" s="46" t="s">
        <v>43</v>
      </c>
      <c r="T234" s="11">
        <f>24*60</f>
        <v>1440</v>
      </c>
      <c r="U234" s="11" t="s">
        <v>41</v>
      </c>
      <c r="V234" s="46" t="s">
        <v>18</v>
      </c>
      <c r="W234" s="49" t="s">
        <v>18</v>
      </c>
      <c r="X234" s="50">
        <f t="shared" ref="X234:X237" si="12">P234+R234+T234</f>
        <v>1485</v>
      </c>
      <c r="Y234" s="30"/>
      <c r="Z234" s="30"/>
      <c r="AC234" s="36" t="s">
        <v>457</v>
      </c>
      <c r="AD234" s="17" t="s">
        <v>440</v>
      </c>
    </row>
    <row r="235" spans="1:30" s="15" customFormat="1" ht="22.5">
      <c r="A235" s="556"/>
      <c r="B235" s="548"/>
      <c r="C235" s="548"/>
      <c r="D235" s="548"/>
      <c r="E235" s="548"/>
      <c r="F235" s="616"/>
      <c r="G235" s="548"/>
      <c r="H235" s="548"/>
      <c r="I235" s="548"/>
      <c r="J235" s="18" t="s">
        <v>420</v>
      </c>
      <c r="K235" s="25" t="s">
        <v>89</v>
      </c>
      <c r="L235" s="25" t="s">
        <v>89</v>
      </c>
      <c r="M235" s="25"/>
      <c r="N235" s="25" t="s">
        <v>89</v>
      </c>
      <c r="O235" s="21" t="s">
        <v>38</v>
      </c>
      <c r="P235" s="20">
        <v>15</v>
      </c>
      <c r="Q235" s="21" t="s">
        <v>48</v>
      </c>
      <c r="R235" s="20">
        <v>30</v>
      </c>
      <c r="S235" s="21" t="s">
        <v>43</v>
      </c>
      <c r="T235" s="20">
        <f>24*60</f>
        <v>1440</v>
      </c>
      <c r="U235" s="20" t="s">
        <v>41</v>
      </c>
      <c r="V235" s="21" t="s">
        <v>18</v>
      </c>
      <c r="W235" s="26" t="s">
        <v>18</v>
      </c>
      <c r="X235" s="27">
        <f t="shared" si="12"/>
        <v>1485</v>
      </c>
      <c r="Y235" s="30"/>
      <c r="Z235" s="30"/>
      <c r="AC235" s="15" t="s">
        <v>421</v>
      </c>
      <c r="AD235" s="17" t="s">
        <v>452</v>
      </c>
    </row>
    <row r="236" spans="1:30" s="15" customFormat="1" ht="11.25">
      <c r="A236" s="556"/>
      <c r="B236" s="548"/>
      <c r="C236" s="548"/>
      <c r="D236" s="548"/>
      <c r="E236" s="548"/>
      <c r="F236" s="616"/>
      <c r="G236" s="548"/>
      <c r="H236" s="548"/>
      <c r="I236" s="548"/>
      <c r="J236" s="18" t="s">
        <v>449</v>
      </c>
      <c r="K236" s="25" t="s">
        <v>89</v>
      </c>
      <c r="L236" s="25" t="s">
        <v>89</v>
      </c>
      <c r="M236" s="25"/>
      <c r="N236" s="25" t="s">
        <v>89</v>
      </c>
      <c r="O236" s="21" t="s">
        <v>38</v>
      </c>
      <c r="P236" s="20">
        <v>15</v>
      </c>
      <c r="Q236" s="21" t="s">
        <v>48</v>
      </c>
      <c r="R236" s="20">
        <v>30</v>
      </c>
      <c r="S236" s="21" t="s">
        <v>43</v>
      </c>
      <c r="T236" s="20">
        <f>24*60</f>
        <v>1440</v>
      </c>
      <c r="U236" s="20" t="s">
        <v>41</v>
      </c>
      <c r="V236" s="21" t="s">
        <v>18</v>
      </c>
      <c r="W236" s="26" t="s">
        <v>18</v>
      </c>
      <c r="X236" s="27">
        <f t="shared" si="12"/>
        <v>1485</v>
      </c>
      <c r="Y236" s="30"/>
      <c r="Z236" s="30"/>
      <c r="AC236" s="15" t="s">
        <v>421</v>
      </c>
      <c r="AD236" s="149" t="s">
        <v>445</v>
      </c>
    </row>
    <row r="237" spans="1:30" s="15" customFormat="1" ht="56.25">
      <c r="A237" s="556"/>
      <c r="B237" s="548"/>
      <c r="C237" s="548"/>
      <c r="D237" s="548"/>
      <c r="E237" s="548"/>
      <c r="F237" s="616"/>
      <c r="G237" s="548"/>
      <c r="H237" s="548"/>
      <c r="I237" s="548"/>
      <c r="J237" s="18" t="s">
        <v>423</v>
      </c>
      <c r="K237" s="25" t="s">
        <v>89</v>
      </c>
      <c r="L237" s="25" t="s">
        <v>89</v>
      </c>
      <c r="M237" s="25"/>
      <c r="N237" s="25"/>
      <c r="O237" s="21" t="s">
        <v>38</v>
      </c>
      <c r="P237" s="20">
        <v>15</v>
      </c>
      <c r="Q237" s="21" t="s">
        <v>48</v>
      </c>
      <c r="R237" s="20">
        <v>30</v>
      </c>
      <c r="S237" s="21" t="s">
        <v>18</v>
      </c>
      <c r="T237" s="20">
        <v>0</v>
      </c>
      <c r="U237" s="20" t="s">
        <v>41</v>
      </c>
      <c r="V237" s="21" t="s">
        <v>18</v>
      </c>
      <c r="W237" s="26" t="s">
        <v>18</v>
      </c>
      <c r="X237" s="27">
        <f t="shared" si="12"/>
        <v>45</v>
      </c>
      <c r="Y237" s="30"/>
      <c r="Z237" s="30"/>
      <c r="AC237" s="15" t="s">
        <v>421</v>
      </c>
      <c r="AD237" s="272" t="s">
        <v>457</v>
      </c>
    </row>
    <row r="238" spans="1:30" s="15" customFormat="1" ht="45">
      <c r="A238" s="556"/>
      <c r="B238" s="548"/>
      <c r="C238" s="548"/>
      <c r="D238" s="548"/>
      <c r="E238" s="548"/>
      <c r="F238" s="616"/>
      <c r="G238" s="548"/>
      <c r="H238" s="548"/>
      <c r="I238" s="548"/>
      <c r="J238" s="18" t="s">
        <v>458</v>
      </c>
      <c r="K238" s="25" t="s">
        <v>89</v>
      </c>
      <c r="L238" s="25" t="s">
        <v>89</v>
      </c>
      <c r="M238" s="25"/>
      <c r="N238" s="25" t="s">
        <v>89</v>
      </c>
      <c r="O238" s="21" t="s">
        <v>38</v>
      </c>
      <c r="P238" s="20">
        <v>15</v>
      </c>
      <c r="Q238" s="296" t="s">
        <v>43</v>
      </c>
      <c r="R238" s="20">
        <v>60</v>
      </c>
      <c r="S238" s="21" t="s">
        <v>18</v>
      </c>
      <c r="T238" s="20">
        <f>24*60</f>
        <v>1440</v>
      </c>
      <c r="U238" s="20" t="s">
        <v>41</v>
      </c>
      <c r="V238" s="21" t="s">
        <v>18</v>
      </c>
      <c r="W238" s="26" t="s">
        <v>18</v>
      </c>
      <c r="X238" s="27">
        <f t="shared" si="9"/>
        <v>1515</v>
      </c>
      <c r="Y238" s="157" t="s">
        <v>459</v>
      </c>
      <c r="Z238" s="30"/>
      <c r="AC238" s="15" t="s">
        <v>421</v>
      </c>
      <c r="AD238" s="15" t="s">
        <v>421</v>
      </c>
    </row>
    <row r="239" spans="1:30" s="15" customFormat="1" ht="11.25">
      <c r="A239" s="556"/>
      <c r="B239" s="548"/>
      <c r="C239" s="548"/>
      <c r="D239" s="548"/>
      <c r="E239" s="548"/>
      <c r="F239" s="616"/>
      <c r="G239" s="548"/>
      <c r="H239" s="548"/>
      <c r="I239" s="548"/>
      <c r="J239" s="18" t="s">
        <v>427</v>
      </c>
      <c r="K239" s="25" t="s">
        <v>89</v>
      </c>
      <c r="L239" s="25" t="s">
        <v>89</v>
      </c>
      <c r="M239" s="25"/>
      <c r="N239" s="25"/>
      <c r="O239" s="21" t="s">
        <v>38</v>
      </c>
      <c r="P239" s="20">
        <v>15</v>
      </c>
      <c r="Q239" s="296" t="s">
        <v>43</v>
      </c>
      <c r="R239" s="20">
        <v>30</v>
      </c>
      <c r="S239" s="21" t="s">
        <v>18</v>
      </c>
      <c r="T239" s="20">
        <v>0</v>
      </c>
      <c r="U239" s="20" t="s">
        <v>41</v>
      </c>
      <c r="V239" s="21" t="s">
        <v>18</v>
      </c>
      <c r="W239" s="26" t="s">
        <v>18</v>
      </c>
      <c r="X239" s="27">
        <f t="shared" si="9"/>
        <v>45</v>
      </c>
      <c r="Y239" s="30"/>
      <c r="Z239" s="30"/>
      <c r="AC239" s="15" t="s">
        <v>421</v>
      </c>
      <c r="AD239" s="15" t="s">
        <v>421</v>
      </c>
    </row>
    <row r="240" spans="1:30" s="15" customFormat="1" ht="11.25">
      <c r="A240" s="556"/>
      <c r="B240" s="548"/>
      <c r="C240" s="548"/>
      <c r="D240" s="548"/>
      <c r="E240" s="548"/>
      <c r="F240" s="616"/>
      <c r="G240" s="548"/>
      <c r="H240" s="548"/>
      <c r="I240" s="548"/>
      <c r="J240" s="18" t="s">
        <v>428</v>
      </c>
      <c r="K240" s="25" t="s">
        <v>89</v>
      </c>
      <c r="L240" s="25" t="s">
        <v>89</v>
      </c>
      <c r="M240" s="25"/>
      <c r="N240" s="25" t="s">
        <v>89</v>
      </c>
      <c r="O240" s="21" t="s">
        <v>38</v>
      </c>
      <c r="P240" s="20">
        <v>15</v>
      </c>
      <c r="Q240" s="296" t="s">
        <v>43</v>
      </c>
      <c r="R240" s="20">
        <v>30</v>
      </c>
      <c r="S240" s="21" t="s">
        <v>48</v>
      </c>
      <c r="T240" s="20">
        <f>24*60</f>
        <v>1440</v>
      </c>
      <c r="U240" s="20" t="s">
        <v>41</v>
      </c>
      <c r="V240" s="21" t="s">
        <v>18</v>
      </c>
      <c r="W240" s="26" t="s">
        <v>18</v>
      </c>
      <c r="X240" s="27">
        <f t="shared" si="9"/>
        <v>1485</v>
      </c>
      <c r="Y240" s="30"/>
      <c r="Z240" s="30"/>
      <c r="AC240" s="15" t="s">
        <v>421</v>
      </c>
      <c r="AD240" s="15" t="s">
        <v>421</v>
      </c>
    </row>
    <row r="241" spans="1:30" s="15" customFormat="1" ht="11.25">
      <c r="A241" s="556"/>
      <c r="B241" s="548"/>
      <c r="C241" s="548"/>
      <c r="D241" s="548"/>
      <c r="E241" s="548"/>
      <c r="F241" s="616"/>
      <c r="G241" s="548"/>
      <c r="H241" s="548"/>
      <c r="I241" s="548"/>
      <c r="J241" s="18" t="s">
        <v>429</v>
      </c>
      <c r="K241" s="25"/>
      <c r="L241" s="25" t="s">
        <v>89</v>
      </c>
      <c r="M241" s="25"/>
      <c r="N241" s="25"/>
      <c r="O241" s="21" t="s">
        <v>38</v>
      </c>
      <c r="P241" s="20">
        <v>15</v>
      </c>
      <c r="Q241" s="296" t="s">
        <v>38</v>
      </c>
      <c r="R241" s="20">
        <v>60</v>
      </c>
      <c r="S241" s="21" t="s">
        <v>18</v>
      </c>
      <c r="T241" s="20">
        <v>0</v>
      </c>
      <c r="U241" s="20" t="s">
        <v>56</v>
      </c>
      <c r="V241" s="21" t="s">
        <v>18</v>
      </c>
      <c r="W241" s="26" t="s">
        <v>18</v>
      </c>
      <c r="X241" s="27">
        <f t="shared" si="9"/>
        <v>75</v>
      </c>
      <c r="Y241" s="30"/>
      <c r="Z241" s="30"/>
      <c r="AC241" s="15" t="s">
        <v>421</v>
      </c>
      <c r="AD241" s="15" t="s">
        <v>421</v>
      </c>
    </row>
    <row r="242" spans="1:30" s="15" customFormat="1" ht="11.25">
      <c r="A242" s="556"/>
      <c r="B242" s="548"/>
      <c r="C242" s="548"/>
      <c r="D242" s="548"/>
      <c r="E242" s="548"/>
      <c r="F242" s="616"/>
      <c r="G242" s="548"/>
      <c r="H242" s="548"/>
      <c r="I242" s="548"/>
      <c r="J242" s="18" t="s">
        <v>430</v>
      </c>
      <c r="K242" s="25"/>
      <c r="L242" s="25" t="s">
        <v>89</v>
      </c>
      <c r="M242" s="25"/>
      <c r="N242" s="25"/>
      <c r="O242" s="21" t="s">
        <v>38</v>
      </c>
      <c r="P242" s="20">
        <v>15</v>
      </c>
      <c r="Q242" s="296" t="s">
        <v>38</v>
      </c>
      <c r="R242" s="20">
        <v>60</v>
      </c>
      <c r="S242" s="21" t="s">
        <v>18</v>
      </c>
      <c r="T242" s="20">
        <v>0</v>
      </c>
      <c r="U242" s="20" t="s">
        <v>56</v>
      </c>
      <c r="V242" s="21" t="s">
        <v>18</v>
      </c>
      <c r="W242" s="26" t="s">
        <v>18</v>
      </c>
      <c r="X242" s="27">
        <f t="shared" si="9"/>
        <v>75</v>
      </c>
      <c r="Y242" s="30"/>
      <c r="Z242" s="30"/>
      <c r="AC242" s="15" t="s">
        <v>421</v>
      </c>
      <c r="AD242" s="15" t="s">
        <v>421</v>
      </c>
    </row>
    <row r="243" spans="1:30" s="15" customFormat="1" ht="45">
      <c r="A243" s="556"/>
      <c r="B243" s="548"/>
      <c r="C243" s="548"/>
      <c r="D243" s="548"/>
      <c r="E243" s="548"/>
      <c r="F243" s="616"/>
      <c r="G243" s="548"/>
      <c r="H243" s="548"/>
      <c r="I243" s="548"/>
      <c r="J243" s="20" t="s">
        <v>432</v>
      </c>
      <c r="K243" s="27" t="s">
        <v>89</v>
      </c>
      <c r="L243" s="27"/>
      <c r="M243" s="27" t="s">
        <v>89</v>
      </c>
      <c r="N243" s="27"/>
      <c r="O243" s="21" t="s">
        <v>38</v>
      </c>
      <c r="P243" s="20">
        <v>30</v>
      </c>
      <c r="Q243" s="296" t="s">
        <v>38</v>
      </c>
      <c r="R243" s="20">
        <f t="shared" ref="R243:R248" si="13">(60*2)</f>
        <v>120</v>
      </c>
      <c r="S243" s="21" t="s">
        <v>18</v>
      </c>
      <c r="T243" s="20">
        <v>0</v>
      </c>
      <c r="U243" s="20" t="s">
        <v>56</v>
      </c>
      <c r="V243" s="21" t="s">
        <v>54</v>
      </c>
      <c r="W243" s="21" t="s">
        <v>12</v>
      </c>
      <c r="X243" s="27">
        <f>P243+R243+T243</f>
        <v>150</v>
      </c>
      <c r="Y243" s="152" t="s">
        <v>433</v>
      </c>
      <c r="Z243" s="30"/>
      <c r="AC243" s="17" t="s">
        <v>434</v>
      </c>
      <c r="AD243" s="15" t="s">
        <v>421</v>
      </c>
    </row>
    <row r="244" spans="1:30" s="15" customFormat="1" ht="33.75">
      <c r="A244" s="556"/>
      <c r="B244" s="548"/>
      <c r="C244" s="548"/>
      <c r="D244" s="548"/>
      <c r="E244" s="548"/>
      <c r="F244" s="616"/>
      <c r="G244" s="548"/>
      <c r="H244" s="548"/>
      <c r="I244" s="548"/>
      <c r="J244" s="27" t="s">
        <v>435</v>
      </c>
      <c r="K244" s="27" t="s">
        <v>89</v>
      </c>
      <c r="L244" s="27"/>
      <c r="M244" s="27" t="s">
        <v>89</v>
      </c>
      <c r="N244" s="27"/>
      <c r="O244" s="21" t="s">
        <v>38</v>
      </c>
      <c r="P244" s="20">
        <v>30</v>
      </c>
      <c r="Q244" s="296" t="s">
        <v>38</v>
      </c>
      <c r="R244" s="20">
        <f t="shared" si="13"/>
        <v>120</v>
      </c>
      <c r="S244" s="21" t="s">
        <v>18</v>
      </c>
      <c r="T244" s="20">
        <v>0</v>
      </c>
      <c r="U244" s="20" t="s">
        <v>56</v>
      </c>
      <c r="V244" s="21" t="s">
        <v>54</v>
      </c>
      <c r="W244" s="21" t="s">
        <v>12</v>
      </c>
      <c r="X244" s="27">
        <f>P244+R244+T244</f>
        <v>150</v>
      </c>
      <c r="Y244" s="152" t="s">
        <v>436</v>
      </c>
      <c r="Z244" s="30"/>
      <c r="AC244" s="17" t="s">
        <v>437</v>
      </c>
      <c r="AD244" s="15" t="s">
        <v>421</v>
      </c>
    </row>
    <row r="245" spans="1:30" s="15" customFormat="1" ht="45">
      <c r="A245" s="556"/>
      <c r="B245" s="548"/>
      <c r="C245" s="548"/>
      <c r="D245" s="548"/>
      <c r="E245" s="548"/>
      <c r="F245" s="616"/>
      <c r="G245" s="548"/>
      <c r="H245" s="548"/>
      <c r="I245" s="548"/>
      <c r="J245" s="20" t="s">
        <v>460</v>
      </c>
      <c r="K245" s="27" t="s">
        <v>89</v>
      </c>
      <c r="L245" s="27"/>
      <c r="M245" s="27" t="s">
        <v>89</v>
      </c>
      <c r="N245" s="27"/>
      <c r="O245" s="21" t="s">
        <v>38</v>
      </c>
      <c r="P245" s="20">
        <v>30</v>
      </c>
      <c r="Q245" s="296" t="s">
        <v>38</v>
      </c>
      <c r="R245" s="20">
        <f t="shared" si="13"/>
        <v>120</v>
      </c>
      <c r="S245" s="21" t="s">
        <v>18</v>
      </c>
      <c r="T245" s="20">
        <v>0</v>
      </c>
      <c r="U245" s="20" t="s">
        <v>56</v>
      </c>
      <c r="V245" s="21" t="s">
        <v>54</v>
      </c>
      <c r="W245" s="21" t="s">
        <v>12</v>
      </c>
      <c r="X245" s="27">
        <f t="shared" si="9"/>
        <v>150</v>
      </c>
      <c r="Y245" s="152" t="s">
        <v>461</v>
      </c>
      <c r="Z245" s="30"/>
      <c r="AC245" s="17" t="s">
        <v>462</v>
      </c>
      <c r="AD245" s="15" t="s">
        <v>421</v>
      </c>
    </row>
    <row r="246" spans="1:30" s="15" customFormat="1" ht="56.25">
      <c r="A246" s="556"/>
      <c r="B246" s="548"/>
      <c r="C246" s="548"/>
      <c r="D246" s="548"/>
      <c r="E246" s="548"/>
      <c r="F246" s="616"/>
      <c r="G246" s="548"/>
      <c r="H246" s="548"/>
      <c r="I246" s="548"/>
      <c r="J246" s="31" t="s">
        <v>438</v>
      </c>
      <c r="K246" s="27" t="s">
        <v>89</v>
      </c>
      <c r="L246" s="27"/>
      <c r="M246" s="27" t="s">
        <v>89</v>
      </c>
      <c r="N246" s="27"/>
      <c r="O246" s="21" t="s">
        <v>38</v>
      </c>
      <c r="P246" s="20">
        <v>30</v>
      </c>
      <c r="Q246" s="296" t="s">
        <v>38</v>
      </c>
      <c r="R246" s="20">
        <f t="shared" si="13"/>
        <v>120</v>
      </c>
      <c r="S246" s="21" t="s">
        <v>18</v>
      </c>
      <c r="T246" s="20">
        <v>0</v>
      </c>
      <c r="U246" s="20" t="s">
        <v>56</v>
      </c>
      <c r="V246" s="21" t="s">
        <v>54</v>
      </c>
      <c r="W246" s="21" t="s">
        <v>12</v>
      </c>
      <c r="X246" s="27">
        <f>P246+R246+T246</f>
        <v>150</v>
      </c>
      <c r="Y246" s="152" t="s">
        <v>439</v>
      </c>
      <c r="Z246" s="30"/>
      <c r="AC246" s="17" t="s">
        <v>440</v>
      </c>
      <c r="AD246" s="17" t="s">
        <v>434</v>
      </c>
    </row>
    <row r="247" spans="1:30" s="15" customFormat="1" ht="67.5">
      <c r="A247" s="556"/>
      <c r="B247" s="548"/>
      <c r="C247" s="548"/>
      <c r="D247" s="548"/>
      <c r="E247" s="548"/>
      <c r="F247" s="616"/>
      <c r="G247" s="548"/>
      <c r="H247" s="548"/>
      <c r="I247" s="548"/>
      <c r="J247" s="27" t="s">
        <v>441</v>
      </c>
      <c r="K247" s="27" t="s">
        <v>89</v>
      </c>
      <c r="L247" s="27"/>
      <c r="M247" s="27" t="s">
        <v>89</v>
      </c>
      <c r="N247" s="27"/>
      <c r="O247" s="21" t="s">
        <v>38</v>
      </c>
      <c r="P247" s="20">
        <v>30</v>
      </c>
      <c r="Q247" s="21" t="s">
        <v>43</v>
      </c>
      <c r="R247" s="20">
        <f t="shared" si="13"/>
        <v>120</v>
      </c>
      <c r="S247" s="21" t="s">
        <v>18</v>
      </c>
      <c r="T247" s="20">
        <v>0</v>
      </c>
      <c r="U247" s="20" t="s">
        <v>41</v>
      </c>
      <c r="V247" s="21" t="s">
        <v>44</v>
      </c>
      <c r="W247" s="21" t="s">
        <v>43</v>
      </c>
      <c r="X247" s="27">
        <f>P247+R247+T247</f>
        <v>150</v>
      </c>
      <c r="Y247" s="157" t="s">
        <v>463</v>
      </c>
      <c r="Z247" s="30"/>
      <c r="AC247" s="36" t="s">
        <v>464</v>
      </c>
      <c r="AD247" s="17" t="s">
        <v>437</v>
      </c>
    </row>
    <row r="248" spans="1:30" s="15" customFormat="1" ht="67.5">
      <c r="A248" s="556"/>
      <c r="B248" s="548"/>
      <c r="C248" s="548"/>
      <c r="D248" s="548"/>
      <c r="E248" s="548"/>
      <c r="F248" s="616"/>
      <c r="G248" s="548"/>
      <c r="H248" s="548"/>
      <c r="I248" s="548"/>
      <c r="J248" s="158" t="s">
        <v>465</v>
      </c>
      <c r="K248" s="139" t="s">
        <v>89</v>
      </c>
      <c r="L248" s="139"/>
      <c r="M248" s="139" t="s">
        <v>89</v>
      </c>
      <c r="N248" s="139"/>
      <c r="O248" s="140" t="s">
        <v>38</v>
      </c>
      <c r="P248" s="260">
        <v>30</v>
      </c>
      <c r="Q248" s="140" t="s">
        <v>43</v>
      </c>
      <c r="R248" s="260">
        <f t="shared" si="13"/>
        <v>120</v>
      </c>
      <c r="S248" s="140" t="s">
        <v>18</v>
      </c>
      <c r="T248" s="260">
        <v>0</v>
      </c>
      <c r="U248" s="260" t="s">
        <v>41</v>
      </c>
      <c r="V248" s="140" t="s">
        <v>44</v>
      </c>
      <c r="W248" s="140" t="s">
        <v>43</v>
      </c>
      <c r="X248" s="139">
        <f>P248+R248+T248</f>
        <v>150</v>
      </c>
      <c r="Y248" s="271" t="s">
        <v>463</v>
      </c>
      <c r="Z248" s="30"/>
      <c r="AC248" s="36"/>
      <c r="AD248" s="17" t="s">
        <v>462</v>
      </c>
    </row>
    <row r="249" spans="1:30" s="15" customFormat="1" ht="57" thickBot="1">
      <c r="A249" s="556"/>
      <c r="B249" s="548"/>
      <c r="C249" s="548"/>
      <c r="D249" s="548"/>
      <c r="E249" s="548"/>
      <c r="F249" s="616"/>
      <c r="G249" s="548"/>
      <c r="H249" s="548"/>
      <c r="I249" s="548"/>
      <c r="J249" s="27" t="s">
        <v>444</v>
      </c>
      <c r="K249" s="27" t="s">
        <v>89</v>
      </c>
      <c r="L249" s="27"/>
      <c r="M249" s="27" t="s">
        <v>89</v>
      </c>
      <c r="N249" s="27"/>
      <c r="O249" s="21" t="s">
        <v>38</v>
      </c>
      <c r="P249" s="20">
        <v>30</v>
      </c>
      <c r="Q249" s="21" t="s">
        <v>43</v>
      </c>
      <c r="R249" s="20">
        <f>(24*60)*14</f>
        <v>20160</v>
      </c>
      <c r="S249" s="21" t="s">
        <v>18</v>
      </c>
      <c r="T249" s="20">
        <v>0</v>
      </c>
      <c r="U249" s="20" t="s">
        <v>45</v>
      </c>
      <c r="V249" s="21" t="s">
        <v>44</v>
      </c>
      <c r="W249" s="21" t="s">
        <v>43</v>
      </c>
      <c r="X249" s="27">
        <f>P249+R249+T249</f>
        <v>20190</v>
      </c>
      <c r="Y249" s="153" t="s">
        <v>445</v>
      </c>
      <c r="Z249" s="30"/>
      <c r="AC249" s="149" t="s">
        <v>445</v>
      </c>
      <c r="AD249" s="17" t="s">
        <v>440</v>
      </c>
    </row>
    <row r="250" spans="1:30" s="15" customFormat="1" ht="67.5">
      <c r="A250" s="556"/>
      <c r="B250" s="548"/>
      <c r="C250" s="548"/>
      <c r="D250" s="548"/>
      <c r="E250" s="548"/>
      <c r="F250" s="616"/>
      <c r="G250" s="548"/>
      <c r="H250" s="548"/>
      <c r="I250" s="548" t="s">
        <v>466</v>
      </c>
      <c r="J250" s="9" t="s">
        <v>418</v>
      </c>
      <c r="K250" s="45" t="s">
        <v>89</v>
      </c>
      <c r="L250" s="45" t="s">
        <v>89</v>
      </c>
      <c r="M250" s="45"/>
      <c r="N250" s="45" t="s">
        <v>89</v>
      </c>
      <c r="O250" s="46" t="s">
        <v>38</v>
      </c>
      <c r="P250" s="11">
        <v>15</v>
      </c>
      <c r="Q250" s="46" t="s">
        <v>43</v>
      </c>
      <c r="R250" s="11">
        <v>30</v>
      </c>
      <c r="S250" s="46" t="s">
        <v>43</v>
      </c>
      <c r="T250" s="11">
        <f>24*60</f>
        <v>1440</v>
      </c>
      <c r="U250" s="11" t="s">
        <v>41</v>
      </c>
      <c r="V250" s="46" t="s">
        <v>18</v>
      </c>
      <c r="W250" s="49" t="s">
        <v>18</v>
      </c>
      <c r="X250" s="50">
        <f t="shared" ref="X250:X251" si="14">P250+R250+T250</f>
        <v>1485</v>
      </c>
      <c r="Y250" s="156" t="s">
        <v>467</v>
      </c>
      <c r="Z250" s="30"/>
      <c r="AC250" s="105" t="s">
        <v>468</v>
      </c>
      <c r="AD250" s="272" t="s">
        <v>464</v>
      </c>
    </row>
    <row r="251" spans="1:30" s="15" customFormat="1" ht="11.25">
      <c r="A251" s="556"/>
      <c r="B251" s="548"/>
      <c r="C251" s="548"/>
      <c r="D251" s="548"/>
      <c r="E251" s="548"/>
      <c r="F251" s="616"/>
      <c r="G251" s="548"/>
      <c r="H251" s="548"/>
      <c r="I251" s="548"/>
      <c r="J251" s="18" t="s">
        <v>420</v>
      </c>
      <c r="K251" s="25" t="s">
        <v>89</v>
      </c>
      <c r="L251" s="25" t="s">
        <v>89</v>
      </c>
      <c r="M251" s="25"/>
      <c r="N251" s="25" t="s">
        <v>89</v>
      </c>
      <c r="O251" s="21" t="s">
        <v>38</v>
      </c>
      <c r="P251" s="20">
        <v>15</v>
      </c>
      <c r="Q251" s="21" t="s">
        <v>48</v>
      </c>
      <c r="R251" s="20">
        <v>30</v>
      </c>
      <c r="S251" s="21" t="s">
        <v>43</v>
      </c>
      <c r="T251" s="20">
        <f>24*60</f>
        <v>1440</v>
      </c>
      <c r="U251" s="20" t="s">
        <v>41</v>
      </c>
      <c r="V251" s="21" t="s">
        <v>18</v>
      </c>
      <c r="W251" s="26" t="s">
        <v>18</v>
      </c>
      <c r="X251" s="27">
        <f t="shared" si="14"/>
        <v>1485</v>
      </c>
      <c r="Y251" s="159"/>
      <c r="Z251" s="30"/>
      <c r="AC251" s="105" t="s">
        <v>421</v>
      </c>
      <c r="AD251" s="149" t="s">
        <v>445</v>
      </c>
    </row>
    <row r="252" spans="1:30" s="15" customFormat="1" ht="33.75">
      <c r="A252" s="556"/>
      <c r="B252" s="548"/>
      <c r="C252" s="548"/>
      <c r="D252" s="548"/>
      <c r="E252" s="548"/>
      <c r="F252" s="616"/>
      <c r="G252" s="548"/>
      <c r="H252" s="548"/>
      <c r="I252" s="548"/>
      <c r="J252" s="18" t="s">
        <v>469</v>
      </c>
      <c r="K252" s="25" t="s">
        <v>89</v>
      </c>
      <c r="L252" s="25" t="s">
        <v>89</v>
      </c>
      <c r="M252" s="25"/>
      <c r="N252" s="25"/>
      <c r="O252" s="21" t="s">
        <v>38</v>
      </c>
      <c r="P252" s="20">
        <v>15</v>
      </c>
      <c r="Q252" s="21" t="s">
        <v>43</v>
      </c>
      <c r="R252" s="20">
        <v>30</v>
      </c>
      <c r="S252" s="21" t="s">
        <v>18</v>
      </c>
      <c r="T252" s="20">
        <v>0</v>
      </c>
      <c r="U252" s="20" t="s">
        <v>41</v>
      </c>
      <c r="V252" s="21" t="s">
        <v>18</v>
      </c>
      <c r="W252" s="26" t="s">
        <v>18</v>
      </c>
      <c r="X252" s="27">
        <f t="shared" si="9"/>
        <v>45</v>
      </c>
      <c r="Y252" s="156" t="s">
        <v>467</v>
      </c>
      <c r="Z252" s="30"/>
      <c r="AC252" s="105" t="s">
        <v>468</v>
      </c>
      <c r="AD252" s="105" t="s">
        <v>468</v>
      </c>
    </row>
    <row r="253" spans="1:30" s="15" customFormat="1" ht="11.25">
      <c r="A253" s="556"/>
      <c r="B253" s="548"/>
      <c r="C253" s="548"/>
      <c r="D253" s="548"/>
      <c r="E253" s="548"/>
      <c r="F253" s="616"/>
      <c r="G253" s="548"/>
      <c r="H253" s="548"/>
      <c r="I253" s="548"/>
      <c r="J253" s="18" t="s">
        <v>423</v>
      </c>
      <c r="K253" s="25" t="s">
        <v>89</v>
      </c>
      <c r="L253" s="25" t="s">
        <v>89</v>
      </c>
      <c r="M253" s="25"/>
      <c r="N253" s="25"/>
      <c r="O253" s="21" t="s">
        <v>38</v>
      </c>
      <c r="P253" s="20">
        <v>15</v>
      </c>
      <c r="Q253" s="21" t="s">
        <v>48</v>
      </c>
      <c r="R253" s="20">
        <v>30</v>
      </c>
      <c r="S253" s="21" t="s">
        <v>18</v>
      </c>
      <c r="T253" s="20">
        <v>0</v>
      </c>
      <c r="U253" s="20" t="s">
        <v>41</v>
      </c>
      <c r="V253" s="21" t="s">
        <v>18</v>
      </c>
      <c r="W253" s="26" t="s">
        <v>18</v>
      </c>
      <c r="X253" s="27">
        <f t="shared" si="9"/>
        <v>45</v>
      </c>
      <c r="Y253" s="30"/>
      <c r="Z253" s="30"/>
      <c r="AC253" s="107" t="s">
        <v>421</v>
      </c>
      <c r="AD253" s="105" t="s">
        <v>421</v>
      </c>
    </row>
    <row r="254" spans="1:30" s="15" customFormat="1" ht="33.75">
      <c r="A254" s="556"/>
      <c r="B254" s="548"/>
      <c r="C254" s="548"/>
      <c r="D254" s="548"/>
      <c r="E254" s="548"/>
      <c r="F254" s="616"/>
      <c r="G254" s="548"/>
      <c r="H254" s="548"/>
      <c r="I254" s="548"/>
      <c r="J254" s="18" t="s">
        <v>427</v>
      </c>
      <c r="K254" s="25" t="s">
        <v>89</v>
      </c>
      <c r="L254" s="25" t="s">
        <v>89</v>
      </c>
      <c r="M254" s="25"/>
      <c r="N254" s="25"/>
      <c r="O254" s="21" t="s">
        <v>38</v>
      </c>
      <c r="P254" s="20">
        <v>15</v>
      </c>
      <c r="Q254" s="296" t="s">
        <v>43</v>
      </c>
      <c r="R254" s="20">
        <v>30</v>
      </c>
      <c r="S254" s="21" t="s">
        <v>18</v>
      </c>
      <c r="T254" s="20">
        <v>0</v>
      </c>
      <c r="U254" s="20" t="s">
        <v>41</v>
      </c>
      <c r="V254" s="21" t="s">
        <v>18</v>
      </c>
      <c r="W254" s="26" t="s">
        <v>18</v>
      </c>
      <c r="X254" s="27">
        <f t="shared" si="9"/>
        <v>45</v>
      </c>
      <c r="Y254" s="156" t="s">
        <v>467</v>
      </c>
      <c r="Z254" s="30"/>
      <c r="AC254" s="105" t="s">
        <v>468</v>
      </c>
      <c r="AD254" s="105" t="s">
        <v>468</v>
      </c>
    </row>
    <row r="255" spans="1:30" s="15" customFormat="1" ht="11.25">
      <c r="A255" s="556"/>
      <c r="B255" s="548"/>
      <c r="C255" s="548"/>
      <c r="D255" s="548"/>
      <c r="E255" s="548"/>
      <c r="F255" s="616"/>
      <c r="G255" s="548"/>
      <c r="H255" s="548"/>
      <c r="I255" s="548"/>
      <c r="J255" s="18" t="s">
        <v>428</v>
      </c>
      <c r="K255" s="25" t="s">
        <v>89</v>
      </c>
      <c r="L255" s="25" t="s">
        <v>89</v>
      </c>
      <c r="M255" s="25"/>
      <c r="N255" s="25" t="s">
        <v>89</v>
      </c>
      <c r="O255" s="21" t="s">
        <v>38</v>
      </c>
      <c r="P255" s="20">
        <v>15</v>
      </c>
      <c r="Q255" s="296" t="s">
        <v>43</v>
      </c>
      <c r="R255" s="20">
        <v>30</v>
      </c>
      <c r="S255" s="21" t="s">
        <v>48</v>
      </c>
      <c r="T255" s="20">
        <f>24*60</f>
        <v>1440</v>
      </c>
      <c r="U255" s="20" t="s">
        <v>41</v>
      </c>
      <c r="V255" s="21" t="s">
        <v>18</v>
      </c>
      <c r="W255" s="26" t="s">
        <v>18</v>
      </c>
      <c r="X255" s="27">
        <f t="shared" si="9"/>
        <v>1485</v>
      </c>
      <c r="Y255" s="30"/>
      <c r="Z255" s="30"/>
      <c r="AC255" s="15" t="s">
        <v>421</v>
      </c>
      <c r="AD255" s="107" t="s">
        <v>421</v>
      </c>
    </row>
    <row r="256" spans="1:30" s="15" customFormat="1" ht="33.75">
      <c r="A256" s="556"/>
      <c r="B256" s="548"/>
      <c r="C256" s="548"/>
      <c r="D256" s="548"/>
      <c r="E256" s="548"/>
      <c r="F256" s="616"/>
      <c r="G256" s="548"/>
      <c r="H256" s="548"/>
      <c r="I256" s="548"/>
      <c r="J256" s="18" t="s">
        <v>429</v>
      </c>
      <c r="K256" s="25"/>
      <c r="L256" s="25" t="s">
        <v>89</v>
      </c>
      <c r="M256" s="25"/>
      <c r="N256" s="25"/>
      <c r="O256" s="21" t="s">
        <v>38</v>
      </c>
      <c r="P256" s="20">
        <v>15</v>
      </c>
      <c r="Q256" s="296" t="s">
        <v>38</v>
      </c>
      <c r="R256" s="20">
        <v>60</v>
      </c>
      <c r="S256" s="21" t="s">
        <v>18</v>
      </c>
      <c r="T256" s="20">
        <v>0</v>
      </c>
      <c r="U256" s="20" t="s">
        <v>56</v>
      </c>
      <c r="V256" s="21" t="s">
        <v>18</v>
      </c>
      <c r="W256" s="26" t="s">
        <v>18</v>
      </c>
      <c r="X256" s="27">
        <f t="shared" si="9"/>
        <v>75</v>
      </c>
      <c r="Y256" s="30"/>
      <c r="Z256" s="30"/>
      <c r="AC256" s="15" t="s">
        <v>421</v>
      </c>
      <c r="AD256" s="105" t="s">
        <v>468</v>
      </c>
    </row>
    <row r="257" spans="1:32" s="15" customFormat="1" ht="11.25">
      <c r="A257" s="556"/>
      <c r="B257" s="548"/>
      <c r="C257" s="548"/>
      <c r="D257" s="548"/>
      <c r="E257" s="548"/>
      <c r="F257" s="616"/>
      <c r="G257" s="548"/>
      <c r="H257" s="548"/>
      <c r="I257" s="548"/>
      <c r="J257" s="18" t="s">
        <v>430</v>
      </c>
      <c r="K257" s="25"/>
      <c r="L257" s="25" t="s">
        <v>89</v>
      </c>
      <c r="M257" s="25"/>
      <c r="N257" s="25"/>
      <c r="O257" s="21" t="s">
        <v>38</v>
      </c>
      <c r="P257" s="20">
        <v>15</v>
      </c>
      <c r="Q257" s="296" t="s">
        <v>38</v>
      </c>
      <c r="R257" s="20">
        <v>60</v>
      </c>
      <c r="S257" s="21" t="s">
        <v>18</v>
      </c>
      <c r="T257" s="20">
        <v>0</v>
      </c>
      <c r="U257" s="20" t="s">
        <v>56</v>
      </c>
      <c r="V257" s="21" t="s">
        <v>18</v>
      </c>
      <c r="W257" s="26" t="s">
        <v>18</v>
      </c>
      <c r="X257" s="27">
        <f t="shared" si="9"/>
        <v>75</v>
      </c>
      <c r="Y257" s="30"/>
      <c r="Z257" s="30"/>
      <c r="AC257" s="15" t="s">
        <v>421</v>
      </c>
      <c r="AD257" s="15" t="s">
        <v>421</v>
      </c>
    </row>
    <row r="258" spans="1:32" s="15" customFormat="1" ht="45">
      <c r="A258" s="556"/>
      <c r="B258" s="548"/>
      <c r="C258" s="548"/>
      <c r="D258" s="548"/>
      <c r="E258" s="548"/>
      <c r="F258" s="616"/>
      <c r="G258" s="548"/>
      <c r="H258" s="548"/>
      <c r="I258" s="548"/>
      <c r="J258" s="20" t="s">
        <v>432</v>
      </c>
      <c r="K258" s="27" t="s">
        <v>89</v>
      </c>
      <c r="L258" s="27"/>
      <c r="M258" s="27" t="s">
        <v>89</v>
      </c>
      <c r="N258" s="27"/>
      <c r="O258" s="21" t="s">
        <v>38</v>
      </c>
      <c r="P258" s="20">
        <v>30</v>
      </c>
      <c r="Q258" s="296" t="s">
        <v>38</v>
      </c>
      <c r="R258" s="20">
        <f>(60*2)</f>
        <v>120</v>
      </c>
      <c r="S258" s="21" t="s">
        <v>18</v>
      </c>
      <c r="T258" s="20">
        <v>0</v>
      </c>
      <c r="U258" s="20" t="s">
        <v>56</v>
      </c>
      <c r="V258" s="21" t="s">
        <v>54</v>
      </c>
      <c r="W258" s="21" t="s">
        <v>12</v>
      </c>
      <c r="X258" s="27">
        <f>P258+R258+T258</f>
        <v>150</v>
      </c>
      <c r="Y258" s="152" t="s">
        <v>433</v>
      </c>
      <c r="Z258" s="30"/>
      <c r="AC258" s="17" t="s">
        <v>434</v>
      </c>
      <c r="AD258" s="15" t="s">
        <v>421</v>
      </c>
    </row>
    <row r="259" spans="1:32" s="15" customFormat="1" ht="33.75">
      <c r="A259" s="556"/>
      <c r="B259" s="548"/>
      <c r="C259" s="548"/>
      <c r="D259" s="548"/>
      <c r="E259" s="548"/>
      <c r="F259" s="616"/>
      <c r="G259" s="548"/>
      <c r="H259" s="548"/>
      <c r="I259" s="548"/>
      <c r="J259" s="27" t="s">
        <v>435</v>
      </c>
      <c r="K259" s="27" t="s">
        <v>89</v>
      </c>
      <c r="L259" s="27"/>
      <c r="M259" s="27" t="s">
        <v>89</v>
      </c>
      <c r="N259" s="27"/>
      <c r="O259" s="21" t="s">
        <v>38</v>
      </c>
      <c r="P259" s="20">
        <v>30</v>
      </c>
      <c r="Q259" s="296" t="s">
        <v>38</v>
      </c>
      <c r="R259" s="20">
        <f>(60*2)</f>
        <v>120</v>
      </c>
      <c r="S259" s="21" t="s">
        <v>18</v>
      </c>
      <c r="T259" s="20">
        <v>0</v>
      </c>
      <c r="U259" s="20" t="s">
        <v>56</v>
      </c>
      <c r="V259" s="21" t="s">
        <v>54</v>
      </c>
      <c r="W259" s="21" t="s">
        <v>12</v>
      </c>
      <c r="X259" s="27">
        <f>P259+R259+T259</f>
        <v>150</v>
      </c>
      <c r="Y259" s="152" t="s">
        <v>436</v>
      </c>
      <c r="Z259" s="30"/>
      <c r="AC259" s="17" t="s">
        <v>437</v>
      </c>
      <c r="AD259" s="15" t="s">
        <v>421</v>
      </c>
    </row>
    <row r="260" spans="1:32" s="15" customFormat="1" ht="45">
      <c r="A260" s="556"/>
      <c r="B260" s="548"/>
      <c r="C260" s="548"/>
      <c r="D260" s="548"/>
      <c r="E260" s="548"/>
      <c r="F260" s="616"/>
      <c r="G260" s="548"/>
      <c r="H260" s="548"/>
      <c r="I260" s="548"/>
      <c r="J260" s="20" t="s">
        <v>460</v>
      </c>
      <c r="K260" s="27" t="s">
        <v>89</v>
      </c>
      <c r="L260" s="27"/>
      <c r="M260" s="27" t="s">
        <v>89</v>
      </c>
      <c r="N260" s="27"/>
      <c r="O260" s="21" t="s">
        <v>38</v>
      </c>
      <c r="P260" s="20">
        <v>30</v>
      </c>
      <c r="Q260" s="296" t="s">
        <v>38</v>
      </c>
      <c r="R260" s="20">
        <f>(60*2)</f>
        <v>120</v>
      </c>
      <c r="S260" s="21" t="s">
        <v>18</v>
      </c>
      <c r="T260" s="20">
        <v>0</v>
      </c>
      <c r="U260" s="20" t="s">
        <v>56</v>
      </c>
      <c r="V260" s="21" t="s">
        <v>54</v>
      </c>
      <c r="W260" s="21" t="s">
        <v>12</v>
      </c>
      <c r="X260" s="27">
        <f t="shared" ref="X260" si="15">P260+R260+T260</f>
        <v>150</v>
      </c>
      <c r="Y260" s="152" t="s">
        <v>461</v>
      </c>
      <c r="Z260" s="30"/>
      <c r="AC260" s="17" t="s">
        <v>462</v>
      </c>
      <c r="AD260" s="17" t="s">
        <v>434</v>
      </c>
    </row>
    <row r="261" spans="1:32" s="15" customFormat="1" ht="56.25">
      <c r="A261" s="556"/>
      <c r="B261" s="548"/>
      <c r="C261" s="548"/>
      <c r="D261" s="548"/>
      <c r="E261" s="548"/>
      <c r="F261" s="616"/>
      <c r="G261" s="548"/>
      <c r="H261" s="548"/>
      <c r="I261" s="548"/>
      <c r="J261" s="31" t="s">
        <v>438</v>
      </c>
      <c r="K261" s="27" t="s">
        <v>89</v>
      </c>
      <c r="L261" s="27"/>
      <c r="M261" s="27" t="s">
        <v>89</v>
      </c>
      <c r="N261" s="27"/>
      <c r="O261" s="21" t="s">
        <v>38</v>
      </c>
      <c r="P261" s="20">
        <v>30</v>
      </c>
      <c r="Q261" s="296" t="s">
        <v>38</v>
      </c>
      <c r="R261" s="20">
        <f>(60*2)</f>
        <v>120</v>
      </c>
      <c r="S261" s="21" t="s">
        <v>18</v>
      </c>
      <c r="T261" s="20">
        <v>0</v>
      </c>
      <c r="U261" s="20" t="s">
        <v>56</v>
      </c>
      <c r="V261" s="21" t="s">
        <v>54</v>
      </c>
      <c r="W261" s="21" t="s">
        <v>12</v>
      </c>
      <c r="X261" s="27">
        <f>P261+R261+T261</f>
        <v>150</v>
      </c>
      <c r="Y261" s="152" t="s">
        <v>439</v>
      </c>
      <c r="Z261" s="30"/>
      <c r="AC261" s="17" t="s">
        <v>440</v>
      </c>
      <c r="AD261" s="17" t="s">
        <v>437</v>
      </c>
    </row>
    <row r="262" spans="1:32" s="15" customFormat="1" ht="56.25">
      <c r="A262" s="556"/>
      <c r="B262" s="548"/>
      <c r="C262" s="548"/>
      <c r="D262" s="548"/>
      <c r="E262" s="548"/>
      <c r="F262" s="616"/>
      <c r="G262" s="548"/>
      <c r="H262" s="548"/>
      <c r="I262" s="548"/>
      <c r="J262" s="27" t="s">
        <v>441</v>
      </c>
      <c r="K262" s="27" t="s">
        <v>89</v>
      </c>
      <c r="L262" s="27"/>
      <c r="M262" s="27" t="s">
        <v>89</v>
      </c>
      <c r="N262" s="27"/>
      <c r="O262" s="21" t="s">
        <v>38</v>
      </c>
      <c r="P262" s="20">
        <v>30</v>
      </c>
      <c r="Q262" s="296" t="s">
        <v>43</v>
      </c>
      <c r="R262" s="20">
        <f>(60*2)</f>
        <v>120</v>
      </c>
      <c r="S262" s="21" t="s">
        <v>18</v>
      </c>
      <c r="T262" s="20">
        <v>0</v>
      </c>
      <c r="U262" s="20" t="s">
        <v>41</v>
      </c>
      <c r="V262" s="21" t="s">
        <v>44</v>
      </c>
      <c r="W262" s="21" t="s">
        <v>43</v>
      </c>
      <c r="X262" s="27">
        <f>P262+R262+T262</f>
        <v>150</v>
      </c>
      <c r="Y262" s="157" t="s">
        <v>470</v>
      </c>
      <c r="Z262" s="30"/>
      <c r="AC262" s="36" t="s">
        <v>471</v>
      </c>
      <c r="AD262" s="17" t="s">
        <v>462</v>
      </c>
    </row>
    <row r="263" spans="1:32" s="15" customFormat="1" ht="57" thickBot="1">
      <c r="A263" s="556"/>
      <c r="B263" s="548"/>
      <c r="C263" s="548"/>
      <c r="D263" s="548"/>
      <c r="E263" s="548"/>
      <c r="F263" s="616"/>
      <c r="G263" s="548"/>
      <c r="H263" s="548"/>
      <c r="I263" s="548"/>
      <c r="J263" s="27" t="s">
        <v>444</v>
      </c>
      <c r="K263" s="27" t="s">
        <v>89</v>
      </c>
      <c r="L263" s="27"/>
      <c r="M263" s="27" t="s">
        <v>89</v>
      </c>
      <c r="N263" s="27"/>
      <c r="O263" s="21" t="s">
        <v>38</v>
      </c>
      <c r="P263" s="20">
        <v>30</v>
      </c>
      <c r="Q263" s="296" t="s">
        <v>43</v>
      </c>
      <c r="R263" s="20">
        <f>(24*60)*14</f>
        <v>20160</v>
      </c>
      <c r="S263" s="21" t="s">
        <v>18</v>
      </c>
      <c r="T263" s="20">
        <v>0</v>
      </c>
      <c r="U263" s="20" t="s">
        <v>45</v>
      </c>
      <c r="V263" s="21" t="s">
        <v>44</v>
      </c>
      <c r="W263" s="21" t="s">
        <v>43</v>
      </c>
      <c r="X263" s="27">
        <f>P263+R263+T263</f>
        <v>20190</v>
      </c>
      <c r="Y263" s="153" t="s">
        <v>445</v>
      </c>
      <c r="Z263" s="30"/>
      <c r="AC263" s="149" t="s">
        <v>445</v>
      </c>
      <c r="AD263" s="17" t="s">
        <v>440</v>
      </c>
    </row>
    <row r="264" spans="1:32" s="15" customFormat="1" ht="56.25">
      <c r="A264" s="556"/>
      <c r="B264" s="548"/>
      <c r="C264" s="548"/>
      <c r="D264" s="548"/>
      <c r="E264" s="548"/>
      <c r="F264" s="616"/>
      <c r="G264" s="548"/>
      <c r="H264" s="548"/>
      <c r="I264" s="548" t="s">
        <v>472</v>
      </c>
      <c r="J264" s="9" t="s">
        <v>418</v>
      </c>
      <c r="K264" s="45" t="s">
        <v>89</v>
      </c>
      <c r="L264" s="45" t="s">
        <v>89</v>
      </c>
      <c r="M264" s="45"/>
      <c r="N264" s="45" t="s">
        <v>89</v>
      </c>
      <c r="O264" s="46" t="s">
        <v>38</v>
      </c>
      <c r="P264" s="11">
        <v>15</v>
      </c>
      <c r="Q264" s="46" t="s">
        <v>43</v>
      </c>
      <c r="R264" s="11">
        <v>30</v>
      </c>
      <c r="S264" s="46" t="s">
        <v>43</v>
      </c>
      <c r="T264" s="11">
        <f>24*60</f>
        <v>1440</v>
      </c>
      <c r="U264" s="11" t="s">
        <v>41</v>
      </c>
      <c r="V264" s="46" t="s">
        <v>18</v>
      </c>
      <c r="W264" s="49" t="s">
        <v>18</v>
      </c>
      <c r="X264" s="50">
        <f t="shared" ref="X264:X270" si="16">P264+R264+T264</f>
        <v>1485</v>
      </c>
      <c r="Y264" s="160" t="s">
        <v>473</v>
      </c>
      <c r="Z264" s="30"/>
      <c r="AC264" s="17" t="s">
        <v>474</v>
      </c>
      <c r="AD264" s="272" t="s">
        <v>471</v>
      </c>
    </row>
    <row r="265" spans="1:32" s="15" customFormat="1" ht="11.25">
      <c r="A265" s="556"/>
      <c r="B265" s="548"/>
      <c r="C265" s="548"/>
      <c r="D265" s="548"/>
      <c r="E265" s="548"/>
      <c r="F265" s="616"/>
      <c r="G265" s="548"/>
      <c r="H265" s="548"/>
      <c r="I265" s="548"/>
      <c r="J265" s="18" t="s">
        <v>420</v>
      </c>
      <c r="K265" s="25" t="s">
        <v>89</v>
      </c>
      <c r="L265" s="25" t="s">
        <v>89</v>
      </c>
      <c r="M265" s="25"/>
      <c r="N265" s="25" t="s">
        <v>89</v>
      </c>
      <c r="O265" s="21" t="s">
        <v>38</v>
      </c>
      <c r="P265" s="20">
        <v>15</v>
      </c>
      <c r="Q265" s="21" t="s">
        <v>48</v>
      </c>
      <c r="R265" s="20">
        <v>30</v>
      </c>
      <c r="S265" s="21" t="s">
        <v>43</v>
      </c>
      <c r="T265" s="20">
        <f>24*60</f>
        <v>1440</v>
      </c>
      <c r="U265" s="20" t="s">
        <v>41</v>
      </c>
      <c r="V265" s="21" t="s">
        <v>18</v>
      </c>
      <c r="W265" s="26" t="s">
        <v>18</v>
      </c>
      <c r="X265" s="27">
        <f t="shared" si="16"/>
        <v>1485</v>
      </c>
      <c r="Y265" s="161"/>
      <c r="Z265" s="30"/>
      <c r="AC265" s="162" t="s">
        <v>421</v>
      </c>
      <c r="AD265" s="149" t="s">
        <v>445</v>
      </c>
    </row>
    <row r="266" spans="1:32" s="15" customFormat="1" ht="33.75">
      <c r="A266" s="556"/>
      <c r="B266" s="548"/>
      <c r="C266" s="548"/>
      <c r="D266" s="548"/>
      <c r="E266" s="548"/>
      <c r="F266" s="616"/>
      <c r="G266" s="548"/>
      <c r="H266" s="548"/>
      <c r="I266" s="548"/>
      <c r="J266" s="18" t="s">
        <v>423</v>
      </c>
      <c r="K266" s="25" t="s">
        <v>89</v>
      </c>
      <c r="L266" s="25" t="s">
        <v>89</v>
      </c>
      <c r="M266" s="25"/>
      <c r="N266" s="25"/>
      <c r="O266" s="21" t="s">
        <v>38</v>
      </c>
      <c r="P266" s="20">
        <v>15</v>
      </c>
      <c r="Q266" s="21" t="s">
        <v>48</v>
      </c>
      <c r="R266" s="20">
        <v>30</v>
      </c>
      <c r="S266" s="21" t="s">
        <v>18</v>
      </c>
      <c r="T266" s="20">
        <v>0</v>
      </c>
      <c r="U266" s="20" t="s">
        <v>41</v>
      </c>
      <c r="V266" s="21" t="s">
        <v>18</v>
      </c>
      <c r="W266" s="26" t="s">
        <v>18</v>
      </c>
      <c r="X266" s="27">
        <f t="shared" si="16"/>
        <v>45</v>
      </c>
      <c r="Y266" s="30"/>
      <c r="Z266" s="30"/>
      <c r="AC266" s="107" t="s">
        <v>421</v>
      </c>
      <c r="AD266" s="17" t="s">
        <v>474</v>
      </c>
    </row>
    <row r="267" spans="1:32" s="15" customFormat="1" ht="33.75">
      <c r="A267" s="556"/>
      <c r="B267" s="548"/>
      <c r="C267" s="548"/>
      <c r="D267" s="548"/>
      <c r="E267" s="548"/>
      <c r="F267" s="616"/>
      <c r="G267" s="548"/>
      <c r="H267" s="548"/>
      <c r="I267" s="548"/>
      <c r="J267" s="18" t="s">
        <v>427</v>
      </c>
      <c r="K267" s="25" t="s">
        <v>89</v>
      </c>
      <c r="L267" s="25" t="s">
        <v>89</v>
      </c>
      <c r="M267" s="25"/>
      <c r="N267" s="25"/>
      <c r="O267" s="21" t="s">
        <v>38</v>
      </c>
      <c r="P267" s="20">
        <v>15</v>
      </c>
      <c r="Q267" s="296" t="s">
        <v>43</v>
      </c>
      <c r="R267" s="20">
        <v>30</v>
      </c>
      <c r="S267" s="21" t="s">
        <v>18</v>
      </c>
      <c r="T267" s="20">
        <v>0</v>
      </c>
      <c r="U267" s="20" t="s">
        <v>41</v>
      </c>
      <c r="V267" s="21" t="s">
        <v>18</v>
      </c>
      <c r="W267" s="26" t="s">
        <v>18</v>
      </c>
      <c r="X267" s="27">
        <f t="shared" si="16"/>
        <v>45</v>
      </c>
      <c r="Y267" s="160" t="s">
        <v>473</v>
      </c>
      <c r="Z267" s="30"/>
      <c r="AC267" s="17" t="s">
        <v>474</v>
      </c>
      <c r="AD267" s="162" t="s">
        <v>421</v>
      </c>
    </row>
    <row r="268" spans="1:32" s="15" customFormat="1" ht="11.25">
      <c r="A268" s="556"/>
      <c r="B268" s="548"/>
      <c r="C268" s="548"/>
      <c r="D268" s="548"/>
      <c r="E268" s="548"/>
      <c r="F268" s="616"/>
      <c r="G268" s="548"/>
      <c r="H268" s="548"/>
      <c r="I268" s="548"/>
      <c r="J268" s="18" t="s">
        <v>428</v>
      </c>
      <c r="K268" s="25" t="s">
        <v>89</v>
      </c>
      <c r="L268" s="25" t="s">
        <v>89</v>
      </c>
      <c r="M268" s="25"/>
      <c r="N268" s="25" t="s">
        <v>89</v>
      </c>
      <c r="O268" s="21" t="s">
        <v>38</v>
      </c>
      <c r="P268" s="20">
        <v>15</v>
      </c>
      <c r="Q268" s="296" t="s">
        <v>43</v>
      </c>
      <c r="R268" s="20">
        <v>30</v>
      </c>
      <c r="S268" s="21" t="s">
        <v>48</v>
      </c>
      <c r="T268" s="20">
        <f>24*60</f>
        <v>1440</v>
      </c>
      <c r="U268" s="20" t="s">
        <v>41</v>
      </c>
      <c r="V268" s="21" t="s">
        <v>18</v>
      </c>
      <c r="W268" s="26" t="s">
        <v>18</v>
      </c>
      <c r="X268" s="27">
        <f t="shared" si="16"/>
        <v>1485</v>
      </c>
      <c r="Y268" s="30"/>
      <c r="Z268" s="30"/>
      <c r="AC268" s="15" t="s">
        <v>421</v>
      </c>
      <c r="AD268" s="107" t="s">
        <v>421</v>
      </c>
    </row>
    <row r="269" spans="1:32" s="15" customFormat="1" ht="33.75">
      <c r="A269" s="556"/>
      <c r="B269" s="548"/>
      <c r="C269" s="548"/>
      <c r="D269" s="548"/>
      <c r="E269" s="548"/>
      <c r="F269" s="616"/>
      <c r="G269" s="548"/>
      <c r="H269" s="548"/>
      <c r="I269" s="548"/>
      <c r="J269" s="18" t="s">
        <v>429</v>
      </c>
      <c r="K269" s="25"/>
      <c r="L269" s="25" t="s">
        <v>89</v>
      </c>
      <c r="M269" s="25"/>
      <c r="N269" s="25"/>
      <c r="O269" s="21" t="s">
        <v>38</v>
      </c>
      <c r="P269" s="20">
        <v>15</v>
      </c>
      <c r="Q269" s="296" t="s">
        <v>38</v>
      </c>
      <c r="R269" s="20">
        <v>60</v>
      </c>
      <c r="S269" s="21" t="s">
        <v>18</v>
      </c>
      <c r="T269" s="20">
        <v>0</v>
      </c>
      <c r="U269" s="20" t="s">
        <v>56</v>
      </c>
      <c r="V269" s="21" t="s">
        <v>18</v>
      </c>
      <c r="W269" s="26" t="s">
        <v>18</v>
      </c>
      <c r="X269" s="27">
        <f t="shared" si="16"/>
        <v>75</v>
      </c>
      <c r="Y269" s="30"/>
      <c r="Z269" s="30"/>
      <c r="AC269" s="15" t="s">
        <v>421</v>
      </c>
      <c r="AD269" s="17" t="s">
        <v>474</v>
      </c>
    </row>
    <row r="270" spans="1:32" s="15" customFormat="1" ht="11.25" customHeight="1">
      <c r="A270" s="556"/>
      <c r="B270" s="548"/>
      <c r="C270" s="548"/>
      <c r="D270" s="548"/>
      <c r="E270" s="548"/>
      <c r="F270" s="616"/>
      <c r="G270" s="548"/>
      <c r="H270" s="548"/>
      <c r="I270" s="548"/>
      <c r="J270" s="18" t="s">
        <v>430</v>
      </c>
      <c r="K270" s="25"/>
      <c r="L270" s="25" t="s">
        <v>89</v>
      </c>
      <c r="M270" s="25"/>
      <c r="N270" s="25"/>
      <c r="O270" s="21" t="s">
        <v>38</v>
      </c>
      <c r="P270" s="20">
        <v>15</v>
      </c>
      <c r="Q270" s="296" t="s">
        <v>38</v>
      </c>
      <c r="R270" s="20">
        <v>60</v>
      </c>
      <c r="S270" s="21" t="s">
        <v>18</v>
      </c>
      <c r="T270" s="20">
        <v>0</v>
      </c>
      <c r="U270" s="20" t="s">
        <v>56</v>
      </c>
      <c r="V270" s="21" t="s">
        <v>18</v>
      </c>
      <c r="W270" s="26" t="s">
        <v>18</v>
      </c>
      <c r="X270" s="27">
        <f t="shared" si="16"/>
        <v>75</v>
      </c>
      <c r="Y270" s="30"/>
      <c r="Z270" s="30"/>
      <c r="AC270" s="15" t="s">
        <v>421</v>
      </c>
      <c r="AD270" s="654"/>
      <c r="AE270" s="654"/>
      <c r="AF270" s="654"/>
    </row>
    <row r="271" spans="1:32" s="15" customFormat="1" ht="19.5" customHeight="1">
      <c r="A271" s="556"/>
      <c r="B271" s="548"/>
      <c r="C271" s="548"/>
      <c r="D271" s="548"/>
      <c r="E271" s="548"/>
      <c r="F271" s="616"/>
      <c r="G271" s="548"/>
      <c r="H271" s="548"/>
      <c r="I271" s="548"/>
      <c r="J271" s="20" t="s">
        <v>432</v>
      </c>
      <c r="K271" s="27" t="s">
        <v>89</v>
      </c>
      <c r="L271" s="27"/>
      <c r="M271" s="27" t="s">
        <v>89</v>
      </c>
      <c r="N271" s="27"/>
      <c r="O271" s="21" t="s">
        <v>38</v>
      </c>
      <c r="P271" s="20">
        <v>30</v>
      </c>
      <c r="Q271" s="296" t="s">
        <v>38</v>
      </c>
      <c r="R271" s="20">
        <f>(60*2)</f>
        <v>120</v>
      </c>
      <c r="S271" s="21" t="s">
        <v>18</v>
      </c>
      <c r="T271" s="20">
        <v>0</v>
      </c>
      <c r="U271" s="20" t="s">
        <v>56</v>
      </c>
      <c r="V271" s="21" t="s">
        <v>54</v>
      </c>
      <c r="W271" s="21" t="s">
        <v>12</v>
      </c>
      <c r="X271" s="27">
        <f>P271+R271+T271</f>
        <v>150</v>
      </c>
      <c r="Y271" s="163" t="s">
        <v>475</v>
      </c>
      <c r="Z271" s="30"/>
      <c r="AC271" s="17" t="s">
        <v>434</v>
      </c>
      <c r="AD271" s="654"/>
      <c r="AE271" s="654"/>
      <c r="AF271" s="654"/>
    </row>
    <row r="272" spans="1:32" s="15" customFormat="1" ht="33.75">
      <c r="A272" s="556"/>
      <c r="B272" s="548"/>
      <c r="C272" s="548"/>
      <c r="D272" s="548"/>
      <c r="E272" s="548"/>
      <c r="F272" s="616"/>
      <c r="G272" s="548"/>
      <c r="H272" s="548"/>
      <c r="I272" s="548"/>
      <c r="J272" s="27" t="s">
        <v>435</v>
      </c>
      <c r="K272" s="27" t="s">
        <v>89</v>
      </c>
      <c r="L272" s="27"/>
      <c r="M272" s="27" t="s">
        <v>89</v>
      </c>
      <c r="N272" s="27"/>
      <c r="O272" s="21" t="s">
        <v>38</v>
      </c>
      <c r="P272" s="20">
        <v>30</v>
      </c>
      <c r="Q272" s="296" t="s">
        <v>38</v>
      </c>
      <c r="R272" s="20">
        <f>(60*2)</f>
        <v>120</v>
      </c>
      <c r="S272" s="21" t="s">
        <v>18</v>
      </c>
      <c r="T272" s="20">
        <v>0</v>
      </c>
      <c r="U272" s="20" t="s">
        <v>56</v>
      </c>
      <c r="V272" s="21" t="s">
        <v>54</v>
      </c>
      <c r="W272" s="21" t="s">
        <v>12</v>
      </c>
      <c r="X272" s="27">
        <f>P272+R272+T272</f>
        <v>150</v>
      </c>
      <c r="Y272" s="163" t="s">
        <v>476</v>
      </c>
      <c r="Z272" s="30"/>
      <c r="AC272" s="17" t="s">
        <v>437</v>
      </c>
      <c r="AD272" s="15" t="s">
        <v>421</v>
      </c>
    </row>
    <row r="273" spans="1:30" s="15" customFormat="1" ht="56.25">
      <c r="A273" s="556"/>
      <c r="B273" s="548"/>
      <c r="C273" s="548"/>
      <c r="D273" s="548"/>
      <c r="E273" s="548"/>
      <c r="F273" s="616"/>
      <c r="G273" s="548"/>
      <c r="H273" s="548"/>
      <c r="I273" s="548"/>
      <c r="J273" s="31" t="s">
        <v>438</v>
      </c>
      <c r="K273" s="27" t="s">
        <v>89</v>
      </c>
      <c r="L273" s="27"/>
      <c r="M273" s="27" t="s">
        <v>89</v>
      </c>
      <c r="N273" s="27"/>
      <c r="O273" s="21" t="s">
        <v>38</v>
      </c>
      <c r="P273" s="20">
        <v>30</v>
      </c>
      <c r="Q273" s="296" t="s">
        <v>38</v>
      </c>
      <c r="R273" s="20">
        <f>(60*2)</f>
        <v>120</v>
      </c>
      <c r="S273" s="21" t="s">
        <v>18</v>
      </c>
      <c r="T273" s="20">
        <v>0</v>
      </c>
      <c r="U273" s="20" t="s">
        <v>56</v>
      </c>
      <c r="V273" s="21" t="s">
        <v>54</v>
      </c>
      <c r="W273" s="21" t="s">
        <v>12</v>
      </c>
      <c r="X273" s="27">
        <f>P273+R273+T273</f>
        <v>150</v>
      </c>
      <c r="Y273" s="163" t="s">
        <v>439</v>
      </c>
      <c r="Z273" s="30"/>
      <c r="AC273" s="17" t="s">
        <v>440</v>
      </c>
      <c r="AD273" s="17" t="s">
        <v>434</v>
      </c>
    </row>
    <row r="274" spans="1:30" s="15" customFormat="1" ht="45">
      <c r="A274" s="556"/>
      <c r="B274" s="548"/>
      <c r="C274" s="548"/>
      <c r="D274" s="548"/>
      <c r="E274" s="548"/>
      <c r="F274" s="616"/>
      <c r="G274" s="548"/>
      <c r="H274" s="548"/>
      <c r="I274" s="548"/>
      <c r="J274" s="27" t="s">
        <v>441</v>
      </c>
      <c r="K274" s="27" t="s">
        <v>89</v>
      </c>
      <c r="L274" s="27"/>
      <c r="M274" s="27" t="s">
        <v>89</v>
      </c>
      <c r="N274" s="27"/>
      <c r="O274" s="21" t="s">
        <v>38</v>
      </c>
      <c r="P274" s="20">
        <v>30</v>
      </c>
      <c r="Q274" s="296" t="s">
        <v>43</v>
      </c>
      <c r="R274" s="20">
        <f>(60*2)</f>
        <v>120</v>
      </c>
      <c r="S274" s="21" t="s">
        <v>18</v>
      </c>
      <c r="T274" s="20">
        <v>0</v>
      </c>
      <c r="U274" s="20" t="s">
        <v>41</v>
      </c>
      <c r="V274" s="21" t="s">
        <v>44</v>
      </c>
      <c r="W274" s="21" t="s">
        <v>43</v>
      </c>
      <c r="X274" s="27">
        <f>P274+R274+T274</f>
        <v>150</v>
      </c>
      <c r="Y274" s="164" t="s">
        <v>477</v>
      </c>
      <c r="Z274" s="30"/>
      <c r="AC274" s="36" t="s">
        <v>478</v>
      </c>
      <c r="AD274" s="17" t="s">
        <v>437</v>
      </c>
    </row>
    <row r="275" spans="1:30" s="15" customFormat="1" ht="57" thickBot="1">
      <c r="A275" s="556"/>
      <c r="B275" s="548"/>
      <c r="C275" s="548"/>
      <c r="D275" s="548"/>
      <c r="E275" s="548"/>
      <c r="F275" s="616"/>
      <c r="G275" s="548"/>
      <c r="H275" s="548"/>
      <c r="I275" s="548"/>
      <c r="J275" s="27" t="s">
        <v>444</v>
      </c>
      <c r="K275" s="27" t="s">
        <v>89</v>
      </c>
      <c r="L275" s="27"/>
      <c r="M275" s="27" t="s">
        <v>89</v>
      </c>
      <c r="N275" s="27"/>
      <c r="O275" s="21" t="s">
        <v>38</v>
      </c>
      <c r="P275" s="20">
        <v>30</v>
      </c>
      <c r="Q275" s="21" t="s">
        <v>43</v>
      </c>
      <c r="R275" s="20">
        <f>(24*60)*14</f>
        <v>20160</v>
      </c>
      <c r="S275" s="21" t="s">
        <v>18</v>
      </c>
      <c r="T275" s="20">
        <v>0</v>
      </c>
      <c r="U275" s="20" t="s">
        <v>45</v>
      </c>
      <c r="V275" s="21" t="s">
        <v>44</v>
      </c>
      <c r="W275" s="21" t="s">
        <v>43</v>
      </c>
      <c r="X275" s="27">
        <f>P275+R275+T275</f>
        <v>20190</v>
      </c>
      <c r="Y275" s="164" t="s">
        <v>445</v>
      </c>
      <c r="Z275" s="30"/>
      <c r="AC275" s="149" t="s">
        <v>445</v>
      </c>
      <c r="AD275" s="17" t="s">
        <v>440</v>
      </c>
    </row>
    <row r="276" spans="1:30" s="15" customFormat="1" ht="45">
      <c r="A276" s="556"/>
      <c r="B276" s="548"/>
      <c r="C276" s="548"/>
      <c r="D276" s="548"/>
      <c r="E276" s="548"/>
      <c r="F276" s="616"/>
      <c r="G276" s="548"/>
      <c r="H276" s="548"/>
      <c r="I276" s="548" t="s">
        <v>479</v>
      </c>
      <c r="J276" s="9" t="s">
        <v>418</v>
      </c>
      <c r="K276" s="45" t="s">
        <v>89</v>
      </c>
      <c r="L276" s="45" t="s">
        <v>89</v>
      </c>
      <c r="M276" s="45"/>
      <c r="N276" s="45" t="s">
        <v>89</v>
      </c>
      <c r="O276" s="46" t="s">
        <v>38</v>
      </c>
      <c r="P276" s="11">
        <v>15</v>
      </c>
      <c r="Q276" s="46" t="s">
        <v>43</v>
      </c>
      <c r="R276" s="11">
        <v>30</v>
      </c>
      <c r="S276" s="46" t="s">
        <v>43</v>
      </c>
      <c r="T276" s="11">
        <f>24*60</f>
        <v>1440</v>
      </c>
      <c r="U276" s="11" t="s">
        <v>41</v>
      </c>
      <c r="V276" s="46" t="s">
        <v>18</v>
      </c>
      <c r="W276" s="49" t="s">
        <v>18</v>
      </c>
      <c r="X276" s="50">
        <f t="shared" ref="X276:X278" si="17">P276+R276+T276</f>
        <v>1485</v>
      </c>
      <c r="Y276" s="165" t="s">
        <v>480</v>
      </c>
      <c r="Z276" s="30"/>
      <c r="AC276" s="105" t="s">
        <v>481</v>
      </c>
      <c r="AD276" s="272" t="s">
        <v>478</v>
      </c>
    </row>
    <row r="277" spans="1:30" s="15" customFormat="1" ht="11.25">
      <c r="A277" s="556"/>
      <c r="B277" s="548"/>
      <c r="C277" s="548"/>
      <c r="D277" s="548"/>
      <c r="E277" s="548"/>
      <c r="F277" s="616"/>
      <c r="G277" s="548"/>
      <c r="H277" s="548"/>
      <c r="I277" s="548"/>
      <c r="J277" s="18" t="s">
        <v>420</v>
      </c>
      <c r="K277" s="25" t="s">
        <v>89</v>
      </c>
      <c r="L277" s="25" t="s">
        <v>89</v>
      </c>
      <c r="M277" s="25"/>
      <c r="N277" s="25" t="s">
        <v>89</v>
      </c>
      <c r="O277" s="21" t="s">
        <v>38</v>
      </c>
      <c r="P277" s="20">
        <v>15</v>
      </c>
      <c r="Q277" s="21" t="s">
        <v>48</v>
      </c>
      <c r="R277" s="20">
        <v>30</v>
      </c>
      <c r="S277" s="21" t="s">
        <v>43</v>
      </c>
      <c r="T277" s="20">
        <f>24*60</f>
        <v>1440</v>
      </c>
      <c r="U277" s="20" t="s">
        <v>41</v>
      </c>
      <c r="V277" s="21" t="s">
        <v>18</v>
      </c>
      <c r="W277" s="26" t="s">
        <v>18</v>
      </c>
      <c r="X277" s="27">
        <f t="shared" si="17"/>
        <v>1485</v>
      </c>
      <c r="Y277" s="166"/>
      <c r="Z277" s="30"/>
      <c r="AC277" s="105" t="s">
        <v>421</v>
      </c>
      <c r="AD277" s="149" t="s">
        <v>445</v>
      </c>
    </row>
    <row r="278" spans="1:30" s="15" customFormat="1" ht="45">
      <c r="A278" s="556"/>
      <c r="B278" s="548"/>
      <c r="C278" s="548"/>
      <c r="D278" s="548"/>
      <c r="E278" s="548"/>
      <c r="F278" s="616"/>
      <c r="G278" s="548"/>
      <c r="H278" s="548"/>
      <c r="I278" s="548"/>
      <c r="J278" s="18" t="s">
        <v>423</v>
      </c>
      <c r="K278" s="25" t="s">
        <v>89</v>
      </c>
      <c r="L278" s="25" t="s">
        <v>89</v>
      </c>
      <c r="M278" s="25"/>
      <c r="N278" s="25"/>
      <c r="O278" s="21" t="s">
        <v>38</v>
      </c>
      <c r="P278" s="20">
        <v>15</v>
      </c>
      <c r="Q278" s="21" t="s">
        <v>48</v>
      </c>
      <c r="R278" s="20">
        <v>30</v>
      </c>
      <c r="S278" s="21" t="s">
        <v>18</v>
      </c>
      <c r="T278" s="20">
        <v>0</v>
      </c>
      <c r="U278" s="20" t="s">
        <v>41</v>
      </c>
      <c r="V278" s="21" t="s">
        <v>18</v>
      </c>
      <c r="W278" s="26" t="s">
        <v>18</v>
      </c>
      <c r="X278" s="27">
        <f t="shared" si="17"/>
        <v>45</v>
      </c>
      <c r="Y278" s="167"/>
      <c r="Z278" s="30"/>
      <c r="AC278" s="105" t="s">
        <v>421</v>
      </c>
      <c r="AD278" s="105" t="s">
        <v>481</v>
      </c>
    </row>
    <row r="279" spans="1:30" s="15" customFormat="1" ht="45">
      <c r="A279" s="556"/>
      <c r="B279" s="548"/>
      <c r="C279" s="548"/>
      <c r="D279" s="548"/>
      <c r="E279" s="548"/>
      <c r="F279" s="616"/>
      <c r="G279" s="548"/>
      <c r="H279" s="548"/>
      <c r="I279" s="548"/>
      <c r="J279" s="31" t="s">
        <v>482</v>
      </c>
      <c r="K279" s="25"/>
      <c r="L279" s="25" t="s">
        <v>89</v>
      </c>
      <c r="M279" s="25"/>
      <c r="N279" s="25"/>
      <c r="O279" s="21" t="s">
        <v>38</v>
      </c>
      <c r="P279" s="20">
        <v>15</v>
      </c>
      <c r="Q279" s="21" t="s">
        <v>43</v>
      </c>
      <c r="R279" s="20">
        <v>60</v>
      </c>
      <c r="S279" s="21" t="s">
        <v>18</v>
      </c>
      <c r="T279" s="20">
        <v>0</v>
      </c>
      <c r="U279" s="20" t="s">
        <v>41</v>
      </c>
      <c r="V279" s="168"/>
      <c r="W279" s="168"/>
      <c r="X279" s="27">
        <f t="shared" si="9"/>
        <v>75</v>
      </c>
      <c r="Y279" s="165" t="s">
        <v>480</v>
      </c>
      <c r="Z279" s="30"/>
      <c r="AC279" s="105" t="s">
        <v>481</v>
      </c>
      <c r="AD279" s="105" t="s">
        <v>421</v>
      </c>
    </row>
    <row r="280" spans="1:30" s="15" customFormat="1" ht="45">
      <c r="A280" s="556"/>
      <c r="B280" s="548"/>
      <c r="C280" s="548"/>
      <c r="D280" s="548"/>
      <c r="E280" s="548"/>
      <c r="F280" s="616"/>
      <c r="G280" s="548"/>
      <c r="H280" s="548"/>
      <c r="I280" s="548"/>
      <c r="J280" s="18" t="s">
        <v>427</v>
      </c>
      <c r="K280" s="25" t="s">
        <v>89</v>
      </c>
      <c r="L280" s="25" t="s">
        <v>89</v>
      </c>
      <c r="M280" s="25"/>
      <c r="N280" s="25"/>
      <c r="O280" s="21" t="s">
        <v>38</v>
      </c>
      <c r="P280" s="20">
        <v>15</v>
      </c>
      <c r="Q280" s="296" t="s">
        <v>43</v>
      </c>
      <c r="R280" s="20">
        <v>30</v>
      </c>
      <c r="S280" s="21" t="s">
        <v>18</v>
      </c>
      <c r="T280" s="20">
        <v>0</v>
      </c>
      <c r="U280" s="20" t="s">
        <v>41</v>
      </c>
      <c r="V280" s="21" t="s">
        <v>18</v>
      </c>
      <c r="W280" s="26" t="s">
        <v>18</v>
      </c>
      <c r="X280" s="27">
        <f t="shared" si="9"/>
        <v>45</v>
      </c>
      <c r="Y280" s="165" t="s">
        <v>480</v>
      </c>
      <c r="Z280" s="30"/>
      <c r="AC280" s="105" t="s">
        <v>481</v>
      </c>
      <c r="AD280" s="105" t="s">
        <v>421</v>
      </c>
    </row>
    <row r="281" spans="1:30" s="15" customFormat="1" ht="45">
      <c r="A281" s="556"/>
      <c r="B281" s="548"/>
      <c r="C281" s="548"/>
      <c r="D281" s="548"/>
      <c r="E281" s="548"/>
      <c r="F281" s="616"/>
      <c r="G281" s="548"/>
      <c r="H281" s="548"/>
      <c r="I281" s="548"/>
      <c r="J281" s="18" t="s">
        <v>428</v>
      </c>
      <c r="K281" s="25" t="s">
        <v>89</v>
      </c>
      <c r="L281" s="25" t="s">
        <v>89</v>
      </c>
      <c r="M281" s="25"/>
      <c r="N281" s="25" t="s">
        <v>89</v>
      </c>
      <c r="O281" s="21" t="s">
        <v>38</v>
      </c>
      <c r="P281" s="20">
        <v>15</v>
      </c>
      <c r="Q281" s="296" t="s">
        <v>43</v>
      </c>
      <c r="R281" s="20">
        <v>30</v>
      </c>
      <c r="S281" s="21" t="s">
        <v>48</v>
      </c>
      <c r="T281" s="20">
        <f>24*60</f>
        <v>1440</v>
      </c>
      <c r="U281" s="20" t="s">
        <v>41</v>
      </c>
      <c r="V281" s="21" t="s">
        <v>18</v>
      </c>
      <c r="W281" s="26" t="s">
        <v>18</v>
      </c>
      <c r="X281" s="27">
        <f t="shared" si="9"/>
        <v>1485</v>
      </c>
      <c r="Y281" s="30"/>
      <c r="Z281" s="30"/>
      <c r="AC281" s="15" t="s">
        <v>421</v>
      </c>
      <c r="AD281" s="105" t="s">
        <v>481</v>
      </c>
    </row>
    <row r="282" spans="1:30" s="15" customFormat="1" ht="45">
      <c r="A282" s="556"/>
      <c r="B282" s="548"/>
      <c r="C282" s="548"/>
      <c r="D282" s="548"/>
      <c r="E282" s="548"/>
      <c r="F282" s="616"/>
      <c r="G282" s="548"/>
      <c r="H282" s="548"/>
      <c r="I282" s="548"/>
      <c r="J282" s="18" t="s">
        <v>429</v>
      </c>
      <c r="K282" s="25"/>
      <c r="L282" s="25" t="s">
        <v>89</v>
      </c>
      <c r="M282" s="25"/>
      <c r="N282" s="25"/>
      <c r="O282" s="21" t="s">
        <v>38</v>
      </c>
      <c r="P282" s="20">
        <v>15</v>
      </c>
      <c r="Q282" s="296" t="s">
        <v>38</v>
      </c>
      <c r="R282" s="20">
        <v>60</v>
      </c>
      <c r="S282" s="21" t="s">
        <v>18</v>
      </c>
      <c r="T282" s="20">
        <v>0</v>
      </c>
      <c r="U282" s="20" t="s">
        <v>56</v>
      </c>
      <c r="V282" s="21" t="s">
        <v>18</v>
      </c>
      <c r="W282" s="26" t="s">
        <v>18</v>
      </c>
      <c r="X282" s="27">
        <f t="shared" si="9"/>
        <v>75</v>
      </c>
      <c r="Y282" s="30"/>
      <c r="Z282" s="30"/>
      <c r="AC282" s="15" t="s">
        <v>421</v>
      </c>
      <c r="AD282" s="105" t="s">
        <v>481</v>
      </c>
    </row>
    <row r="283" spans="1:30" s="15" customFormat="1" ht="11.25">
      <c r="A283" s="556"/>
      <c r="B283" s="548"/>
      <c r="C283" s="548"/>
      <c r="D283" s="548"/>
      <c r="E283" s="548"/>
      <c r="F283" s="616"/>
      <c r="G283" s="548"/>
      <c r="H283" s="548"/>
      <c r="I283" s="548"/>
      <c r="J283" s="18" t="s">
        <v>430</v>
      </c>
      <c r="K283" s="25"/>
      <c r="L283" s="25" t="s">
        <v>89</v>
      </c>
      <c r="M283" s="25"/>
      <c r="N283" s="25"/>
      <c r="O283" s="21" t="s">
        <v>38</v>
      </c>
      <c r="P283" s="20">
        <v>15</v>
      </c>
      <c r="Q283" s="296" t="s">
        <v>38</v>
      </c>
      <c r="R283" s="20">
        <v>60</v>
      </c>
      <c r="S283" s="21" t="s">
        <v>18</v>
      </c>
      <c r="T283" s="20">
        <v>0</v>
      </c>
      <c r="U283" s="20" t="s">
        <v>56</v>
      </c>
      <c r="V283" s="21" t="s">
        <v>18</v>
      </c>
      <c r="W283" s="26" t="s">
        <v>18</v>
      </c>
      <c r="X283" s="27">
        <f t="shared" si="9"/>
        <v>75</v>
      </c>
      <c r="Y283" s="30"/>
      <c r="Z283" s="30"/>
      <c r="AC283" s="15" t="s">
        <v>421</v>
      </c>
      <c r="AD283" s="15" t="s">
        <v>421</v>
      </c>
    </row>
    <row r="284" spans="1:30" s="15" customFormat="1" ht="56.25">
      <c r="A284" s="556"/>
      <c r="B284" s="548"/>
      <c r="C284" s="548"/>
      <c r="D284" s="548"/>
      <c r="E284" s="548"/>
      <c r="F284" s="616"/>
      <c r="G284" s="548"/>
      <c r="H284" s="548"/>
      <c r="I284" s="548"/>
      <c r="J284" s="20" t="s">
        <v>432</v>
      </c>
      <c r="K284" s="27" t="s">
        <v>89</v>
      </c>
      <c r="L284" s="27"/>
      <c r="M284" s="27" t="s">
        <v>89</v>
      </c>
      <c r="N284" s="27"/>
      <c r="O284" s="21" t="s">
        <v>38</v>
      </c>
      <c r="P284" s="20">
        <v>30</v>
      </c>
      <c r="Q284" s="296" t="s">
        <v>38</v>
      </c>
      <c r="R284" s="20">
        <f>(60*2)</f>
        <v>120</v>
      </c>
      <c r="S284" s="21" t="s">
        <v>18</v>
      </c>
      <c r="T284" s="20">
        <v>0</v>
      </c>
      <c r="U284" s="20" t="s">
        <v>56</v>
      </c>
      <c r="V284" s="21" t="s">
        <v>54</v>
      </c>
      <c r="W284" s="21" t="s">
        <v>12</v>
      </c>
      <c r="X284" s="27">
        <f>P284+R284+T284</f>
        <v>150</v>
      </c>
      <c r="Y284" s="163" t="s">
        <v>475</v>
      </c>
      <c r="Z284" s="30"/>
      <c r="AC284" s="17" t="s">
        <v>434</v>
      </c>
      <c r="AD284" s="15" t="s">
        <v>421</v>
      </c>
    </row>
    <row r="285" spans="1:30" s="15" customFormat="1" ht="33.75">
      <c r="A285" s="556"/>
      <c r="B285" s="548"/>
      <c r="C285" s="548"/>
      <c r="D285" s="548"/>
      <c r="E285" s="548"/>
      <c r="F285" s="616"/>
      <c r="G285" s="548"/>
      <c r="H285" s="548"/>
      <c r="I285" s="548"/>
      <c r="J285" s="27" t="s">
        <v>435</v>
      </c>
      <c r="K285" s="27" t="s">
        <v>89</v>
      </c>
      <c r="L285" s="27"/>
      <c r="M285" s="27" t="s">
        <v>89</v>
      </c>
      <c r="N285" s="27"/>
      <c r="O285" s="21" t="s">
        <v>38</v>
      </c>
      <c r="P285" s="20">
        <v>30</v>
      </c>
      <c r="Q285" s="296" t="s">
        <v>38</v>
      </c>
      <c r="R285" s="20">
        <f>(60*2)</f>
        <v>120</v>
      </c>
      <c r="S285" s="21" t="s">
        <v>18</v>
      </c>
      <c r="T285" s="20">
        <v>0</v>
      </c>
      <c r="U285" s="20" t="s">
        <v>56</v>
      </c>
      <c r="V285" s="21" t="s">
        <v>54</v>
      </c>
      <c r="W285" s="21" t="s">
        <v>12</v>
      </c>
      <c r="X285" s="27">
        <f>P285+R285+T285</f>
        <v>150</v>
      </c>
      <c r="Y285" s="163" t="s">
        <v>436</v>
      </c>
      <c r="Z285" s="30"/>
      <c r="AC285" s="17" t="s">
        <v>437</v>
      </c>
      <c r="AD285" s="15" t="s">
        <v>421</v>
      </c>
    </row>
    <row r="286" spans="1:30" s="15" customFormat="1" ht="56.25">
      <c r="A286" s="556"/>
      <c r="B286" s="548"/>
      <c r="C286" s="548"/>
      <c r="D286" s="548"/>
      <c r="E286" s="548"/>
      <c r="F286" s="616"/>
      <c r="G286" s="548"/>
      <c r="H286" s="548"/>
      <c r="I286" s="548"/>
      <c r="J286" s="31" t="s">
        <v>438</v>
      </c>
      <c r="K286" s="27" t="s">
        <v>89</v>
      </c>
      <c r="L286" s="27"/>
      <c r="M286" s="27" t="s">
        <v>89</v>
      </c>
      <c r="N286" s="27"/>
      <c r="O286" s="21" t="s">
        <v>38</v>
      </c>
      <c r="P286" s="20">
        <v>30</v>
      </c>
      <c r="Q286" s="296" t="s">
        <v>38</v>
      </c>
      <c r="R286" s="20">
        <f>(60*2)</f>
        <v>120</v>
      </c>
      <c r="S286" s="21" t="s">
        <v>18</v>
      </c>
      <c r="T286" s="20">
        <v>0</v>
      </c>
      <c r="U286" s="20" t="s">
        <v>56</v>
      </c>
      <c r="V286" s="21" t="s">
        <v>54</v>
      </c>
      <c r="W286" s="21" t="s">
        <v>12</v>
      </c>
      <c r="X286" s="27">
        <f>P286+R286+T286</f>
        <v>150</v>
      </c>
      <c r="Y286" s="163" t="s">
        <v>439</v>
      </c>
      <c r="Z286" s="30"/>
      <c r="AC286" s="17" t="s">
        <v>440</v>
      </c>
      <c r="AD286" s="17" t="s">
        <v>434</v>
      </c>
    </row>
    <row r="287" spans="1:30" s="15" customFormat="1" ht="33.75">
      <c r="A287" s="556"/>
      <c r="B287" s="548"/>
      <c r="C287" s="548"/>
      <c r="D287" s="548"/>
      <c r="E287" s="548"/>
      <c r="F287" s="616"/>
      <c r="G287" s="548"/>
      <c r="H287" s="548"/>
      <c r="I287" s="548"/>
      <c r="J287" s="27" t="s">
        <v>441</v>
      </c>
      <c r="K287" s="27" t="s">
        <v>89</v>
      </c>
      <c r="L287" s="27"/>
      <c r="M287" s="27" t="s">
        <v>89</v>
      </c>
      <c r="N287" s="27"/>
      <c r="O287" s="21" t="s">
        <v>38</v>
      </c>
      <c r="P287" s="20">
        <v>30</v>
      </c>
      <c r="Q287" s="21" t="s">
        <v>43</v>
      </c>
      <c r="R287" s="20">
        <f>(60*2)</f>
        <v>120</v>
      </c>
      <c r="S287" s="21" t="s">
        <v>18</v>
      </c>
      <c r="T287" s="20">
        <v>0</v>
      </c>
      <c r="U287" s="20" t="s">
        <v>41</v>
      </c>
      <c r="V287" s="21" t="s">
        <v>44</v>
      </c>
      <c r="W287" s="21" t="s">
        <v>43</v>
      </c>
      <c r="X287" s="27">
        <f>P287+R287+T287</f>
        <v>150</v>
      </c>
      <c r="Y287" s="164" t="s">
        <v>477</v>
      </c>
      <c r="Z287" s="30"/>
      <c r="AC287" s="149" t="s">
        <v>477</v>
      </c>
      <c r="AD287" s="17" t="s">
        <v>437</v>
      </c>
    </row>
    <row r="288" spans="1:30" s="15" customFormat="1" ht="57" thickBot="1">
      <c r="A288" s="556"/>
      <c r="B288" s="548"/>
      <c r="C288" s="548"/>
      <c r="D288" s="548"/>
      <c r="E288" s="548"/>
      <c r="F288" s="616"/>
      <c r="G288" s="548"/>
      <c r="H288" s="548"/>
      <c r="I288" s="548"/>
      <c r="J288" s="27" t="s">
        <v>444</v>
      </c>
      <c r="K288" s="27" t="s">
        <v>89</v>
      </c>
      <c r="L288" s="27"/>
      <c r="M288" s="27" t="s">
        <v>89</v>
      </c>
      <c r="N288" s="27"/>
      <c r="O288" s="21" t="s">
        <v>38</v>
      </c>
      <c r="P288" s="20">
        <v>30</v>
      </c>
      <c r="Q288" s="21" t="s">
        <v>43</v>
      </c>
      <c r="R288" s="20">
        <f>(24*60)*14</f>
        <v>20160</v>
      </c>
      <c r="S288" s="21" t="s">
        <v>18</v>
      </c>
      <c r="T288" s="20">
        <v>0</v>
      </c>
      <c r="U288" s="20" t="s">
        <v>45</v>
      </c>
      <c r="V288" s="21" t="s">
        <v>44</v>
      </c>
      <c r="W288" s="21" t="s">
        <v>43</v>
      </c>
      <c r="X288" s="27">
        <f>P288+R288+T288</f>
        <v>20190</v>
      </c>
      <c r="Y288" s="164" t="s">
        <v>445</v>
      </c>
      <c r="Z288" s="30"/>
      <c r="AC288" s="149" t="s">
        <v>445</v>
      </c>
      <c r="AD288" s="17" t="s">
        <v>440</v>
      </c>
    </row>
    <row r="289" spans="1:31" s="15" customFormat="1" ht="67.5">
      <c r="A289" s="556"/>
      <c r="B289" s="548"/>
      <c r="C289" s="548"/>
      <c r="D289" s="548"/>
      <c r="E289" s="548"/>
      <c r="F289" s="616"/>
      <c r="G289" s="548"/>
      <c r="H289" s="548"/>
      <c r="I289" s="548" t="s">
        <v>483</v>
      </c>
      <c r="J289" s="9" t="s">
        <v>418</v>
      </c>
      <c r="K289" s="45" t="s">
        <v>89</v>
      </c>
      <c r="L289" s="45" t="s">
        <v>89</v>
      </c>
      <c r="M289" s="45"/>
      <c r="N289" s="45" t="s">
        <v>89</v>
      </c>
      <c r="O289" s="46" t="s">
        <v>38</v>
      </c>
      <c r="P289" s="11">
        <v>15</v>
      </c>
      <c r="Q289" s="46" t="s">
        <v>43</v>
      </c>
      <c r="R289" s="11">
        <v>30</v>
      </c>
      <c r="S289" s="46" t="s">
        <v>43</v>
      </c>
      <c r="T289" s="11">
        <f>24*60</f>
        <v>1440</v>
      </c>
      <c r="U289" s="11" t="s">
        <v>41</v>
      </c>
      <c r="V289" s="46" t="s">
        <v>18</v>
      </c>
      <c r="W289" s="49" t="s">
        <v>18</v>
      </c>
      <c r="X289" s="50">
        <f t="shared" ref="X289:X296" si="18">P289+R289+T289</f>
        <v>1485</v>
      </c>
      <c r="Y289" s="165" t="s">
        <v>484</v>
      </c>
      <c r="Z289" s="30"/>
      <c r="AC289" s="104" t="s">
        <v>485</v>
      </c>
      <c r="AD289" s="149" t="s">
        <v>477</v>
      </c>
      <c r="AE289" s="14"/>
    </row>
    <row r="290" spans="1:31" s="15" customFormat="1" ht="11.25">
      <c r="A290" s="556"/>
      <c r="B290" s="548"/>
      <c r="C290" s="548"/>
      <c r="D290" s="548"/>
      <c r="E290" s="548"/>
      <c r="F290" s="616"/>
      <c r="G290" s="548"/>
      <c r="H290" s="548"/>
      <c r="I290" s="548"/>
      <c r="J290" s="18" t="s">
        <v>420</v>
      </c>
      <c r="K290" s="25" t="s">
        <v>89</v>
      </c>
      <c r="L290" s="25" t="s">
        <v>89</v>
      </c>
      <c r="M290" s="25"/>
      <c r="N290" s="25" t="s">
        <v>89</v>
      </c>
      <c r="O290" s="21" t="s">
        <v>38</v>
      </c>
      <c r="P290" s="20">
        <v>15</v>
      </c>
      <c r="Q290" s="21" t="s">
        <v>48</v>
      </c>
      <c r="R290" s="20">
        <v>30</v>
      </c>
      <c r="S290" s="21" t="s">
        <v>43</v>
      </c>
      <c r="T290" s="20">
        <f>24*60</f>
        <v>1440</v>
      </c>
      <c r="U290" s="20" t="s">
        <v>41</v>
      </c>
      <c r="V290" s="21" t="s">
        <v>18</v>
      </c>
      <c r="W290" s="26" t="s">
        <v>18</v>
      </c>
      <c r="X290" s="27">
        <f t="shared" si="18"/>
        <v>1485</v>
      </c>
      <c r="Y290" s="166"/>
      <c r="Z290" s="30"/>
      <c r="AC290" s="105" t="s">
        <v>421</v>
      </c>
      <c r="AD290" s="149" t="s">
        <v>445</v>
      </c>
    </row>
    <row r="291" spans="1:31" s="15" customFormat="1" ht="67.5">
      <c r="A291" s="556"/>
      <c r="B291" s="548"/>
      <c r="C291" s="548"/>
      <c r="D291" s="548"/>
      <c r="E291" s="548"/>
      <c r="F291" s="616"/>
      <c r="G291" s="548"/>
      <c r="H291" s="548"/>
      <c r="I291" s="548"/>
      <c r="J291" s="18" t="s">
        <v>449</v>
      </c>
      <c r="K291" s="25" t="s">
        <v>89</v>
      </c>
      <c r="L291" s="25" t="s">
        <v>89</v>
      </c>
      <c r="M291" s="25"/>
      <c r="N291" s="25" t="s">
        <v>89</v>
      </c>
      <c r="O291" s="21" t="s">
        <v>38</v>
      </c>
      <c r="P291" s="20">
        <v>15</v>
      </c>
      <c r="Q291" s="21" t="s">
        <v>48</v>
      </c>
      <c r="R291" s="20">
        <v>30</v>
      </c>
      <c r="S291" s="21" t="s">
        <v>43</v>
      </c>
      <c r="T291" s="20">
        <f>24*60</f>
        <v>1440</v>
      </c>
      <c r="U291" s="20" t="s">
        <v>41</v>
      </c>
      <c r="V291" s="21" t="s">
        <v>18</v>
      </c>
      <c r="W291" s="26" t="s">
        <v>18</v>
      </c>
      <c r="X291" s="27">
        <f t="shared" si="18"/>
        <v>1485</v>
      </c>
      <c r="Y291" s="165" t="s">
        <v>484</v>
      </c>
      <c r="Z291" s="30"/>
      <c r="AC291" s="105" t="s">
        <v>485</v>
      </c>
      <c r="AD291" s="104" t="s">
        <v>485</v>
      </c>
    </row>
    <row r="292" spans="1:31" s="15" customFormat="1" ht="11.25">
      <c r="A292" s="556"/>
      <c r="B292" s="548"/>
      <c r="C292" s="548"/>
      <c r="D292" s="548"/>
      <c r="E292" s="548"/>
      <c r="F292" s="616"/>
      <c r="G292" s="548"/>
      <c r="H292" s="548"/>
      <c r="I292" s="548"/>
      <c r="J292" s="18" t="s">
        <v>423</v>
      </c>
      <c r="K292" s="25" t="s">
        <v>89</v>
      </c>
      <c r="L292" s="25" t="s">
        <v>89</v>
      </c>
      <c r="M292" s="25"/>
      <c r="N292" s="25"/>
      <c r="O292" s="21" t="s">
        <v>38</v>
      </c>
      <c r="P292" s="20">
        <v>15</v>
      </c>
      <c r="Q292" s="21" t="s">
        <v>48</v>
      </c>
      <c r="R292" s="20">
        <v>30</v>
      </c>
      <c r="S292" s="21" t="s">
        <v>18</v>
      </c>
      <c r="T292" s="20">
        <v>0</v>
      </c>
      <c r="U292" s="20" t="s">
        <v>41</v>
      </c>
      <c r="V292" s="21" t="s">
        <v>18</v>
      </c>
      <c r="W292" s="26" t="s">
        <v>18</v>
      </c>
      <c r="X292" s="27">
        <f t="shared" si="18"/>
        <v>45</v>
      </c>
      <c r="Y292" s="30"/>
      <c r="Z292" s="30"/>
      <c r="AC292" s="15" t="s">
        <v>421</v>
      </c>
      <c r="AD292" s="105" t="s">
        <v>421</v>
      </c>
    </row>
    <row r="293" spans="1:31" s="15" customFormat="1" ht="67.5">
      <c r="A293" s="556"/>
      <c r="B293" s="548"/>
      <c r="C293" s="548"/>
      <c r="D293" s="548"/>
      <c r="E293" s="548"/>
      <c r="F293" s="616"/>
      <c r="G293" s="548"/>
      <c r="H293" s="548"/>
      <c r="I293" s="548"/>
      <c r="J293" s="18" t="s">
        <v>427</v>
      </c>
      <c r="K293" s="25" t="s">
        <v>89</v>
      </c>
      <c r="L293" s="25" t="s">
        <v>89</v>
      </c>
      <c r="M293" s="25"/>
      <c r="N293" s="25"/>
      <c r="O293" s="21" t="s">
        <v>38</v>
      </c>
      <c r="P293" s="20">
        <v>15</v>
      </c>
      <c r="Q293" s="296" t="s">
        <v>43</v>
      </c>
      <c r="R293" s="297">
        <v>30</v>
      </c>
      <c r="S293" s="21" t="s">
        <v>18</v>
      </c>
      <c r="T293" s="20">
        <v>0</v>
      </c>
      <c r="U293" s="20" t="s">
        <v>41</v>
      </c>
      <c r="V293" s="21" t="s">
        <v>18</v>
      </c>
      <c r="W293" s="26" t="s">
        <v>18</v>
      </c>
      <c r="X293" s="27">
        <f t="shared" si="18"/>
        <v>45</v>
      </c>
      <c r="Y293" s="165" t="s">
        <v>484</v>
      </c>
      <c r="Z293" s="30"/>
      <c r="AC293" s="105" t="s">
        <v>485</v>
      </c>
      <c r="AD293" s="105" t="s">
        <v>485</v>
      </c>
    </row>
    <row r="294" spans="1:31" s="15" customFormat="1" ht="11.25">
      <c r="A294" s="556"/>
      <c r="B294" s="548"/>
      <c r="C294" s="548"/>
      <c r="D294" s="548"/>
      <c r="E294" s="548"/>
      <c r="F294" s="616"/>
      <c r="G294" s="548"/>
      <c r="H294" s="548"/>
      <c r="I294" s="548"/>
      <c r="J294" s="18" t="s">
        <v>428</v>
      </c>
      <c r="K294" s="25" t="s">
        <v>89</v>
      </c>
      <c r="L294" s="25" t="s">
        <v>89</v>
      </c>
      <c r="M294" s="25"/>
      <c r="N294" s="25" t="s">
        <v>89</v>
      </c>
      <c r="O294" s="21" t="s">
        <v>38</v>
      </c>
      <c r="P294" s="20">
        <v>15</v>
      </c>
      <c r="Q294" s="296" t="s">
        <v>43</v>
      </c>
      <c r="R294" s="297">
        <v>30</v>
      </c>
      <c r="S294" s="21" t="s">
        <v>48</v>
      </c>
      <c r="T294" s="20">
        <f>24*60</f>
        <v>1440</v>
      </c>
      <c r="U294" s="20" t="s">
        <v>41</v>
      </c>
      <c r="V294" s="21" t="s">
        <v>18</v>
      </c>
      <c r="W294" s="26" t="s">
        <v>18</v>
      </c>
      <c r="X294" s="27">
        <f t="shared" si="18"/>
        <v>1485</v>
      </c>
      <c r="Y294" s="30"/>
      <c r="Z294" s="30"/>
      <c r="AC294" s="15" t="s">
        <v>421</v>
      </c>
      <c r="AD294" s="15" t="s">
        <v>421</v>
      </c>
    </row>
    <row r="295" spans="1:31" s="15" customFormat="1" ht="67.5">
      <c r="A295" s="556"/>
      <c r="B295" s="548"/>
      <c r="C295" s="548"/>
      <c r="D295" s="548"/>
      <c r="E295" s="548"/>
      <c r="F295" s="616"/>
      <c r="G295" s="548"/>
      <c r="H295" s="548"/>
      <c r="I295" s="548"/>
      <c r="J295" s="18" t="s">
        <v>429</v>
      </c>
      <c r="K295" s="25"/>
      <c r="L295" s="25" t="s">
        <v>89</v>
      </c>
      <c r="M295" s="25"/>
      <c r="N295" s="25"/>
      <c r="O295" s="21" t="s">
        <v>38</v>
      </c>
      <c r="P295" s="20">
        <v>15</v>
      </c>
      <c r="Q295" s="296" t="s">
        <v>38</v>
      </c>
      <c r="R295" s="297">
        <v>60</v>
      </c>
      <c r="S295" s="21" t="s">
        <v>18</v>
      </c>
      <c r="T295" s="20">
        <v>0</v>
      </c>
      <c r="U295" s="20" t="s">
        <v>56</v>
      </c>
      <c r="V295" s="21" t="s">
        <v>18</v>
      </c>
      <c r="W295" s="26" t="s">
        <v>18</v>
      </c>
      <c r="X295" s="27">
        <f t="shared" si="18"/>
        <v>75</v>
      </c>
      <c r="Y295" s="30"/>
      <c r="Z295" s="30"/>
      <c r="AC295" s="15" t="s">
        <v>421</v>
      </c>
      <c r="AD295" s="105" t="s">
        <v>485</v>
      </c>
    </row>
    <row r="296" spans="1:31" s="15" customFormat="1" ht="11.25">
      <c r="A296" s="556"/>
      <c r="B296" s="548"/>
      <c r="C296" s="548"/>
      <c r="D296" s="548"/>
      <c r="E296" s="548"/>
      <c r="F296" s="616"/>
      <c r="G296" s="548"/>
      <c r="H296" s="548"/>
      <c r="I296" s="548"/>
      <c r="J296" s="18" t="s">
        <v>430</v>
      </c>
      <c r="K296" s="25"/>
      <c r="L296" s="25" t="s">
        <v>89</v>
      </c>
      <c r="M296" s="25"/>
      <c r="N296" s="25"/>
      <c r="O296" s="21" t="s">
        <v>38</v>
      </c>
      <c r="P296" s="20">
        <v>15</v>
      </c>
      <c r="Q296" s="296" t="s">
        <v>38</v>
      </c>
      <c r="R296" s="297">
        <v>60</v>
      </c>
      <c r="S296" s="21" t="s">
        <v>18</v>
      </c>
      <c r="T296" s="20">
        <v>0</v>
      </c>
      <c r="U296" s="20" t="s">
        <v>56</v>
      </c>
      <c r="V296" s="21" t="s">
        <v>18</v>
      </c>
      <c r="W296" s="26" t="s">
        <v>18</v>
      </c>
      <c r="X296" s="27">
        <f t="shared" si="18"/>
        <v>75</v>
      </c>
      <c r="Y296" s="30"/>
      <c r="Z296" s="30"/>
      <c r="AC296" s="15" t="s">
        <v>421</v>
      </c>
      <c r="AD296" s="15" t="s">
        <v>421</v>
      </c>
    </row>
    <row r="297" spans="1:31" s="15" customFormat="1" ht="45">
      <c r="A297" s="556"/>
      <c r="B297" s="548"/>
      <c r="C297" s="548"/>
      <c r="D297" s="548"/>
      <c r="E297" s="548"/>
      <c r="F297" s="616"/>
      <c r="G297" s="548"/>
      <c r="H297" s="548"/>
      <c r="I297" s="548"/>
      <c r="J297" s="20" t="s">
        <v>432</v>
      </c>
      <c r="K297" s="27" t="s">
        <v>89</v>
      </c>
      <c r="L297" s="27"/>
      <c r="M297" s="27" t="s">
        <v>89</v>
      </c>
      <c r="N297" s="27"/>
      <c r="O297" s="21" t="s">
        <v>38</v>
      </c>
      <c r="P297" s="20">
        <v>30</v>
      </c>
      <c r="Q297" s="296" t="s">
        <v>38</v>
      </c>
      <c r="R297" s="297">
        <f>(60*2)</f>
        <v>120</v>
      </c>
      <c r="S297" s="21" t="s">
        <v>18</v>
      </c>
      <c r="T297" s="20">
        <v>0</v>
      </c>
      <c r="U297" s="20" t="s">
        <v>56</v>
      </c>
      <c r="V297" s="21" t="s">
        <v>54</v>
      </c>
      <c r="W297" s="21" t="s">
        <v>12</v>
      </c>
      <c r="X297" s="27">
        <f>P297+R297+T297</f>
        <v>150</v>
      </c>
      <c r="Y297" s="163" t="s">
        <v>433</v>
      </c>
      <c r="Z297" s="30"/>
      <c r="AC297" s="17" t="s">
        <v>434</v>
      </c>
      <c r="AD297" s="15" t="s">
        <v>421</v>
      </c>
    </row>
    <row r="298" spans="1:31" s="15" customFormat="1" ht="33.75">
      <c r="A298" s="556"/>
      <c r="B298" s="548"/>
      <c r="C298" s="548"/>
      <c r="D298" s="548"/>
      <c r="E298" s="548"/>
      <c r="F298" s="616"/>
      <c r="G298" s="548"/>
      <c r="H298" s="548"/>
      <c r="I298" s="548"/>
      <c r="J298" s="27" t="s">
        <v>435</v>
      </c>
      <c r="K298" s="27" t="s">
        <v>89</v>
      </c>
      <c r="L298" s="27"/>
      <c r="M298" s="27" t="s">
        <v>89</v>
      </c>
      <c r="N298" s="27"/>
      <c r="O298" s="21" t="s">
        <v>38</v>
      </c>
      <c r="P298" s="20">
        <v>30</v>
      </c>
      <c r="Q298" s="296" t="s">
        <v>38</v>
      </c>
      <c r="R298" s="297">
        <f>(60*2)</f>
        <v>120</v>
      </c>
      <c r="S298" s="21" t="s">
        <v>18</v>
      </c>
      <c r="T298" s="20">
        <v>0</v>
      </c>
      <c r="U298" s="20" t="s">
        <v>56</v>
      </c>
      <c r="V298" s="21" t="s">
        <v>54</v>
      </c>
      <c r="W298" s="21" t="s">
        <v>12</v>
      </c>
      <c r="X298" s="27">
        <f>P298+R298+T298</f>
        <v>150</v>
      </c>
      <c r="Y298" s="163" t="s">
        <v>436</v>
      </c>
      <c r="Z298" s="30"/>
      <c r="AC298" s="17" t="s">
        <v>437</v>
      </c>
      <c r="AD298" s="15" t="s">
        <v>421</v>
      </c>
    </row>
    <row r="299" spans="1:31" s="15" customFormat="1" ht="45">
      <c r="A299" s="556"/>
      <c r="B299" s="548"/>
      <c r="C299" s="548"/>
      <c r="D299" s="548"/>
      <c r="E299" s="548"/>
      <c r="F299" s="616"/>
      <c r="G299" s="548"/>
      <c r="H299" s="548"/>
      <c r="I299" s="548"/>
      <c r="J299" s="20" t="s">
        <v>460</v>
      </c>
      <c r="K299" s="27" t="s">
        <v>89</v>
      </c>
      <c r="L299" s="27"/>
      <c r="M299" s="27" t="s">
        <v>89</v>
      </c>
      <c r="N299" s="27"/>
      <c r="O299" s="21" t="s">
        <v>38</v>
      </c>
      <c r="P299" s="20">
        <v>30</v>
      </c>
      <c r="Q299" s="296" t="s">
        <v>38</v>
      </c>
      <c r="R299" s="297">
        <f>(60*2)</f>
        <v>120</v>
      </c>
      <c r="S299" s="21" t="s">
        <v>18</v>
      </c>
      <c r="T299" s="20">
        <v>0</v>
      </c>
      <c r="U299" s="20" t="s">
        <v>56</v>
      </c>
      <c r="V299" s="21" t="s">
        <v>54</v>
      </c>
      <c r="W299" s="21" t="s">
        <v>12</v>
      </c>
      <c r="X299" s="27">
        <f t="shared" ref="X299" si="19">P299+R299+T299</f>
        <v>150</v>
      </c>
      <c r="Y299" s="163" t="s">
        <v>461</v>
      </c>
      <c r="Z299" s="30"/>
      <c r="AC299" s="17" t="s">
        <v>462</v>
      </c>
      <c r="AD299" s="17" t="s">
        <v>434</v>
      </c>
    </row>
    <row r="300" spans="1:31" s="15" customFormat="1" ht="56.25">
      <c r="A300" s="556"/>
      <c r="B300" s="548"/>
      <c r="C300" s="548"/>
      <c r="D300" s="548"/>
      <c r="E300" s="548"/>
      <c r="F300" s="616"/>
      <c r="G300" s="548"/>
      <c r="H300" s="548"/>
      <c r="I300" s="548"/>
      <c r="J300" s="31" t="s">
        <v>438</v>
      </c>
      <c r="K300" s="27" t="s">
        <v>89</v>
      </c>
      <c r="L300" s="27"/>
      <c r="M300" s="27" t="s">
        <v>89</v>
      </c>
      <c r="N300" s="27"/>
      <c r="O300" s="21" t="s">
        <v>38</v>
      </c>
      <c r="P300" s="20">
        <v>30</v>
      </c>
      <c r="Q300" s="296" t="s">
        <v>38</v>
      </c>
      <c r="R300" s="297">
        <f>(60*2)</f>
        <v>120</v>
      </c>
      <c r="S300" s="21" t="s">
        <v>18</v>
      </c>
      <c r="T300" s="20">
        <v>0</v>
      </c>
      <c r="U300" s="20" t="s">
        <v>56</v>
      </c>
      <c r="V300" s="21" t="s">
        <v>54</v>
      </c>
      <c r="W300" s="21" t="s">
        <v>12</v>
      </c>
      <c r="X300" s="27">
        <f>P300+R300+T300</f>
        <v>150</v>
      </c>
      <c r="Y300" s="163" t="s">
        <v>439</v>
      </c>
      <c r="Z300" s="30"/>
      <c r="AA300" s="14"/>
      <c r="AB300" s="14"/>
      <c r="AC300" s="169" t="s">
        <v>440</v>
      </c>
      <c r="AD300" s="17" t="s">
        <v>437</v>
      </c>
      <c r="AE300" s="14"/>
    </row>
    <row r="301" spans="1:31" s="15" customFormat="1" ht="45">
      <c r="A301" s="556"/>
      <c r="B301" s="548"/>
      <c r="C301" s="548"/>
      <c r="D301" s="548"/>
      <c r="E301" s="548"/>
      <c r="F301" s="616"/>
      <c r="G301" s="548"/>
      <c r="H301" s="548"/>
      <c r="I301" s="548"/>
      <c r="J301" s="27" t="s">
        <v>441</v>
      </c>
      <c r="K301" s="27" t="s">
        <v>89</v>
      </c>
      <c r="L301" s="27"/>
      <c r="M301" s="27" t="s">
        <v>89</v>
      </c>
      <c r="N301" s="27"/>
      <c r="O301" s="21" t="s">
        <v>38</v>
      </c>
      <c r="P301" s="20">
        <v>30</v>
      </c>
      <c r="Q301" s="296" t="s">
        <v>43</v>
      </c>
      <c r="R301" s="297">
        <f>(60*2)</f>
        <v>120</v>
      </c>
      <c r="S301" s="21" t="s">
        <v>18</v>
      </c>
      <c r="T301" s="20">
        <v>0</v>
      </c>
      <c r="U301" s="20" t="s">
        <v>41</v>
      </c>
      <c r="V301" s="21" t="s">
        <v>44</v>
      </c>
      <c r="W301" s="21" t="s">
        <v>43</v>
      </c>
      <c r="X301" s="27">
        <f>P301+R301+T301</f>
        <v>150</v>
      </c>
      <c r="Y301" s="164" t="s">
        <v>477</v>
      </c>
      <c r="Z301" s="30"/>
      <c r="AC301" s="149" t="s">
        <v>477</v>
      </c>
      <c r="AD301" s="17" t="s">
        <v>462</v>
      </c>
    </row>
    <row r="302" spans="1:31" s="15" customFormat="1" ht="57" thickBot="1">
      <c r="A302" s="556"/>
      <c r="B302" s="548"/>
      <c r="C302" s="548"/>
      <c r="D302" s="548"/>
      <c r="E302" s="548"/>
      <c r="F302" s="616"/>
      <c r="G302" s="548"/>
      <c r="H302" s="548"/>
      <c r="I302" s="548"/>
      <c r="J302" s="27" t="s">
        <v>444</v>
      </c>
      <c r="K302" s="27" t="s">
        <v>89</v>
      </c>
      <c r="L302" s="27"/>
      <c r="M302" s="27" t="s">
        <v>89</v>
      </c>
      <c r="N302" s="27"/>
      <c r="O302" s="21" t="s">
        <v>38</v>
      </c>
      <c r="P302" s="20">
        <v>30</v>
      </c>
      <c r="Q302" s="21" t="s">
        <v>43</v>
      </c>
      <c r="R302" s="20">
        <f>(24*60)*14</f>
        <v>20160</v>
      </c>
      <c r="S302" s="21" t="s">
        <v>18</v>
      </c>
      <c r="T302" s="20">
        <v>0</v>
      </c>
      <c r="U302" s="20" t="s">
        <v>45</v>
      </c>
      <c r="V302" s="21" t="s">
        <v>44</v>
      </c>
      <c r="W302" s="21" t="s">
        <v>43</v>
      </c>
      <c r="X302" s="27">
        <f>P302+R302+T302</f>
        <v>20190</v>
      </c>
      <c r="Y302" s="164" t="s">
        <v>445</v>
      </c>
      <c r="Z302" s="30"/>
      <c r="AC302" s="149" t="s">
        <v>445</v>
      </c>
      <c r="AD302" s="169" t="s">
        <v>440</v>
      </c>
    </row>
    <row r="303" spans="1:31" s="15" customFormat="1" ht="78.75">
      <c r="A303" s="556"/>
      <c r="B303" s="548"/>
      <c r="C303" s="548"/>
      <c r="D303" s="548"/>
      <c r="E303" s="548"/>
      <c r="F303" s="616"/>
      <c r="G303" s="548"/>
      <c r="H303" s="548"/>
      <c r="I303" s="548" t="s">
        <v>486</v>
      </c>
      <c r="J303" s="9" t="s">
        <v>418</v>
      </c>
      <c r="K303" s="45" t="s">
        <v>89</v>
      </c>
      <c r="L303" s="45" t="s">
        <v>89</v>
      </c>
      <c r="M303" s="45"/>
      <c r="N303" s="45" t="s">
        <v>89</v>
      </c>
      <c r="O303" s="46" t="s">
        <v>38</v>
      </c>
      <c r="P303" s="11">
        <v>15</v>
      </c>
      <c r="Q303" s="46" t="s">
        <v>43</v>
      </c>
      <c r="R303" s="11">
        <v>30</v>
      </c>
      <c r="S303" s="46" t="s">
        <v>43</v>
      </c>
      <c r="T303" s="11">
        <f>24*60</f>
        <v>1440</v>
      </c>
      <c r="U303" s="11" t="s">
        <v>41</v>
      </c>
      <c r="V303" s="46" t="s">
        <v>18</v>
      </c>
      <c r="W303" s="49" t="s">
        <v>18</v>
      </c>
      <c r="X303" s="50">
        <f t="shared" ref="X303" si="20">P303+R303+T303</f>
        <v>1485</v>
      </c>
      <c r="Y303" s="622" t="s">
        <v>487</v>
      </c>
      <c r="Z303" s="30"/>
      <c r="AC303" s="105" t="s">
        <v>488</v>
      </c>
      <c r="AD303" s="149" t="s">
        <v>477</v>
      </c>
    </row>
    <row r="304" spans="1:31" s="15" customFormat="1" ht="78.75">
      <c r="A304" s="556"/>
      <c r="B304" s="548"/>
      <c r="C304" s="548"/>
      <c r="D304" s="548"/>
      <c r="E304" s="548"/>
      <c r="F304" s="616"/>
      <c r="G304" s="548"/>
      <c r="H304" s="548"/>
      <c r="I304" s="548"/>
      <c r="J304" s="18" t="s">
        <v>489</v>
      </c>
      <c r="K304" s="18"/>
      <c r="L304" s="18" t="s">
        <v>89</v>
      </c>
      <c r="M304" s="18"/>
      <c r="N304" s="18"/>
      <c r="O304" s="21" t="s">
        <v>38</v>
      </c>
      <c r="P304" s="20">
        <v>15</v>
      </c>
      <c r="Q304" s="21" t="s">
        <v>48</v>
      </c>
      <c r="R304" s="20">
        <v>60</v>
      </c>
      <c r="S304" s="21" t="s">
        <v>43</v>
      </c>
      <c r="T304" s="20">
        <f>24*60</f>
        <v>1440</v>
      </c>
      <c r="U304" s="20" t="s">
        <v>41</v>
      </c>
      <c r="V304" s="21" t="s">
        <v>18</v>
      </c>
      <c r="W304" s="26" t="s">
        <v>18</v>
      </c>
      <c r="X304" s="27">
        <f t="shared" si="9"/>
        <v>1515</v>
      </c>
      <c r="Y304" s="623"/>
      <c r="Z304" s="30"/>
      <c r="AC304" s="105" t="s">
        <v>490</v>
      </c>
      <c r="AD304" s="149" t="s">
        <v>445</v>
      </c>
    </row>
    <row r="305" spans="1:31" s="15" customFormat="1" ht="78.75">
      <c r="A305" s="556"/>
      <c r="B305" s="548"/>
      <c r="C305" s="548"/>
      <c r="D305" s="548"/>
      <c r="E305" s="548"/>
      <c r="F305" s="616"/>
      <c r="G305" s="548"/>
      <c r="H305" s="548"/>
      <c r="I305" s="548"/>
      <c r="J305" s="18" t="s">
        <v>420</v>
      </c>
      <c r="K305" s="25" t="s">
        <v>89</v>
      </c>
      <c r="L305" s="25" t="s">
        <v>89</v>
      </c>
      <c r="M305" s="25"/>
      <c r="N305" s="25" t="s">
        <v>89</v>
      </c>
      <c r="O305" s="21" t="s">
        <v>38</v>
      </c>
      <c r="P305" s="20">
        <v>15</v>
      </c>
      <c r="Q305" s="21" t="s">
        <v>48</v>
      </c>
      <c r="R305" s="20">
        <v>30</v>
      </c>
      <c r="S305" s="21" t="s">
        <v>43</v>
      </c>
      <c r="T305" s="20">
        <f>24*60</f>
        <v>1440</v>
      </c>
      <c r="U305" s="20" t="s">
        <v>41</v>
      </c>
      <c r="V305" s="21" t="s">
        <v>18</v>
      </c>
      <c r="W305" s="26" t="s">
        <v>18</v>
      </c>
      <c r="X305" s="27">
        <f t="shared" ref="X305:X310" si="21">P305+R305+T305</f>
        <v>1485</v>
      </c>
      <c r="Y305" s="30"/>
      <c r="Z305" s="30"/>
      <c r="AA305" s="14"/>
      <c r="AB305" s="14"/>
      <c r="AC305" s="14" t="s">
        <v>421</v>
      </c>
      <c r="AD305" s="105" t="s">
        <v>488</v>
      </c>
      <c r="AE305" s="14"/>
    </row>
    <row r="306" spans="1:31" s="15" customFormat="1" ht="78.75">
      <c r="A306" s="556"/>
      <c r="B306" s="548"/>
      <c r="C306" s="548"/>
      <c r="D306" s="548"/>
      <c r="E306" s="548"/>
      <c r="F306" s="616"/>
      <c r="G306" s="548"/>
      <c r="H306" s="548"/>
      <c r="I306" s="548"/>
      <c r="J306" s="18" t="s">
        <v>423</v>
      </c>
      <c r="K306" s="25" t="s">
        <v>89</v>
      </c>
      <c r="L306" s="25" t="s">
        <v>89</v>
      </c>
      <c r="M306" s="25"/>
      <c r="N306" s="25"/>
      <c r="O306" s="21" t="s">
        <v>38</v>
      </c>
      <c r="P306" s="20">
        <v>15</v>
      </c>
      <c r="Q306" s="296" t="s">
        <v>48</v>
      </c>
      <c r="R306" s="20">
        <v>30</v>
      </c>
      <c r="S306" s="21" t="s">
        <v>18</v>
      </c>
      <c r="T306" s="20">
        <v>0</v>
      </c>
      <c r="U306" s="20" t="s">
        <v>41</v>
      </c>
      <c r="V306" s="21" t="s">
        <v>18</v>
      </c>
      <c r="W306" s="26" t="s">
        <v>18</v>
      </c>
      <c r="X306" s="27">
        <f t="shared" si="21"/>
        <v>45</v>
      </c>
      <c r="Y306" s="30"/>
      <c r="Z306" s="30"/>
      <c r="AA306" s="14"/>
      <c r="AB306" s="14"/>
      <c r="AC306" s="14" t="s">
        <v>421</v>
      </c>
      <c r="AD306" s="105" t="s">
        <v>490</v>
      </c>
      <c r="AE306" s="14"/>
    </row>
    <row r="307" spans="1:31" s="15" customFormat="1" ht="11.25">
      <c r="A307" s="556"/>
      <c r="B307" s="548"/>
      <c r="C307" s="548"/>
      <c r="D307" s="548"/>
      <c r="E307" s="548"/>
      <c r="F307" s="616"/>
      <c r="G307" s="548"/>
      <c r="H307" s="548"/>
      <c r="I307" s="548"/>
      <c r="J307" s="18" t="s">
        <v>427</v>
      </c>
      <c r="K307" s="25" t="s">
        <v>89</v>
      </c>
      <c r="L307" s="25" t="s">
        <v>89</v>
      </c>
      <c r="M307" s="25"/>
      <c r="N307" s="25"/>
      <c r="O307" s="21" t="s">
        <v>38</v>
      </c>
      <c r="P307" s="20">
        <v>15</v>
      </c>
      <c r="Q307" s="296" t="s">
        <v>43</v>
      </c>
      <c r="R307" s="20">
        <v>30</v>
      </c>
      <c r="S307" s="21" t="s">
        <v>18</v>
      </c>
      <c r="T307" s="20">
        <v>0</v>
      </c>
      <c r="U307" s="20" t="s">
        <v>41</v>
      </c>
      <c r="V307" s="21" t="s">
        <v>18</v>
      </c>
      <c r="W307" s="26" t="s">
        <v>18</v>
      </c>
      <c r="X307" s="27">
        <f t="shared" si="21"/>
        <v>45</v>
      </c>
      <c r="Y307" s="30"/>
      <c r="Z307" s="30"/>
      <c r="AC307" s="15" t="s">
        <v>421</v>
      </c>
      <c r="AD307" s="14" t="s">
        <v>421</v>
      </c>
    </row>
    <row r="308" spans="1:31" s="15" customFormat="1" ht="11.25">
      <c r="A308" s="556"/>
      <c r="B308" s="548"/>
      <c r="C308" s="548"/>
      <c r="D308" s="548"/>
      <c r="E308" s="548"/>
      <c r="F308" s="616"/>
      <c r="G308" s="548"/>
      <c r="H308" s="548"/>
      <c r="I308" s="548"/>
      <c r="J308" s="18" t="s">
        <v>428</v>
      </c>
      <c r="K308" s="25" t="s">
        <v>89</v>
      </c>
      <c r="L308" s="25" t="s">
        <v>89</v>
      </c>
      <c r="M308" s="25"/>
      <c r="N308" s="25" t="s">
        <v>89</v>
      </c>
      <c r="O308" s="21" t="s">
        <v>38</v>
      </c>
      <c r="P308" s="20">
        <v>15</v>
      </c>
      <c r="Q308" s="296" t="s">
        <v>43</v>
      </c>
      <c r="R308" s="20">
        <v>30</v>
      </c>
      <c r="S308" s="21" t="s">
        <v>48</v>
      </c>
      <c r="T308" s="20">
        <f>24*60</f>
        <v>1440</v>
      </c>
      <c r="U308" s="20" t="s">
        <v>41</v>
      </c>
      <c r="V308" s="21" t="s">
        <v>18</v>
      </c>
      <c r="W308" s="26" t="s">
        <v>18</v>
      </c>
      <c r="X308" s="27">
        <f t="shared" si="21"/>
        <v>1485</v>
      </c>
      <c r="Y308" s="30"/>
      <c r="Z308" s="30"/>
      <c r="AC308" s="15" t="s">
        <v>421</v>
      </c>
      <c r="AD308" s="14" t="s">
        <v>421</v>
      </c>
    </row>
    <row r="309" spans="1:31" s="15" customFormat="1" ht="11.25">
      <c r="A309" s="556"/>
      <c r="B309" s="548"/>
      <c r="C309" s="548"/>
      <c r="D309" s="548"/>
      <c r="E309" s="548"/>
      <c r="F309" s="616"/>
      <c r="G309" s="548"/>
      <c r="H309" s="548"/>
      <c r="I309" s="548"/>
      <c r="J309" s="18" t="s">
        <v>429</v>
      </c>
      <c r="K309" s="25"/>
      <c r="L309" s="25" t="s">
        <v>89</v>
      </c>
      <c r="M309" s="25"/>
      <c r="N309" s="25"/>
      <c r="O309" s="21" t="s">
        <v>38</v>
      </c>
      <c r="P309" s="20">
        <v>15</v>
      </c>
      <c r="Q309" s="296" t="s">
        <v>38</v>
      </c>
      <c r="R309" s="20">
        <v>60</v>
      </c>
      <c r="S309" s="21" t="s">
        <v>18</v>
      </c>
      <c r="T309" s="20">
        <v>0</v>
      </c>
      <c r="U309" s="20" t="s">
        <v>56</v>
      </c>
      <c r="V309" s="21" t="s">
        <v>18</v>
      </c>
      <c r="W309" s="26" t="s">
        <v>18</v>
      </c>
      <c r="X309" s="27">
        <f t="shared" si="21"/>
        <v>75</v>
      </c>
      <c r="Y309" s="30"/>
      <c r="Z309" s="30"/>
      <c r="AC309" s="15" t="s">
        <v>421</v>
      </c>
      <c r="AD309" s="15" t="s">
        <v>421</v>
      </c>
    </row>
    <row r="310" spans="1:31" s="15" customFormat="1" ht="11.25">
      <c r="A310" s="556"/>
      <c r="B310" s="548"/>
      <c r="C310" s="548"/>
      <c r="D310" s="548"/>
      <c r="E310" s="548"/>
      <c r="F310" s="616"/>
      <c r="G310" s="548"/>
      <c r="H310" s="548"/>
      <c r="I310" s="548"/>
      <c r="J310" s="18" t="s">
        <v>430</v>
      </c>
      <c r="K310" s="25"/>
      <c r="L310" s="25" t="s">
        <v>89</v>
      </c>
      <c r="M310" s="25"/>
      <c r="N310" s="25"/>
      <c r="O310" s="21" t="s">
        <v>38</v>
      </c>
      <c r="P310" s="20">
        <v>15</v>
      </c>
      <c r="Q310" s="296" t="s">
        <v>38</v>
      </c>
      <c r="R310" s="20">
        <v>60</v>
      </c>
      <c r="S310" s="21" t="s">
        <v>18</v>
      </c>
      <c r="T310" s="20">
        <v>0</v>
      </c>
      <c r="U310" s="20" t="s">
        <v>56</v>
      </c>
      <c r="V310" s="21" t="s">
        <v>18</v>
      </c>
      <c r="W310" s="26" t="s">
        <v>18</v>
      </c>
      <c r="X310" s="27">
        <f t="shared" si="21"/>
        <v>75</v>
      </c>
      <c r="Y310" s="30"/>
      <c r="Z310" s="30"/>
      <c r="AC310" s="15" t="s">
        <v>421</v>
      </c>
      <c r="AD310" s="15" t="s">
        <v>421</v>
      </c>
    </row>
    <row r="311" spans="1:31" s="15" customFormat="1" ht="45">
      <c r="A311" s="556"/>
      <c r="B311" s="548"/>
      <c r="C311" s="548"/>
      <c r="D311" s="548"/>
      <c r="E311" s="548"/>
      <c r="F311" s="616"/>
      <c r="G311" s="548"/>
      <c r="H311" s="548"/>
      <c r="I311" s="548"/>
      <c r="J311" s="20" t="s">
        <v>432</v>
      </c>
      <c r="K311" s="27" t="s">
        <v>89</v>
      </c>
      <c r="L311" s="27"/>
      <c r="M311" s="27" t="s">
        <v>89</v>
      </c>
      <c r="N311" s="27"/>
      <c r="O311" s="21" t="s">
        <v>38</v>
      </c>
      <c r="P311" s="20">
        <v>30</v>
      </c>
      <c r="Q311" s="296" t="s">
        <v>38</v>
      </c>
      <c r="R311" s="20">
        <f>(60*2)</f>
        <v>120</v>
      </c>
      <c r="S311" s="21" t="s">
        <v>18</v>
      </c>
      <c r="T311" s="20">
        <v>0</v>
      </c>
      <c r="U311" s="20" t="s">
        <v>56</v>
      </c>
      <c r="V311" s="21" t="s">
        <v>54</v>
      </c>
      <c r="W311" s="21" t="s">
        <v>12</v>
      </c>
      <c r="X311" s="27">
        <f>P311+R311+T311</f>
        <v>150</v>
      </c>
      <c r="Y311" s="163" t="s">
        <v>491</v>
      </c>
      <c r="Z311" s="30"/>
      <c r="AC311" s="17" t="s">
        <v>434</v>
      </c>
      <c r="AD311" s="15" t="s">
        <v>421</v>
      </c>
    </row>
    <row r="312" spans="1:31" s="15" customFormat="1" ht="33.75">
      <c r="A312" s="556"/>
      <c r="B312" s="548"/>
      <c r="C312" s="548"/>
      <c r="D312" s="548"/>
      <c r="E312" s="548"/>
      <c r="F312" s="616"/>
      <c r="G312" s="548"/>
      <c r="H312" s="548"/>
      <c r="I312" s="548"/>
      <c r="J312" s="27" t="s">
        <v>435</v>
      </c>
      <c r="K312" s="27" t="s">
        <v>89</v>
      </c>
      <c r="L312" s="27"/>
      <c r="M312" s="27" t="s">
        <v>89</v>
      </c>
      <c r="N312" s="27"/>
      <c r="O312" s="21" t="s">
        <v>38</v>
      </c>
      <c r="P312" s="20">
        <v>30</v>
      </c>
      <c r="Q312" s="296" t="s">
        <v>38</v>
      </c>
      <c r="R312" s="20">
        <f>(60*2)</f>
        <v>120</v>
      </c>
      <c r="S312" s="21" t="s">
        <v>18</v>
      </c>
      <c r="T312" s="20">
        <v>0</v>
      </c>
      <c r="U312" s="20" t="s">
        <v>56</v>
      </c>
      <c r="V312" s="21" t="s">
        <v>54</v>
      </c>
      <c r="W312" s="21" t="s">
        <v>12</v>
      </c>
      <c r="X312" s="27">
        <f>P312+R312+T312</f>
        <v>150</v>
      </c>
      <c r="Y312" s="163" t="s">
        <v>436</v>
      </c>
      <c r="Z312" s="30"/>
      <c r="AC312" s="17" t="s">
        <v>437</v>
      </c>
      <c r="AD312" s="15" t="s">
        <v>421</v>
      </c>
    </row>
    <row r="313" spans="1:31" s="15" customFormat="1" ht="56.25">
      <c r="A313" s="556"/>
      <c r="B313" s="548"/>
      <c r="C313" s="548"/>
      <c r="D313" s="548"/>
      <c r="E313" s="548"/>
      <c r="F313" s="616"/>
      <c r="G313" s="548"/>
      <c r="H313" s="548"/>
      <c r="I313" s="548"/>
      <c r="J313" s="31" t="s">
        <v>438</v>
      </c>
      <c r="K313" s="27" t="s">
        <v>89</v>
      </c>
      <c r="L313" s="27"/>
      <c r="M313" s="27" t="s">
        <v>89</v>
      </c>
      <c r="N313" s="27"/>
      <c r="O313" s="21" t="s">
        <v>38</v>
      </c>
      <c r="P313" s="20">
        <v>30</v>
      </c>
      <c r="Q313" s="296" t="s">
        <v>38</v>
      </c>
      <c r="R313" s="20">
        <f>(60*2)</f>
        <v>120</v>
      </c>
      <c r="S313" s="21" t="s">
        <v>18</v>
      </c>
      <c r="T313" s="20">
        <v>0</v>
      </c>
      <c r="U313" s="20" t="s">
        <v>56</v>
      </c>
      <c r="V313" s="21" t="s">
        <v>54</v>
      </c>
      <c r="W313" s="21" t="s">
        <v>12</v>
      </c>
      <c r="X313" s="27">
        <f>P313+R313+T313</f>
        <v>150</v>
      </c>
      <c r="Y313" s="163" t="s">
        <v>439</v>
      </c>
      <c r="Z313" s="30"/>
      <c r="AC313" s="169" t="s">
        <v>440</v>
      </c>
      <c r="AD313" s="17" t="s">
        <v>434</v>
      </c>
    </row>
    <row r="314" spans="1:31" s="15" customFormat="1" ht="33.75">
      <c r="A314" s="556"/>
      <c r="B314" s="548"/>
      <c r="C314" s="548"/>
      <c r="D314" s="548"/>
      <c r="E314" s="548"/>
      <c r="F314" s="616"/>
      <c r="G314" s="548"/>
      <c r="H314" s="548"/>
      <c r="I314" s="548"/>
      <c r="J314" s="27" t="s">
        <v>441</v>
      </c>
      <c r="K314" s="27" t="s">
        <v>89</v>
      </c>
      <c r="L314" s="27"/>
      <c r="M314" s="27" t="s">
        <v>89</v>
      </c>
      <c r="N314" s="27"/>
      <c r="O314" s="21" t="s">
        <v>38</v>
      </c>
      <c r="P314" s="20">
        <v>30</v>
      </c>
      <c r="Q314" s="21" t="s">
        <v>43</v>
      </c>
      <c r="R314" s="20">
        <f>(60*2)</f>
        <v>120</v>
      </c>
      <c r="S314" s="21" t="s">
        <v>18</v>
      </c>
      <c r="T314" s="20">
        <v>0</v>
      </c>
      <c r="U314" s="20" t="s">
        <v>41</v>
      </c>
      <c r="V314" s="21" t="s">
        <v>44</v>
      </c>
      <c r="W314" s="21" t="s">
        <v>43</v>
      </c>
      <c r="X314" s="27">
        <f>P314+R314+T314</f>
        <v>150</v>
      </c>
      <c r="Y314" s="164" t="s">
        <v>477</v>
      </c>
      <c r="Z314" s="30"/>
      <c r="AC314" s="149" t="s">
        <v>477</v>
      </c>
      <c r="AD314" s="17" t="s">
        <v>437</v>
      </c>
    </row>
    <row r="315" spans="1:31" s="15" customFormat="1" ht="57" thickBot="1">
      <c r="A315" s="556"/>
      <c r="B315" s="548"/>
      <c r="C315" s="548"/>
      <c r="D315" s="548"/>
      <c r="E315" s="548"/>
      <c r="F315" s="616"/>
      <c r="G315" s="548"/>
      <c r="H315" s="548"/>
      <c r="I315" s="548"/>
      <c r="J315" s="27" t="s">
        <v>444</v>
      </c>
      <c r="K315" s="27" t="s">
        <v>89</v>
      </c>
      <c r="L315" s="27"/>
      <c r="M315" s="27" t="s">
        <v>89</v>
      </c>
      <c r="N315" s="27"/>
      <c r="O315" s="21" t="s">
        <v>38</v>
      </c>
      <c r="P315" s="20">
        <v>30</v>
      </c>
      <c r="Q315" s="21" t="s">
        <v>43</v>
      </c>
      <c r="R315" s="20">
        <f>(24*60)*14</f>
        <v>20160</v>
      </c>
      <c r="S315" s="21" t="s">
        <v>18</v>
      </c>
      <c r="T315" s="20">
        <v>0</v>
      </c>
      <c r="U315" s="20" t="s">
        <v>45</v>
      </c>
      <c r="V315" s="21" t="s">
        <v>44</v>
      </c>
      <c r="W315" s="21" t="s">
        <v>43</v>
      </c>
      <c r="X315" s="27">
        <f>P315+R315+T315</f>
        <v>20190</v>
      </c>
      <c r="Y315" s="164" t="s">
        <v>445</v>
      </c>
      <c r="Z315" s="30"/>
      <c r="AC315" s="149" t="s">
        <v>445</v>
      </c>
      <c r="AD315" s="169" t="s">
        <v>440</v>
      </c>
    </row>
    <row r="316" spans="1:31" s="15" customFormat="1" ht="11.25">
      <c r="A316" s="556"/>
      <c r="B316" s="548"/>
      <c r="C316" s="548"/>
      <c r="D316" s="548"/>
      <c r="E316" s="548"/>
      <c r="F316" s="616"/>
      <c r="G316" s="548"/>
      <c r="H316" s="548"/>
      <c r="I316" s="548" t="s">
        <v>492</v>
      </c>
      <c r="J316" s="9" t="s">
        <v>418</v>
      </c>
      <c r="K316" s="45" t="s">
        <v>89</v>
      </c>
      <c r="L316" s="45" t="s">
        <v>89</v>
      </c>
      <c r="M316" s="45"/>
      <c r="N316" s="45" t="s">
        <v>89</v>
      </c>
      <c r="O316" s="46" t="s">
        <v>38</v>
      </c>
      <c r="P316" s="11">
        <v>15</v>
      </c>
      <c r="Q316" s="46" t="s">
        <v>43</v>
      </c>
      <c r="R316" s="11">
        <v>30</v>
      </c>
      <c r="S316" s="46" t="s">
        <v>43</v>
      </c>
      <c r="T316" s="11">
        <f>24*60</f>
        <v>1440</v>
      </c>
      <c r="U316" s="11" t="s">
        <v>41</v>
      </c>
      <c r="V316" s="46" t="s">
        <v>18</v>
      </c>
      <c r="W316" s="49" t="s">
        <v>18</v>
      </c>
      <c r="X316" s="50">
        <f t="shared" ref="X316:X382" si="22">P316+R316+T316</f>
        <v>1485</v>
      </c>
      <c r="Y316" s="164" t="s">
        <v>493</v>
      </c>
      <c r="Z316" s="30"/>
      <c r="AC316" s="149" t="s">
        <v>493</v>
      </c>
      <c r="AD316" s="149" t="s">
        <v>477</v>
      </c>
    </row>
    <row r="317" spans="1:31" s="15" customFormat="1" ht="11.25">
      <c r="A317" s="556"/>
      <c r="B317" s="548"/>
      <c r="C317" s="548"/>
      <c r="D317" s="548"/>
      <c r="E317" s="548"/>
      <c r="F317" s="616"/>
      <c r="G317" s="548"/>
      <c r="H317" s="548"/>
      <c r="I317" s="548"/>
      <c r="J317" s="18" t="s">
        <v>420</v>
      </c>
      <c r="K317" s="25" t="s">
        <v>89</v>
      </c>
      <c r="L317" s="25" t="s">
        <v>89</v>
      </c>
      <c r="M317" s="25"/>
      <c r="N317" s="25" t="s">
        <v>89</v>
      </c>
      <c r="O317" s="21" t="s">
        <v>38</v>
      </c>
      <c r="P317" s="20">
        <v>15</v>
      </c>
      <c r="Q317" s="21" t="s">
        <v>48</v>
      </c>
      <c r="R317" s="20">
        <v>30</v>
      </c>
      <c r="S317" s="21" t="s">
        <v>43</v>
      </c>
      <c r="T317" s="20">
        <f>24*60</f>
        <v>1440</v>
      </c>
      <c r="U317" s="20" t="s">
        <v>41</v>
      </c>
      <c r="V317" s="21" t="s">
        <v>18</v>
      </c>
      <c r="W317" s="26" t="s">
        <v>18</v>
      </c>
      <c r="X317" s="27">
        <f t="shared" si="22"/>
        <v>1485</v>
      </c>
      <c r="Y317" s="30"/>
      <c r="Z317" s="30"/>
      <c r="AC317" s="105" t="s">
        <v>421</v>
      </c>
      <c r="AD317" s="149" t="s">
        <v>445</v>
      </c>
    </row>
    <row r="318" spans="1:31" s="15" customFormat="1" ht="11.25">
      <c r="A318" s="556"/>
      <c r="B318" s="548"/>
      <c r="C318" s="548"/>
      <c r="D318" s="548"/>
      <c r="E318" s="548"/>
      <c r="F318" s="616"/>
      <c r="G318" s="548"/>
      <c r="H318" s="548"/>
      <c r="I318" s="548"/>
      <c r="J318" s="18" t="s">
        <v>423</v>
      </c>
      <c r="K318" s="25" t="s">
        <v>89</v>
      </c>
      <c r="L318" s="25" t="s">
        <v>89</v>
      </c>
      <c r="M318" s="25"/>
      <c r="N318" s="25"/>
      <c r="O318" s="21" t="s">
        <v>38</v>
      </c>
      <c r="P318" s="20">
        <v>15</v>
      </c>
      <c r="Q318" s="21" t="s">
        <v>48</v>
      </c>
      <c r="R318" s="20">
        <v>30</v>
      </c>
      <c r="S318" s="21" t="s">
        <v>18</v>
      </c>
      <c r="T318" s="20">
        <v>0</v>
      </c>
      <c r="U318" s="20" t="s">
        <v>41</v>
      </c>
      <c r="V318" s="21" t="s">
        <v>18</v>
      </c>
      <c r="W318" s="26" t="s">
        <v>18</v>
      </c>
      <c r="X318" s="27">
        <f t="shared" si="22"/>
        <v>45</v>
      </c>
      <c r="Y318" s="30"/>
      <c r="Z318" s="30"/>
      <c r="AC318" s="105" t="s">
        <v>421</v>
      </c>
      <c r="AD318" s="149" t="s">
        <v>493</v>
      </c>
    </row>
    <row r="319" spans="1:31" s="15" customFormat="1" ht="56.25">
      <c r="A319" s="556"/>
      <c r="B319" s="548"/>
      <c r="C319" s="548"/>
      <c r="D319" s="548"/>
      <c r="E319" s="548"/>
      <c r="F319" s="616"/>
      <c r="G319" s="548"/>
      <c r="H319" s="548"/>
      <c r="I319" s="548"/>
      <c r="J319" s="18" t="s">
        <v>427</v>
      </c>
      <c r="K319" s="25" t="s">
        <v>89</v>
      </c>
      <c r="L319" s="25" t="s">
        <v>89</v>
      </c>
      <c r="M319" s="25"/>
      <c r="N319" s="25"/>
      <c r="O319" s="21" t="s">
        <v>38</v>
      </c>
      <c r="P319" s="20">
        <v>15</v>
      </c>
      <c r="Q319" s="21" t="s">
        <v>43</v>
      </c>
      <c r="R319" s="20">
        <v>30</v>
      </c>
      <c r="S319" s="21" t="s">
        <v>18</v>
      </c>
      <c r="T319" s="20">
        <v>0</v>
      </c>
      <c r="U319" s="20" t="s">
        <v>41</v>
      </c>
      <c r="V319" s="21" t="s">
        <v>18</v>
      </c>
      <c r="W319" s="26" t="s">
        <v>18</v>
      </c>
      <c r="X319" s="27">
        <f t="shared" si="22"/>
        <v>45</v>
      </c>
      <c r="Y319" s="621" t="s">
        <v>494</v>
      </c>
      <c r="Z319" s="30"/>
      <c r="AC319" s="105" t="s">
        <v>495</v>
      </c>
      <c r="AD319" s="105" t="s">
        <v>421</v>
      </c>
    </row>
    <row r="320" spans="1:31" s="15" customFormat="1" ht="56.25">
      <c r="A320" s="556"/>
      <c r="B320" s="548"/>
      <c r="C320" s="548"/>
      <c r="D320" s="548"/>
      <c r="E320" s="548"/>
      <c r="F320" s="616"/>
      <c r="G320" s="548"/>
      <c r="H320" s="548"/>
      <c r="I320" s="548"/>
      <c r="J320" s="18" t="s">
        <v>428</v>
      </c>
      <c r="K320" s="25" t="s">
        <v>89</v>
      </c>
      <c r="L320" s="25" t="s">
        <v>89</v>
      </c>
      <c r="M320" s="25"/>
      <c r="N320" s="25" t="s">
        <v>89</v>
      </c>
      <c r="O320" s="21" t="s">
        <v>38</v>
      </c>
      <c r="P320" s="20">
        <v>15</v>
      </c>
      <c r="Q320" s="296" t="s">
        <v>43</v>
      </c>
      <c r="R320" s="20">
        <v>30</v>
      </c>
      <c r="S320" s="21" t="s">
        <v>48</v>
      </c>
      <c r="T320" s="20">
        <f>24*60</f>
        <v>1440</v>
      </c>
      <c r="U320" s="20" t="s">
        <v>41</v>
      </c>
      <c r="V320" s="21" t="s">
        <v>18</v>
      </c>
      <c r="W320" s="26" t="s">
        <v>18</v>
      </c>
      <c r="X320" s="27">
        <f t="shared" si="22"/>
        <v>1485</v>
      </c>
      <c r="Y320" s="621"/>
      <c r="Z320" s="30"/>
      <c r="AC320" s="105" t="s">
        <v>495</v>
      </c>
      <c r="AD320" s="105" t="s">
        <v>421</v>
      </c>
    </row>
    <row r="321" spans="1:30" s="15" customFormat="1" ht="56.25">
      <c r="A321" s="556"/>
      <c r="B321" s="548"/>
      <c r="C321" s="548"/>
      <c r="D321" s="548"/>
      <c r="E321" s="548"/>
      <c r="F321" s="616"/>
      <c r="G321" s="548"/>
      <c r="H321" s="548"/>
      <c r="I321" s="548"/>
      <c r="J321" s="18" t="s">
        <v>429</v>
      </c>
      <c r="K321" s="25"/>
      <c r="L321" s="25" t="s">
        <v>89</v>
      </c>
      <c r="M321" s="25"/>
      <c r="N321" s="25"/>
      <c r="O321" s="21" t="s">
        <v>38</v>
      </c>
      <c r="P321" s="20">
        <v>15</v>
      </c>
      <c r="Q321" s="296" t="s">
        <v>38</v>
      </c>
      <c r="R321" s="20">
        <v>60</v>
      </c>
      <c r="S321" s="21" t="s">
        <v>18</v>
      </c>
      <c r="T321" s="20">
        <v>0</v>
      </c>
      <c r="U321" s="20" t="s">
        <v>56</v>
      </c>
      <c r="V321" s="21" t="s">
        <v>18</v>
      </c>
      <c r="W321" s="26" t="s">
        <v>18</v>
      </c>
      <c r="X321" s="27">
        <f t="shared" si="22"/>
        <v>75</v>
      </c>
      <c r="Y321" s="30"/>
      <c r="Z321" s="30"/>
      <c r="AC321" s="15" t="s">
        <v>421</v>
      </c>
      <c r="AD321" s="105" t="s">
        <v>495</v>
      </c>
    </row>
    <row r="322" spans="1:30" s="15" customFormat="1" ht="56.25">
      <c r="A322" s="556"/>
      <c r="B322" s="548"/>
      <c r="C322" s="548"/>
      <c r="D322" s="548"/>
      <c r="E322" s="548"/>
      <c r="F322" s="616"/>
      <c r="G322" s="548"/>
      <c r="H322" s="548"/>
      <c r="I322" s="548"/>
      <c r="J322" s="18" t="s">
        <v>430</v>
      </c>
      <c r="K322" s="25"/>
      <c r="L322" s="25" t="s">
        <v>89</v>
      </c>
      <c r="M322" s="25"/>
      <c r="N322" s="25"/>
      <c r="O322" s="21" t="s">
        <v>38</v>
      </c>
      <c r="P322" s="20">
        <v>15</v>
      </c>
      <c r="Q322" s="296" t="s">
        <v>38</v>
      </c>
      <c r="R322" s="20">
        <v>60</v>
      </c>
      <c r="S322" s="21" t="s">
        <v>18</v>
      </c>
      <c r="T322" s="20">
        <v>0</v>
      </c>
      <c r="U322" s="20" t="s">
        <v>56</v>
      </c>
      <c r="V322" s="21" t="s">
        <v>18</v>
      </c>
      <c r="W322" s="26" t="s">
        <v>18</v>
      </c>
      <c r="X322" s="27">
        <f t="shared" si="22"/>
        <v>75</v>
      </c>
      <c r="Y322" s="30"/>
      <c r="Z322" s="30"/>
      <c r="AC322" s="15" t="s">
        <v>421</v>
      </c>
      <c r="AD322" s="105" t="s">
        <v>495</v>
      </c>
    </row>
    <row r="323" spans="1:30" s="15" customFormat="1" ht="45">
      <c r="A323" s="556"/>
      <c r="B323" s="548"/>
      <c r="C323" s="548"/>
      <c r="D323" s="548"/>
      <c r="E323" s="548"/>
      <c r="F323" s="616"/>
      <c r="G323" s="548"/>
      <c r="H323" s="548"/>
      <c r="I323" s="548"/>
      <c r="J323" s="20" t="s">
        <v>432</v>
      </c>
      <c r="K323" s="27" t="s">
        <v>89</v>
      </c>
      <c r="L323" s="27"/>
      <c r="M323" s="27" t="s">
        <v>89</v>
      </c>
      <c r="N323" s="27"/>
      <c r="O323" s="21" t="s">
        <v>38</v>
      </c>
      <c r="P323" s="20">
        <v>30</v>
      </c>
      <c r="Q323" s="296" t="s">
        <v>38</v>
      </c>
      <c r="R323" s="20">
        <f>(60*2)</f>
        <v>120</v>
      </c>
      <c r="S323" s="21" t="s">
        <v>18</v>
      </c>
      <c r="T323" s="20">
        <v>0</v>
      </c>
      <c r="U323" s="20" t="s">
        <v>56</v>
      </c>
      <c r="V323" s="21" t="s">
        <v>54</v>
      </c>
      <c r="W323" s="21" t="s">
        <v>12</v>
      </c>
      <c r="X323" s="27">
        <f>P323+R323+T323</f>
        <v>150</v>
      </c>
      <c r="Y323" s="163" t="s">
        <v>433</v>
      </c>
      <c r="Z323" s="30"/>
      <c r="AC323" s="17" t="s">
        <v>434</v>
      </c>
      <c r="AD323" s="15" t="s">
        <v>421</v>
      </c>
    </row>
    <row r="324" spans="1:30" s="15" customFormat="1" ht="33.75">
      <c r="A324" s="556"/>
      <c r="B324" s="548"/>
      <c r="C324" s="548"/>
      <c r="D324" s="548"/>
      <c r="E324" s="548"/>
      <c r="F324" s="616"/>
      <c r="G324" s="548"/>
      <c r="H324" s="548"/>
      <c r="I324" s="548"/>
      <c r="J324" s="27" t="s">
        <v>435</v>
      </c>
      <c r="K324" s="27" t="s">
        <v>89</v>
      </c>
      <c r="L324" s="27"/>
      <c r="M324" s="27" t="s">
        <v>89</v>
      </c>
      <c r="N324" s="27"/>
      <c r="O324" s="21" t="s">
        <v>38</v>
      </c>
      <c r="P324" s="20">
        <v>30</v>
      </c>
      <c r="Q324" s="296" t="s">
        <v>38</v>
      </c>
      <c r="R324" s="20">
        <f>(60*2)</f>
        <v>120</v>
      </c>
      <c r="S324" s="21" t="s">
        <v>18</v>
      </c>
      <c r="T324" s="20">
        <v>0</v>
      </c>
      <c r="U324" s="20" t="s">
        <v>56</v>
      </c>
      <c r="V324" s="21" t="s">
        <v>54</v>
      </c>
      <c r="W324" s="21" t="s">
        <v>12</v>
      </c>
      <c r="X324" s="27">
        <f>P324+R324+T324</f>
        <v>150</v>
      </c>
      <c r="Y324" s="163" t="s">
        <v>436</v>
      </c>
      <c r="Z324" s="30"/>
      <c r="AC324" s="17" t="s">
        <v>437</v>
      </c>
      <c r="AD324" s="15" t="s">
        <v>421</v>
      </c>
    </row>
    <row r="325" spans="1:30" s="15" customFormat="1" ht="56.25">
      <c r="A325" s="556"/>
      <c r="B325" s="548"/>
      <c r="C325" s="548"/>
      <c r="D325" s="548"/>
      <c r="E325" s="548"/>
      <c r="F325" s="616"/>
      <c r="G325" s="548"/>
      <c r="H325" s="548"/>
      <c r="I325" s="548"/>
      <c r="J325" s="31" t="s">
        <v>438</v>
      </c>
      <c r="K325" s="27" t="s">
        <v>89</v>
      </c>
      <c r="L325" s="27"/>
      <c r="M325" s="27" t="s">
        <v>89</v>
      </c>
      <c r="N325" s="27"/>
      <c r="O325" s="21" t="s">
        <v>38</v>
      </c>
      <c r="P325" s="20">
        <v>30</v>
      </c>
      <c r="Q325" s="296" t="s">
        <v>38</v>
      </c>
      <c r="R325" s="20">
        <f>(60*2)</f>
        <v>120</v>
      </c>
      <c r="S325" s="21" t="s">
        <v>18</v>
      </c>
      <c r="T325" s="20">
        <v>0</v>
      </c>
      <c r="U325" s="20" t="s">
        <v>56</v>
      </c>
      <c r="V325" s="21" t="s">
        <v>54</v>
      </c>
      <c r="W325" s="21" t="s">
        <v>12</v>
      </c>
      <c r="X325" s="27">
        <f>P325+R325+T325</f>
        <v>150</v>
      </c>
      <c r="Y325" s="163" t="s">
        <v>439</v>
      </c>
      <c r="Z325" s="30"/>
      <c r="AC325" s="169" t="s">
        <v>440</v>
      </c>
      <c r="AD325" s="17" t="s">
        <v>434</v>
      </c>
    </row>
    <row r="326" spans="1:30" s="15" customFormat="1" ht="56.25">
      <c r="A326" s="556"/>
      <c r="B326" s="548"/>
      <c r="C326" s="548"/>
      <c r="D326" s="548"/>
      <c r="E326" s="548"/>
      <c r="F326" s="616"/>
      <c r="G326" s="548"/>
      <c r="H326" s="548"/>
      <c r="I326" s="548"/>
      <c r="J326" s="27" t="s">
        <v>441</v>
      </c>
      <c r="K326" s="27" t="s">
        <v>89</v>
      </c>
      <c r="L326" s="27"/>
      <c r="M326" s="27" t="s">
        <v>89</v>
      </c>
      <c r="N326" s="27"/>
      <c r="O326" s="21" t="s">
        <v>38</v>
      </c>
      <c r="P326" s="20">
        <v>30</v>
      </c>
      <c r="Q326" s="296" t="s">
        <v>43</v>
      </c>
      <c r="R326" s="20">
        <f>(60*2)</f>
        <v>120</v>
      </c>
      <c r="S326" s="21" t="s">
        <v>18</v>
      </c>
      <c r="T326" s="20">
        <v>0</v>
      </c>
      <c r="U326" s="20" t="s">
        <v>41</v>
      </c>
      <c r="V326" s="21" t="s">
        <v>44</v>
      </c>
      <c r="W326" s="21" t="s">
        <v>43</v>
      </c>
      <c r="X326" s="27">
        <f>P326+R326+T326</f>
        <v>150</v>
      </c>
      <c r="Y326" s="170" t="s">
        <v>496</v>
      </c>
      <c r="Z326" s="30"/>
      <c r="AC326" s="105" t="s">
        <v>497</v>
      </c>
      <c r="AD326" s="17" t="s">
        <v>437</v>
      </c>
    </row>
    <row r="327" spans="1:30" s="15" customFormat="1" ht="56.25">
      <c r="A327" s="556"/>
      <c r="B327" s="548"/>
      <c r="C327" s="548"/>
      <c r="D327" s="548"/>
      <c r="E327" s="548"/>
      <c r="F327" s="616"/>
      <c r="G327" s="548"/>
      <c r="H327" s="548"/>
      <c r="I327" s="548"/>
      <c r="J327" s="27" t="s">
        <v>444</v>
      </c>
      <c r="K327" s="27" t="s">
        <v>89</v>
      </c>
      <c r="L327" s="27"/>
      <c r="M327" s="27" t="s">
        <v>89</v>
      </c>
      <c r="N327" s="27"/>
      <c r="O327" s="21" t="s">
        <v>38</v>
      </c>
      <c r="P327" s="20">
        <v>30</v>
      </c>
      <c r="Q327" s="21" t="s">
        <v>43</v>
      </c>
      <c r="R327" s="20">
        <f>(24*60)*14</f>
        <v>20160</v>
      </c>
      <c r="S327" s="21" t="s">
        <v>18</v>
      </c>
      <c r="T327" s="20">
        <v>0</v>
      </c>
      <c r="U327" s="20" t="s">
        <v>45</v>
      </c>
      <c r="V327" s="21" t="s">
        <v>44</v>
      </c>
      <c r="W327" s="21" t="s">
        <v>43</v>
      </c>
      <c r="X327" s="27">
        <f>P327+R327+T327</f>
        <v>20190</v>
      </c>
      <c r="Y327" s="164" t="s">
        <v>445</v>
      </c>
      <c r="Z327" s="30"/>
      <c r="AC327" s="149" t="s">
        <v>445</v>
      </c>
      <c r="AD327" s="169" t="s">
        <v>440</v>
      </c>
    </row>
    <row r="328" spans="1:30" s="15" customFormat="1" ht="45">
      <c r="A328" s="556"/>
      <c r="B328" s="548"/>
      <c r="C328" s="548"/>
      <c r="D328" s="548"/>
      <c r="E328" s="548"/>
      <c r="F328" s="616"/>
      <c r="G328" s="548"/>
      <c r="H328" s="548"/>
      <c r="I328" s="548" t="s">
        <v>498</v>
      </c>
      <c r="J328" s="18" t="s">
        <v>420</v>
      </c>
      <c r="K328" s="25" t="s">
        <v>89</v>
      </c>
      <c r="L328" s="25" t="s">
        <v>89</v>
      </c>
      <c r="M328" s="25"/>
      <c r="N328" s="25" t="s">
        <v>89</v>
      </c>
      <c r="O328" s="21" t="s">
        <v>38</v>
      </c>
      <c r="P328" s="20">
        <v>15</v>
      </c>
      <c r="Q328" s="21" t="s">
        <v>48</v>
      </c>
      <c r="R328" s="20">
        <v>30</v>
      </c>
      <c r="S328" s="21" t="s">
        <v>43</v>
      </c>
      <c r="T328" s="20">
        <f>24*60</f>
        <v>1440</v>
      </c>
      <c r="U328" s="20" t="s">
        <v>41</v>
      </c>
      <c r="V328" s="21" t="s">
        <v>18</v>
      </c>
      <c r="W328" s="26" t="s">
        <v>18</v>
      </c>
      <c r="X328" s="27">
        <f t="shared" si="22"/>
        <v>1485</v>
      </c>
      <c r="Y328" s="30"/>
      <c r="Z328" s="30"/>
      <c r="AC328" s="15" t="s">
        <v>421</v>
      </c>
      <c r="AD328" s="105" t="s">
        <v>497</v>
      </c>
    </row>
    <row r="329" spans="1:30" s="15" customFormat="1" ht="22.5">
      <c r="A329" s="556"/>
      <c r="B329" s="548"/>
      <c r="C329" s="548"/>
      <c r="D329" s="548"/>
      <c r="E329" s="548"/>
      <c r="F329" s="616"/>
      <c r="G329" s="548"/>
      <c r="H329" s="548"/>
      <c r="I329" s="548"/>
      <c r="J329" s="18" t="s">
        <v>469</v>
      </c>
      <c r="K329" s="25" t="s">
        <v>89</v>
      </c>
      <c r="L329" s="25" t="s">
        <v>89</v>
      </c>
      <c r="M329" s="25"/>
      <c r="N329" s="25"/>
      <c r="O329" s="21" t="s">
        <v>38</v>
      </c>
      <c r="P329" s="20">
        <v>15</v>
      </c>
      <c r="Q329" s="21" t="s">
        <v>43</v>
      </c>
      <c r="R329" s="20">
        <v>30</v>
      </c>
      <c r="S329" s="21" t="s">
        <v>18</v>
      </c>
      <c r="T329" s="20">
        <v>0</v>
      </c>
      <c r="U329" s="20" t="s">
        <v>41</v>
      </c>
      <c r="V329" s="21" t="s">
        <v>18</v>
      </c>
      <c r="W329" s="26" t="s">
        <v>18</v>
      </c>
      <c r="X329" s="27">
        <f t="shared" si="22"/>
        <v>45</v>
      </c>
      <c r="Y329" s="170" t="s">
        <v>419</v>
      </c>
      <c r="Z329" s="30"/>
      <c r="AC329" s="105" t="s">
        <v>499</v>
      </c>
      <c r="AD329" s="149" t="s">
        <v>445</v>
      </c>
    </row>
    <row r="330" spans="1:30" s="15" customFormat="1" ht="11.25">
      <c r="A330" s="556"/>
      <c r="B330" s="548"/>
      <c r="C330" s="548"/>
      <c r="D330" s="548"/>
      <c r="E330" s="548"/>
      <c r="F330" s="616"/>
      <c r="G330" s="548"/>
      <c r="H330" s="548"/>
      <c r="I330" s="548"/>
      <c r="J330" s="18" t="s">
        <v>428</v>
      </c>
      <c r="K330" s="25" t="s">
        <v>89</v>
      </c>
      <c r="L330" s="25" t="s">
        <v>89</v>
      </c>
      <c r="M330" s="25"/>
      <c r="N330" s="25" t="s">
        <v>89</v>
      </c>
      <c r="O330" s="21" t="s">
        <v>38</v>
      </c>
      <c r="P330" s="20">
        <v>15</v>
      </c>
      <c r="Q330" s="21" t="s">
        <v>43</v>
      </c>
      <c r="R330" s="20">
        <v>30</v>
      </c>
      <c r="S330" s="21" t="s">
        <v>48</v>
      </c>
      <c r="T330" s="20">
        <f>24*60</f>
        <v>1440</v>
      </c>
      <c r="U330" s="20" t="s">
        <v>41</v>
      </c>
      <c r="V330" s="21" t="s">
        <v>18</v>
      </c>
      <c r="W330" s="26" t="s">
        <v>18</v>
      </c>
      <c r="X330" s="27">
        <f t="shared" si="22"/>
        <v>1485</v>
      </c>
      <c r="Y330" s="30"/>
      <c r="Z330" s="30"/>
      <c r="AC330" s="107" t="s">
        <v>421</v>
      </c>
      <c r="AD330" s="15" t="s">
        <v>421</v>
      </c>
    </row>
    <row r="331" spans="1:30" s="15" customFormat="1" ht="22.5">
      <c r="A331" s="556"/>
      <c r="B331" s="548"/>
      <c r="C331" s="548"/>
      <c r="D331" s="548"/>
      <c r="E331" s="548"/>
      <c r="F331" s="616"/>
      <c r="G331" s="548"/>
      <c r="H331" s="548"/>
      <c r="I331" s="548"/>
      <c r="J331" s="18" t="s">
        <v>429</v>
      </c>
      <c r="K331" s="25"/>
      <c r="L331" s="25" t="s">
        <v>89</v>
      </c>
      <c r="M331" s="25"/>
      <c r="N331" s="25"/>
      <c r="O331" s="21" t="s">
        <v>38</v>
      </c>
      <c r="P331" s="20">
        <v>15</v>
      </c>
      <c r="Q331" s="296" t="s">
        <v>38</v>
      </c>
      <c r="R331" s="20">
        <v>60</v>
      </c>
      <c r="S331" s="21" t="s">
        <v>18</v>
      </c>
      <c r="T331" s="20">
        <v>0</v>
      </c>
      <c r="U331" s="20" t="s">
        <v>56</v>
      </c>
      <c r="V331" s="21" t="s">
        <v>18</v>
      </c>
      <c r="W331" s="26" t="s">
        <v>18</v>
      </c>
      <c r="X331" s="27">
        <f t="shared" si="22"/>
        <v>75</v>
      </c>
      <c r="Y331" s="30"/>
      <c r="Z331" s="30"/>
      <c r="AC331" s="107" t="s">
        <v>421</v>
      </c>
      <c r="AD331" s="105" t="s">
        <v>499</v>
      </c>
    </row>
    <row r="332" spans="1:30" s="15" customFormat="1" ht="11.25">
      <c r="A332" s="556"/>
      <c r="B332" s="548"/>
      <c r="C332" s="548"/>
      <c r="D332" s="548"/>
      <c r="E332" s="548"/>
      <c r="F332" s="616"/>
      <c r="G332" s="548"/>
      <c r="H332" s="548"/>
      <c r="I332" s="548"/>
      <c r="J332" s="18" t="s">
        <v>430</v>
      </c>
      <c r="K332" s="25"/>
      <c r="L332" s="25" t="s">
        <v>89</v>
      </c>
      <c r="M332" s="25"/>
      <c r="N332" s="25"/>
      <c r="O332" s="21" t="s">
        <v>38</v>
      </c>
      <c r="P332" s="20">
        <v>15</v>
      </c>
      <c r="Q332" s="296" t="s">
        <v>38</v>
      </c>
      <c r="R332" s="20">
        <v>60</v>
      </c>
      <c r="S332" s="21" t="s">
        <v>18</v>
      </c>
      <c r="T332" s="20">
        <v>0</v>
      </c>
      <c r="U332" s="20" t="s">
        <v>56</v>
      </c>
      <c r="V332" s="21" t="s">
        <v>18</v>
      </c>
      <c r="W332" s="26" t="s">
        <v>18</v>
      </c>
      <c r="X332" s="27">
        <f t="shared" si="22"/>
        <v>75</v>
      </c>
      <c r="Y332" s="30"/>
      <c r="Z332" s="30"/>
      <c r="AC332" s="107" t="s">
        <v>421</v>
      </c>
      <c r="AD332" s="107" t="s">
        <v>421</v>
      </c>
    </row>
    <row r="333" spans="1:30" s="15" customFormat="1" ht="45">
      <c r="A333" s="556"/>
      <c r="B333" s="548"/>
      <c r="C333" s="548"/>
      <c r="D333" s="548"/>
      <c r="E333" s="548"/>
      <c r="F333" s="616"/>
      <c r="G333" s="548"/>
      <c r="H333" s="548"/>
      <c r="I333" s="548"/>
      <c r="J333" s="171" t="s">
        <v>500</v>
      </c>
      <c r="K333" s="319" t="s">
        <v>89</v>
      </c>
      <c r="L333" s="315" t="s">
        <v>89</v>
      </c>
      <c r="M333" s="315"/>
      <c r="N333" s="25"/>
      <c r="O333" s="140" t="s">
        <v>38</v>
      </c>
      <c r="P333" s="289">
        <v>15</v>
      </c>
      <c r="Q333" s="140" t="s">
        <v>43</v>
      </c>
      <c r="R333" s="319">
        <v>30</v>
      </c>
      <c r="S333" s="140" t="s">
        <v>18</v>
      </c>
      <c r="T333" s="289">
        <v>0</v>
      </c>
      <c r="U333" s="289" t="s">
        <v>41</v>
      </c>
      <c r="V333" s="140" t="s">
        <v>18</v>
      </c>
      <c r="W333" s="312" t="s">
        <v>18</v>
      </c>
      <c r="X333" s="139">
        <f t="shared" si="22"/>
        <v>45</v>
      </c>
      <c r="Y333" s="163" t="s">
        <v>501</v>
      </c>
      <c r="Z333" s="30"/>
      <c r="AC333" s="17" t="s">
        <v>502</v>
      </c>
      <c r="AD333" s="107" t="s">
        <v>421</v>
      </c>
    </row>
    <row r="334" spans="1:30" s="15" customFormat="1" ht="11.25">
      <c r="A334" s="556"/>
      <c r="B334" s="548"/>
      <c r="C334" s="548"/>
      <c r="D334" s="548"/>
      <c r="E334" s="548"/>
      <c r="F334" s="616"/>
      <c r="G334" s="548"/>
      <c r="H334" s="548"/>
      <c r="I334" s="548"/>
      <c r="J334" s="171" t="s">
        <v>503</v>
      </c>
      <c r="K334" s="319" t="s">
        <v>89</v>
      </c>
      <c r="L334" s="315" t="s">
        <v>89</v>
      </c>
      <c r="M334" s="315"/>
      <c r="N334" s="25"/>
      <c r="O334" s="140" t="s">
        <v>38</v>
      </c>
      <c r="P334" s="289">
        <v>15</v>
      </c>
      <c r="Q334" s="140" t="s">
        <v>43</v>
      </c>
      <c r="R334" s="319">
        <v>30</v>
      </c>
      <c r="S334" s="140" t="s">
        <v>18</v>
      </c>
      <c r="T334" s="289">
        <v>0</v>
      </c>
      <c r="U334" s="289" t="s">
        <v>41</v>
      </c>
      <c r="V334" s="140" t="s">
        <v>18</v>
      </c>
      <c r="W334" s="312" t="s">
        <v>18</v>
      </c>
      <c r="X334" s="139">
        <f t="shared" si="22"/>
        <v>45</v>
      </c>
      <c r="Y334" s="163" t="s">
        <v>504</v>
      </c>
      <c r="Z334" s="30"/>
      <c r="AC334" s="17" t="s">
        <v>505</v>
      </c>
      <c r="AD334" s="107" t="s">
        <v>421</v>
      </c>
    </row>
    <row r="335" spans="1:30" s="15" customFormat="1" ht="45">
      <c r="A335" s="556"/>
      <c r="B335" s="548"/>
      <c r="C335" s="548"/>
      <c r="D335" s="548"/>
      <c r="E335" s="548"/>
      <c r="F335" s="616"/>
      <c r="G335" s="548"/>
      <c r="H335" s="548"/>
      <c r="I335" s="548"/>
      <c r="J335" s="20" t="s">
        <v>432</v>
      </c>
      <c r="K335" s="27" t="s">
        <v>89</v>
      </c>
      <c r="L335" s="27"/>
      <c r="M335" s="27" t="s">
        <v>89</v>
      </c>
      <c r="N335" s="27"/>
      <c r="O335" s="21" t="s">
        <v>38</v>
      </c>
      <c r="P335" s="20">
        <v>30</v>
      </c>
      <c r="Q335" s="296" t="s">
        <v>38</v>
      </c>
      <c r="R335" s="20">
        <f>(60*2)</f>
        <v>120</v>
      </c>
      <c r="S335" s="21" t="s">
        <v>18</v>
      </c>
      <c r="T335" s="20">
        <v>0</v>
      </c>
      <c r="U335" s="20" t="s">
        <v>56</v>
      </c>
      <c r="V335" s="21" t="s">
        <v>54</v>
      </c>
      <c r="W335" s="21" t="s">
        <v>12</v>
      </c>
      <c r="X335" s="27">
        <f>P335+R335+T335</f>
        <v>150</v>
      </c>
      <c r="Y335" s="163" t="s">
        <v>433</v>
      </c>
      <c r="Z335" s="30"/>
      <c r="AC335" s="17" t="s">
        <v>434</v>
      </c>
      <c r="AD335" s="17" t="s">
        <v>502</v>
      </c>
    </row>
    <row r="336" spans="1:30" s="15" customFormat="1" ht="33.75">
      <c r="A336" s="556"/>
      <c r="B336" s="548"/>
      <c r="C336" s="548"/>
      <c r="D336" s="548"/>
      <c r="E336" s="548"/>
      <c r="F336" s="616"/>
      <c r="G336" s="548"/>
      <c r="H336" s="548"/>
      <c r="I336" s="548"/>
      <c r="J336" s="27" t="s">
        <v>435</v>
      </c>
      <c r="K336" s="27" t="s">
        <v>89</v>
      </c>
      <c r="L336" s="27"/>
      <c r="M336" s="27" t="s">
        <v>89</v>
      </c>
      <c r="N336" s="27"/>
      <c r="O336" s="21" t="s">
        <v>38</v>
      </c>
      <c r="P336" s="20">
        <v>30</v>
      </c>
      <c r="Q336" s="296" t="s">
        <v>38</v>
      </c>
      <c r="R336" s="20">
        <f>(60*2)</f>
        <v>120</v>
      </c>
      <c r="S336" s="21" t="s">
        <v>18</v>
      </c>
      <c r="T336" s="20">
        <v>0</v>
      </c>
      <c r="U336" s="20" t="s">
        <v>56</v>
      </c>
      <c r="V336" s="21" t="s">
        <v>54</v>
      </c>
      <c r="W336" s="21" t="s">
        <v>12</v>
      </c>
      <c r="X336" s="27">
        <f>P336+R336+T336</f>
        <v>150</v>
      </c>
      <c r="Y336" s="163" t="s">
        <v>436</v>
      </c>
      <c r="Z336" s="30"/>
      <c r="AC336" s="17" t="s">
        <v>437</v>
      </c>
      <c r="AD336" s="17" t="s">
        <v>505</v>
      </c>
    </row>
    <row r="337" spans="1:30" s="15" customFormat="1" ht="56.25">
      <c r="A337" s="556"/>
      <c r="B337" s="548"/>
      <c r="C337" s="548"/>
      <c r="D337" s="548"/>
      <c r="E337" s="548"/>
      <c r="F337" s="616"/>
      <c r="G337" s="548"/>
      <c r="H337" s="548"/>
      <c r="I337" s="548"/>
      <c r="J337" s="31" t="s">
        <v>438</v>
      </c>
      <c r="K337" s="27" t="s">
        <v>89</v>
      </c>
      <c r="L337" s="27"/>
      <c r="M337" s="27" t="s">
        <v>89</v>
      </c>
      <c r="N337" s="27"/>
      <c r="O337" s="21" t="s">
        <v>38</v>
      </c>
      <c r="P337" s="20">
        <v>30</v>
      </c>
      <c r="Q337" s="296" t="s">
        <v>38</v>
      </c>
      <c r="R337" s="20">
        <f>(60*2)</f>
        <v>120</v>
      </c>
      <c r="S337" s="21" t="s">
        <v>18</v>
      </c>
      <c r="T337" s="20">
        <v>0</v>
      </c>
      <c r="U337" s="20" t="s">
        <v>56</v>
      </c>
      <c r="V337" s="21" t="s">
        <v>54</v>
      </c>
      <c r="W337" s="21" t="s">
        <v>12</v>
      </c>
      <c r="X337" s="27">
        <f>P337+R337+T337</f>
        <v>150</v>
      </c>
      <c r="Y337" s="163" t="s">
        <v>439</v>
      </c>
      <c r="Z337" s="30"/>
      <c r="AC337" s="169" t="s">
        <v>440</v>
      </c>
      <c r="AD337" s="17" t="s">
        <v>434</v>
      </c>
    </row>
    <row r="338" spans="1:30" s="15" customFormat="1" ht="90">
      <c r="A338" s="556"/>
      <c r="B338" s="548"/>
      <c r="C338" s="548"/>
      <c r="D338" s="548"/>
      <c r="E338" s="548"/>
      <c r="F338" s="616"/>
      <c r="G338" s="548"/>
      <c r="H338" s="548"/>
      <c r="I338" s="548"/>
      <c r="J338" s="27" t="s">
        <v>441</v>
      </c>
      <c r="K338" s="27" t="s">
        <v>89</v>
      </c>
      <c r="L338" s="27"/>
      <c r="M338" s="27" t="s">
        <v>89</v>
      </c>
      <c r="N338" s="27"/>
      <c r="O338" s="21" t="s">
        <v>38</v>
      </c>
      <c r="P338" s="20">
        <v>30</v>
      </c>
      <c r="Q338" s="21" t="s">
        <v>43</v>
      </c>
      <c r="R338" s="20">
        <f>(60*2)</f>
        <v>120</v>
      </c>
      <c r="S338" s="21" t="s">
        <v>18</v>
      </c>
      <c r="T338" s="20">
        <v>0</v>
      </c>
      <c r="U338" s="20" t="s">
        <v>41</v>
      </c>
      <c r="V338" s="21" t="s">
        <v>44</v>
      </c>
      <c r="W338" s="21" t="s">
        <v>43</v>
      </c>
      <c r="X338" s="27">
        <f>P338+R338+T338</f>
        <v>150</v>
      </c>
      <c r="Y338" s="170" t="s">
        <v>506</v>
      </c>
      <c r="Z338" s="30"/>
      <c r="AC338" s="105" t="s">
        <v>507</v>
      </c>
      <c r="AD338" s="17" t="s">
        <v>437</v>
      </c>
    </row>
    <row r="339" spans="1:30" s="15" customFormat="1" ht="57" thickBot="1">
      <c r="A339" s="556"/>
      <c r="B339" s="548"/>
      <c r="C339" s="548"/>
      <c r="D339" s="548"/>
      <c r="E339" s="548"/>
      <c r="F339" s="616"/>
      <c r="G339" s="548"/>
      <c r="H339" s="548"/>
      <c r="I339" s="548"/>
      <c r="J339" s="27" t="s">
        <v>444</v>
      </c>
      <c r="K339" s="27" t="s">
        <v>89</v>
      </c>
      <c r="L339" s="27"/>
      <c r="M339" s="27" t="s">
        <v>89</v>
      </c>
      <c r="N339" s="27"/>
      <c r="O339" s="21" t="s">
        <v>38</v>
      </c>
      <c r="P339" s="20">
        <v>30</v>
      </c>
      <c r="Q339" s="21" t="s">
        <v>43</v>
      </c>
      <c r="R339" s="20">
        <f>(24*60)*14</f>
        <v>20160</v>
      </c>
      <c r="S339" s="21" t="s">
        <v>18</v>
      </c>
      <c r="T339" s="20">
        <v>0</v>
      </c>
      <c r="U339" s="20" t="s">
        <v>45</v>
      </c>
      <c r="V339" s="21" t="s">
        <v>44</v>
      </c>
      <c r="W339" s="21" t="s">
        <v>43</v>
      </c>
      <c r="X339" s="27">
        <f>P339+R339+T339</f>
        <v>20190</v>
      </c>
      <c r="Y339" s="164" t="s">
        <v>445</v>
      </c>
      <c r="Z339" s="30"/>
      <c r="AC339" s="149" t="s">
        <v>445</v>
      </c>
      <c r="AD339" s="169" t="s">
        <v>440</v>
      </c>
    </row>
    <row r="340" spans="1:30" s="15" customFormat="1" ht="90">
      <c r="A340" s="556"/>
      <c r="B340" s="548"/>
      <c r="C340" s="548"/>
      <c r="D340" s="548"/>
      <c r="E340" s="548"/>
      <c r="F340" s="616"/>
      <c r="G340" s="548"/>
      <c r="H340" s="548"/>
      <c r="I340" s="548" t="s">
        <v>508</v>
      </c>
      <c r="J340" s="9" t="s">
        <v>418</v>
      </c>
      <c r="K340" s="45" t="s">
        <v>89</v>
      </c>
      <c r="L340" s="45" t="s">
        <v>89</v>
      </c>
      <c r="M340" s="45"/>
      <c r="N340" s="45" t="s">
        <v>89</v>
      </c>
      <c r="O340" s="46" t="s">
        <v>38</v>
      </c>
      <c r="P340" s="11">
        <v>15</v>
      </c>
      <c r="Q340" s="46" t="s">
        <v>43</v>
      </c>
      <c r="R340" s="11">
        <v>30</v>
      </c>
      <c r="S340" s="46" t="s">
        <v>43</v>
      </c>
      <c r="T340" s="11">
        <f>24*60</f>
        <v>1440</v>
      </c>
      <c r="U340" s="11" t="s">
        <v>41</v>
      </c>
      <c r="V340" s="46" t="s">
        <v>18</v>
      </c>
      <c r="W340" s="49" t="s">
        <v>18</v>
      </c>
      <c r="X340" s="50">
        <f t="shared" si="22"/>
        <v>1485</v>
      </c>
      <c r="Y340" s="30"/>
      <c r="Z340" s="30"/>
      <c r="AC340" s="107" t="s">
        <v>421</v>
      </c>
      <c r="AD340" s="105" t="s">
        <v>507</v>
      </c>
    </row>
    <row r="341" spans="1:30" s="15" customFormat="1" ht="11.25">
      <c r="A341" s="556"/>
      <c r="B341" s="548"/>
      <c r="C341" s="548"/>
      <c r="D341" s="548"/>
      <c r="E341" s="548"/>
      <c r="F341" s="616"/>
      <c r="G341" s="548"/>
      <c r="H341" s="548"/>
      <c r="I341" s="548"/>
      <c r="J341" s="18" t="s">
        <v>420</v>
      </c>
      <c r="K341" s="25" t="s">
        <v>89</v>
      </c>
      <c r="L341" s="25" t="s">
        <v>89</v>
      </c>
      <c r="M341" s="25"/>
      <c r="N341" s="25" t="s">
        <v>89</v>
      </c>
      <c r="O341" s="21" t="s">
        <v>38</v>
      </c>
      <c r="P341" s="20">
        <v>15</v>
      </c>
      <c r="Q341" s="21" t="s">
        <v>48</v>
      </c>
      <c r="R341" s="20">
        <v>30</v>
      </c>
      <c r="S341" s="21" t="s">
        <v>43</v>
      </c>
      <c r="T341" s="20">
        <f>24*60</f>
        <v>1440</v>
      </c>
      <c r="U341" s="20" t="s">
        <v>41</v>
      </c>
      <c r="V341" s="21" t="s">
        <v>18</v>
      </c>
      <c r="W341" s="26" t="s">
        <v>18</v>
      </c>
      <c r="X341" s="27">
        <f t="shared" si="22"/>
        <v>1485</v>
      </c>
      <c r="Y341" s="30"/>
      <c r="Z341" s="30"/>
      <c r="AC341" s="107" t="s">
        <v>421</v>
      </c>
      <c r="AD341" s="149" t="s">
        <v>445</v>
      </c>
    </row>
    <row r="342" spans="1:30" s="15" customFormat="1" ht="11.25">
      <c r="A342" s="556"/>
      <c r="B342" s="548"/>
      <c r="C342" s="548"/>
      <c r="D342" s="548"/>
      <c r="E342" s="548"/>
      <c r="F342" s="616"/>
      <c r="G342" s="548"/>
      <c r="H342" s="548"/>
      <c r="I342" s="548"/>
      <c r="J342" s="18" t="s">
        <v>428</v>
      </c>
      <c r="K342" s="25" t="s">
        <v>89</v>
      </c>
      <c r="L342" s="25" t="s">
        <v>89</v>
      </c>
      <c r="M342" s="25"/>
      <c r="N342" s="25" t="s">
        <v>89</v>
      </c>
      <c r="O342" s="21" t="s">
        <v>38</v>
      </c>
      <c r="P342" s="20">
        <v>15</v>
      </c>
      <c r="Q342" s="296" t="s">
        <v>43</v>
      </c>
      <c r="R342" s="20">
        <v>30</v>
      </c>
      <c r="S342" s="21" t="s">
        <v>48</v>
      </c>
      <c r="T342" s="20">
        <f>24*60</f>
        <v>1440</v>
      </c>
      <c r="U342" s="20" t="s">
        <v>41</v>
      </c>
      <c r="V342" s="21" t="s">
        <v>18</v>
      </c>
      <c r="W342" s="26" t="s">
        <v>18</v>
      </c>
      <c r="X342" s="27">
        <f t="shared" si="22"/>
        <v>1485</v>
      </c>
      <c r="Y342" s="30"/>
      <c r="Z342" s="30"/>
      <c r="AC342" s="107" t="s">
        <v>421</v>
      </c>
      <c r="AD342" s="107" t="s">
        <v>421</v>
      </c>
    </row>
    <row r="343" spans="1:30" s="15" customFormat="1" ht="11.25">
      <c r="A343" s="556"/>
      <c r="B343" s="548"/>
      <c r="C343" s="548"/>
      <c r="D343" s="548"/>
      <c r="E343" s="548"/>
      <c r="F343" s="616"/>
      <c r="G343" s="548"/>
      <c r="H343" s="548"/>
      <c r="I343" s="548"/>
      <c r="J343" s="18" t="s">
        <v>429</v>
      </c>
      <c r="K343" s="25"/>
      <c r="L343" s="25" t="s">
        <v>89</v>
      </c>
      <c r="M343" s="25"/>
      <c r="N343" s="25"/>
      <c r="O343" s="21" t="s">
        <v>38</v>
      </c>
      <c r="P343" s="20">
        <v>15</v>
      </c>
      <c r="Q343" s="296" t="s">
        <v>38</v>
      </c>
      <c r="R343" s="20">
        <v>60</v>
      </c>
      <c r="S343" s="21" t="s">
        <v>18</v>
      </c>
      <c r="T343" s="20">
        <v>0</v>
      </c>
      <c r="U343" s="20" t="s">
        <v>56</v>
      </c>
      <c r="V343" s="21" t="s">
        <v>18</v>
      </c>
      <c r="W343" s="26" t="s">
        <v>18</v>
      </c>
      <c r="X343" s="27">
        <f t="shared" si="22"/>
        <v>75</v>
      </c>
      <c r="Y343" s="30"/>
      <c r="Z343" s="30"/>
      <c r="AC343" s="107" t="s">
        <v>421</v>
      </c>
      <c r="AD343" s="107" t="s">
        <v>421</v>
      </c>
    </row>
    <row r="344" spans="1:30" s="15" customFormat="1" ht="11.25">
      <c r="A344" s="556"/>
      <c r="B344" s="548"/>
      <c r="C344" s="548"/>
      <c r="D344" s="548"/>
      <c r="E344" s="548"/>
      <c r="F344" s="616"/>
      <c r="G344" s="548"/>
      <c r="H344" s="548"/>
      <c r="I344" s="548"/>
      <c r="J344" s="18" t="s">
        <v>430</v>
      </c>
      <c r="K344" s="25"/>
      <c r="L344" s="25" t="s">
        <v>89</v>
      </c>
      <c r="M344" s="25"/>
      <c r="N344" s="25"/>
      <c r="O344" s="21" t="s">
        <v>38</v>
      </c>
      <c r="P344" s="20">
        <v>15</v>
      </c>
      <c r="Q344" s="296" t="s">
        <v>38</v>
      </c>
      <c r="R344" s="20">
        <v>60</v>
      </c>
      <c r="S344" s="21" t="s">
        <v>18</v>
      </c>
      <c r="T344" s="20">
        <v>0</v>
      </c>
      <c r="U344" s="20" t="s">
        <v>56</v>
      </c>
      <c r="V344" s="21" t="s">
        <v>18</v>
      </c>
      <c r="W344" s="26" t="s">
        <v>18</v>
      </c>
      <c r="X344" s="27">
        <f t="shared" si="22"/>
        <v>75</v>
      </c>
      <c r="Y344" s="30"/>
      <c r="Z344" s="30"/>
      <c r="AC344" s="107" t="s">
        <v>421</v>
      </c>
      <c r="AD344" s="107" t="s">
        <v>421</v>
      </c>
    </row>
    <row r="345" spans="1:30" s="15" customFormat="1" ht="45">
      <c r="A345" s="556"/>
      <c r="B345" s="548"/>
      <c r="C345" s="548"/>
      <c r="D345" s="548"/>
      <c r="E345" s="548"/>
      <c r="F345" s="616"/>
      <c r="G345" s="548"/>
      <c r="H345" s="548"/>
      <c r="I345" s="548"/>
      <c r="J345" s="20" t="s">
        <v>432</v>
      </c>
      <c r="K345" s="27" t="s">
        <v>89</v>
      </c>
      <c r="L345" s="27"/>
      <c r="M345" s="27" t="s">
        <v>89</v>
      </c>
      <c r="N345" s="27"/>
      <c r="O345" s="21" t="s">
        <v>38</v>
      </c>
      <c r="P345" s="20">
        <v>30</v>
      </c>
      <c r="Q345" s="296" t="s">
        <v>38</v>
      </c>
      <c r="R345" s="20">
        <f>(60*2)</f>
        <v>120</v>
      </c>
      <c r="S345" s="21" t="s">
        <v>18</v>
      </c>
      <c r="T345" s="20">
        <v>0</v>
      </c>
      <c r="U345" s="20" t="s">
        <v>56</v>
      </c>
      <c r="V345" s="21" t="s">
        <v>54</v>
      </c>
      <c r="W345" s="21" t="s">
        <v>12</v>
      </c>
      <c r="X345" s="27">
        <f>P345+R345+T345</f>
        <v>150</v>
      </c>
      <c r="Y345" s="163" t="s">
        <v>433</v>
      </c>
      <c r="Z345" s="30"/>
      <c r="AC345" s="17" t="s">
        <v>434</v>
      </c>
      <c r="AD345" s="107" t="s">
        <v>421</v>
      </c>
    </row>
    <row r="346" spans="1:30" s="15" customFormat="1" ht="33.75">
      <c r="A346" s="556"/>
      <c r="B346" s="548"/>
      <c r="C346" s="548"/>
      <c r="D346" s="548"/>
      <c r="E346" s="548"/>
      <c r="F346" s="616"/>
      <c r="G346" s="548"/>
      <c r="H346" s="548"/>
      <c r="I346" s="548"/>
      <c r="J346" s="27" t="s">
        <v>435</v>
      </c>
      <c r="K346" s="27" t="s">
        <v>89</v>
      </c>
      <c r="L346" s="27"/>
      <c r="M346" s="27" t="s">
        <v>89</v>
      </c>
      <c r="N346" s="27"/>
      <c r="O346" s="21" t="s">
        <v>38</v>
      </c>
      <c r="P346" s="20">
        <v>30</v>
      </c>
      <c r="Q346" s="296" t="s">
        <v>38</v>
      </c>
      <c r="R346" s="20">
        <f>(60*2)</f>
        <v>120</v>
      </c>
      <c r="S346" s="21" t="s">
        <v>18</v>
      </c>
      <c r="T346" s="20">
        <v>0</v>
      </c>
      <c r="U346" s="20" t="s">
        <v>56</v>
      </c>
      <c r="V346" s="21" t="s">
        <v>54</v>
      </c>
      <c r="W346" s="21" t="s">
        <v>12</v>
      </c>
      <c r="X346" s="27">
        <f>P346+R346+T346</f>
        <v>150</v>
      </c>
      <c r="Y346" s="163" t="s">
        <v>436</v>
      </c>
      <c r="Z346" s="30"/>
      <c r="AC346" s="17" t="s">
        <v>437</v>
      </c>
      <c r="AD346" s="107" t="s">
        <v>421</v>
      </c>
    </row>
    <row r="347" spans="1:30" s="15" customFormat="1" ht="56.25">
      <c r="A347" s="556"/>
      <c r="B347" s="548"/>
      <c r="C347" s="548"/>
      <c r="D347" s="548"/>
      <c r="E347" s="548"/>
      <c r="F347" s="616"/>
      <c r="G347" s="548"/>
      <c r="H347" s="548"/>
      <c r="I347" s="548"/>
      <c r="J347" s="31" t="s">
        <v>438</v>
      </c>
      <c r="K347" s="27" t="s">
        <v>89</v>
      </c>
      <c r="L347" s="27"/>
      <c r="M347" s="27" t="s">
        <v>89</v>
      </c>
      <c r="N347" s="27"/>
      <c r="O347" s="21" t="s">
        <v>38</v>
      </c>
      <c r="P347" s="20">
        <v>30</v>
      </c>
      <c r="Q347" s="296" t="s">
        <v>38</v>
      </c>
      <c r="R347" s="20">
        <f>(60*2)</f>
        <v>120</v>
      </c>
      <c r="S347" s="21" t="s">
        <v>18</v>
      </c>
      <c r="T347" s="20">
        <v>0</v>
      </c>
      <c r="U347" s="20" t="s">
        <v>56</v>
      </c>
      <c r="V347" s="21" t="s">
        <v>54</v>
      </c>
      <c r="W347" s="21" t="s">
        <v>12</v>
      </c>
      <c r="X347" s="27">
        <f>P347+R347+T347</f>
        <v>150</v>
      </c>
      <c r="Y347" s="163" t="s">
        <v>439</v>
      </c>
      <c r="Z347" s="30"/>
      <c r="AC347" s="169" t="s">
        <v>440</v>
      </c>
      <c r="AD347" s="17" t="s">
        <v>434</v>
      </c>
    </row>
    <row r="348" spans="1:30" s="15" customFormat="1" ht="33.75">
      <c r="A348" s="556"/>
      <c r="B348" s="548"/>
      <c r="C348" s="548"/>
      <c r="D348" s="548"/>
      <c r="E348" s="548"/>
      <c r="F348" s="616"/>
      <c r="G348" s="548"/>
      <c r="H348" s="548"/>
      <c r="I348" s="548"/>
      <c r="J348" s="27" t="s">
        <v>441</v>
      </c>
      <c r="K348" s="27" t="s">
        <v>89</v>
      </c>
      <c r="L348" s="27"/>
      <c r="M348" s="27" t="s">
        <v>89</v>
      </c>
      <c r="N348" s="27"/>
      <c r="O348" s="21" t="s">
        <v>38</v>
      </c>
      <c r="P348" s="20">
        <v>30</v>
      </c>
      <c r="Q348" s="21" t="s">
        <v>43</v>
      </c>
      <c r="R348" s="20">
        <f>(60*2)</f>
        <v>120</v>
      </c>
      <c r="S348" s="21" t="s">
        <v>18</v>
      </c>
      <c r="T348" s="20">
        <v>0</v>
      </c>
      <c r="U348" s="20" t="s">
        <v>41</v>
      </c>
      <c r="V348" s="21" t="s">
        <v>44</v>
      </c>
      <c r="W348" s="21" t="s">
        <v>43</v>
      </c>
      <c r="X348" s="27">
        <f>P348+R348+T348</f>
        <v>150</v>
      </c>
      <c r="Y348" s="172" t="s">
        <v>509</v>
      </c>
      <c r="Z348" s="30"/>
      <c r="AC348" s="107" t="s">
        <v>509</v>
      </c>
      <c r="AD348" s="17" t="s">
        <v>437</v>
      </c>
    </row>
    <row r="349" spans="1:30" s="15" customFormat="1" ht="56.25">
      <c r="A349" s="556"/>
      <c r="B349" s="548"/>
      <c r="C349" s="548"/>
      <c r="D349" s="548"/>
      <c r="E349" s="548"/>
      <c r="F349" s="616"/>
      <c r="G349" s="548"/>
      <c r="H349" s="548"/>
      <c r="I349" s="548"/>
      <c r="J349" s="27" t="s">
        <v>444</v>
      </c>
      <c r="K349" s="27" t="s">
        <v>89</v>
      </c>
      <c r="L349" s="27"/>
      <c r="M349" s="27" t="s">
        <v>89</v>
      </c>
      <c r="N349" s="27"/>
      <c r="O349" s="21" t="s">
        <v>38</v>
      </c>
      <c r="P349" s="20">
        <v>30</v>
      </c>
      <c r="Q349" s="21" t="s">
        <v>43</v>
      </c>
      <c r="R349" s="20">
        <f>(24*60)*14</f>
        <v>20160</v>
      </c>
      <c r="S349" s="21" t="s">
        <v>18</v>
      </c>
      <c r="T349" s="20">
        <v>0</v>
      </c>
      <c r="U349" s="20" t="s">
        <v>45</v>
      </c>
      <c r="V349" s="21" t="s">
        <v>44</v>
      </c>
      <c r="W349" s="21" t="s">
        <v>43</v>
      </c>
      <c r="X349" s="27">
        <f>P349+R349+T349</f>
        <v>20190</v>
      </c>
      <c r="Y349" s="172" t="s">
        <v>445</v>
      </c>
      <c r="Z349" s="30"/>
      <c r="AC349" s="107" t="s">
        <v>445</v>
      </c>
      <c r="AD349" s="169" t="s">
        <v>440</v>
      </c>
    </row>
    <row r="350" spans="1:30" s="15" customFormat="1" ht="22.5">
      <c r="A350" s="556"/>
      <c r="B350" s="548"/>
      <c r="C350" s="548"/>
      <c r="D350" s="548"/>
      <c r="E350" s="548"/>
      <c r="F350" s="616"/>
      <c r="G350" s="548"/>
      <c r="H350" s="548"/>
      <c r="I350" s="58" t="s">
        <v>311</v>
      </c>
      <c r="J350" s="20" t="s">
        <v>510</v>
      </c>
      <c r="K350" s="20" t="s">
        <v>89</v>
      </c>
      <c r="L350" s="20"/>
      <c r="M350" s="18" t="s">
        <v>89</v>
      </c>
      <c r="N350" s="20"/>
      <c r="O350" s="21" t="s">
        <v>38</v>
      </c>
      <c r="P350" s="20">
        <v>30</v>
      </c>
      <c r="Q350" s="21" t="s">
        <v>43</v>
      </c>
      <c r="R350" s="20">
        <f>(24*60)*5</f>
        <v>7200</v>
      </c>
      <c r="S350" s="20" t="s">
        <v>18</v>
      </c>
      <c r="T350" s="20">
        <v>0</v>
      </c>
      <c r="U350" s="20" t="s">
        <v>56</v>
      </c>
      <c r="V350" s="20" t="s">
        <v>511</v>
      </c>
      <c r="W350" s="21" t="s">
        <v>43</v>
      </c>
      <c r="X350" s="27">
        <f t="shared" si="22"/>
        <v>7230</v>
      </c>
      <c r="Y350" s="172" t="s">
        <v>445</v>
      </c>
      <c r="Z350" s="30"/>
      <c r="AC350" s="107" t="s">
        <v>445</v>
      </c>
      <c r="AD350" s="107" t="s">
        <v>509</v>
      </c>
    </row>
    <row r="351" spans="1:30" s="15" customFormat="1" ht="56.25">
      <c r="A351" s="556"/>
      <c r="B351" s="548"/>
      <c r="C351" s="548"/>
      <c r="D351" s="548"/>
      <c r="E351" s="548"/>
      <c r="F351" s="616"/>
      <c r="G351" s="548"/>
      <c r="H351" s="548"/>
      <c r="I351" s="58" t="s">
        <v>512</v>
      </c>
      <c r="J351" s="31" t="s">
        <v>512</v>
      </c>
      <c r="K351" s="20" t="s">
        <v>89</v>
      </c>
      <c r="L351" s="20"/>
      <c r="M351" s="18" t="s">
        <v>89</v>
      </c>
      <c r="N351" s="20"/>
      <c r="O351" s="21" t="s">
        <v>38</v>
      </c>
      <c r="P351" s="20">
        <v>30</v>
      </c>
      <c r="Q351" s="21" t="s">
        <v>43</v>
      </c>
      <c r="R351" s="20">
        <f>(24*60)*14</f>
        <v>20160</v>
      </c>
      <c r="S351" s="20" t="s">
        <v>18</v>
      </c>
      <c r="T351" s="20">
        <v>0</v>
      </c>
      <c r="U351" s="20" t="s">
        <v>56</v>
      </c>
      <c r="V351" s="27" t="s">
        <v>11</v>
      </c>
      <c r="W351" s="21" t="s">
        <v>43</v>
      </c>
      <c r="X351" s="27">
        <f t="shared" si="22"/>
        <v>20190</v>
      </c>
      <c r="Y351" s="173" t="s">
        <v>513</v>
      </c>
      <c r="Z351" s="30"/>
      <c r="AC351" s="36" t="s">
        <v>514</v>
      </c>
      <c r="AD351" s="107" t="s">
        <v>445</v>
      </c>
    </row>
    <row r="352" spans="1:30" s="15" customFormat="1" ht="34.5" thickBot="1">
      <c r="A352" s="557"/>
      <c r="B352" s="614"/>
      <c r="C352" s="614"/>
      <c r="D352" s="614"/>
      <c r="E352" s="614"/>
      <c r="F352" s="617"/>
      <c r="G352" s="614"/>
      <c r="H352" s="614"/>
      <c r="I352" s="174" t="s">
        <v>515</v>
      </c>
      <c r="J352" s="70" t="s">
        <v>516</v>
      </c>
      <c r="K352" s="38" t="s">
        <v>89</v>
      </c>
      <c r="L352" s="38"/>
      <c r="M352" s="39" t="s">
        <v>89</v>
      </c>
      <c r="N352" s="38"/>
      <c r="O352" s="41" t="s">
        <v>38</v>
      </c>
      <c r="P352" s="38">
        <v>30</v>
      </c>
      <c r="Q352" s="41" t="s">
        <v>43</v>
      </c>
      <c r="R352" s="38">
        <f>(24*60)*14</f>
        <v>20160</v>
      </c>
      <c r="S352" s="38" t="s">
        <v>18</v>
      </c>
      <c r="T352" s="38">
        <v>0</v>
      </c>
      <c r="U352" s="38" t="s">
        <v>56</v>
      </c>
      <c r="V352" s="40" t="s">
        <v>11</v>
      </c>
      <c r="W352" s="41" t="s">
        <v>43</v>
      </c>
      <c r="X352" s="40">
        <f t="shared" si="22"/>
        <v>20190</v>
      </c>
      <c r="Y352" s="172" t="s">
        <v>445</v>
      </c>
      <c r="Z352" s="75"/>
      <c r="AC352" s="107" t="s">
        <v>445</v>
      </c>
      <c r="AD352" s="107" t="s">
        <v>445</v>
      </c>
    </row>
    <row r="353" spans="1:30" s="15" customFormat="1" ht="45">
      <c r="A353" s="549">
        <v>13</v>
      </c>
      <c r="B353" s="564" t="s">
        <v>517</v>
      </c>
      <c r="C353" s="564" t="s">
        <v>416</v>
      </c>
      <c r="D353" s="567" t="s">
        <v>43</v>
      </c>
      <c r="E353" s="567" t="s">
        <v>41</v>
      </c>
      <c r="F353" s="558">
        <v>0.9</v>
      </c>
      <c r="G353" s="567" t="s">
        <v>46</v>
      </c>
      <c r="H353" s="567" t="s">
        <v>47</v>
      </c>
      <c r="I353" s="564" t="s">
        <v>518</v>
      </c>
      <c r="J353" s="9" t="s">
        <v>431</v>
      </c>
      <c r="K353" s="45" t="s">
        <v>89</v>
      </c>
      <c r="L353" s="45" t="s">
        <v>89</v>
      </c>
      <c r="M353" s="45"/>
      <c r="N353" s="45" t="s">
        <v>89</v>
      </c>
      <c r="O353" s="46" t="s">
        <v>38</v>
      </c>
      <c r="P353" s="11">
        <v>15</v>
      </c>
      <c r="Q353" s="46" t="s">
        <v>48</v>
      </c>
      <c r="R353" s="11">
        <v>30</v>
      </c>
      <c r="S353" s="46" t="s">
        <v>43</v>
      </c>
      <c r="T353" s="11">
        <v>1440</v>
      </c>
      <c r="U353" s="11" t="s">
        <v>56</v>
      </c>
      <c r="V353" s="46" t="s">
        <v>18</v>
      </c>
      <c r="W353" s="49" t="s">
        <v>18</v>
      </c>
      <c r="X353" s="50">
        <f t="shared" si="22"/>
        <v>1485</v>
      </c>
      <c r="Y353" s="52"/>
      <c r="Z353" s="52"/>
      <c r="AC353" s="107" t="s">
        <v>421</v>
      </c>
      <c r="AD353" s="272" t="s">
        <v>514</v>
      </c>
    </row>
    <row r="354" spans="1:30" s="15" customFormat="1" ht="11.25">
      <c r="A354" s="550"/>
      <c r="B354" s="565"/>
      <c r="C354" s="565"/>
      <c r="D354" s="568"/>
      <c r="E354" s="568"/>
      <c r="F354" s="559"/>
      <c r="G354" s="568"/>
      <c r="H354" s="568"/>
      <c r="I354" s="565"/>
      <c r="J354" s="18" t="s">
        <v>519</v>
      </c>
      <c r="K354" s="25" t="s">
        <v>89</v>
      </c>
      <c r="L354" s="25" t="s">
        <v>89</v>
      </c>
      <c r="M354" s="25"/>
      <c r="N354" s="25"/>
      <c r="O354" s="21" t="s">
        <v>38</v>
      </c>
      <c r="P354" s="20">
        <v>15</v>
      </c>
      <c r="Q354" s="21" t="s">
        <v>48</v>
      </c>
      <c r="R354" s="20">
        <v>30</v>
      </c>
      <c r="S354" s="21" t="s">
        <v>43</v>
      </c>
      <c r="T354" s="20">
        <v>1440</v>
      </c>
      <c r="U354" s="20" t="s">
        <v>45</v>
      </c>
      <c r="V354" s="21" t="s">
        <v>18</v>
      </c>
      <c r="W354" s="21" t="s">
        <v>18</v>
      </c>
      <c r="X354" s="27">
        <f t="shared" si="22"/>
        <v>1485</v>
      </c>
      <c r="Y354" s="30"/>
      <c r="Z354" s="30"/>
      <c r="AC354" s="107" t="s">
        <v>421</v>
      </c>
      <c r="AD354" s="107" t="s">
        <v>445</v>
      </c>
    </row>
    <row r="355" spans="1:30" s="15" customFormat="1" ht="11.25">
      <c r="A355" s="550"/>
      <c r="B355" s="565"/>
      <c r="C355" s="565"/>
      <c r="D355" s="568"/>
      <c r="E355" s="568"/>
      <c r="F355" s="559"/>
      <c r="G355" s="568"/>
      <c r="H355" s="568"/>
      <c r="I355" s="565"/>
      <c r="J355" s="18" t="s">
        <v>428</v>
      </c>
      <c r="K355" s="25" t="s">
        <v>89</v>
      </c>
      <c r="L355" s="25" t="s">
        <v>89</v>
      </c>
      <c r="M355" s="25"/>
      <c r="N355" s="25" t="s">
        <v>89</v>
      </c>
      <c r="O355" s="21" t="s">
        <v>38</v>
      </c>
      <c r="P355" s="20">
        <v>15</v>
      </c>
      <c r="Q355" s="21" t="s">
        <v>48</v>
      </c>
      <c r="R355" s="20">
        <v>30</v>
      </c>
      <c r="S355" s="21" t="s">
        <v>43</v>
      </c>
      <c r="T355" s="20">
        <v>1440</v>
      </c>
      <c r="U355" s="20" t="s">
        <v>45</v>
      </c>
      <c r="V355" s="21" t="s">
        <v>18</v>
      </c>
      <c r="W355" s="21" t="s">
        <v>18</v>
      </c>
      <c r="X355" s="27">
        <f t="shared" si="22"/>
        <v>1485</v>
      </c>
      <c r="Y355" s="30"/>
      <c r="Z355" s="30"/>
      <c r="AC355" s="107" t="s">
        <v>421</v>
      </c>
      <c r="AD355" s="107" t="s">
        <v>421</v>
      </c>
    </row>
    <row r="356" spans="1:30" s="15" customFormat="1" ht="45">
      <c r="A356" s="550"/>
      <c r="B356" s="565"/>
      <c r="C356" s="565"/>
      <c r="D356" s="568"/>
      <c r="E356" s="568"/>
      <c r="F356" s="559"/>
      <c r="G356" s="568"/>
      <c r="H356" s="568"/>
      <c r="I356" s="565"/>
      <c r="J356" s="27" t="s">
        <v>520</v>
      </c>
      <c r="K356" s="27" t="s">
        <v>89</v>
      </c>
      <c r="L356" s="27"/>
      <c r="M356" s="25" t="s">
        <v>89</v>
      </c>
      <c r="N356" s="27"/>
      <c r="O356" s="21" t="s">
        <v>38</v>
      </c>
      <c r="P356" s="20">
        <v>30</v>
      </c>
      <c r="Q356" s="21" t="s">
        <v>43</v>
      </c>
      <c r="R356" s="20">
        <f>(60*2)</f>
        <v>120</v>
      </c>
      <c r="S356" s="21" t="s">
        <v>18</v>
      </c>
      <c r="T356" s="20">
        <v>0</v>
      </c>
      <c r="U356" s="20" t="s">
        <v>56</v>
      </c>
      <c r="V356" s="21" t="s">
        <v>54</v>
      </c>
      <c r="W356" s="21" t="s">
        <v>12</v>
      </c>
      <c r="X356" s="27">
        <f t="shared" si="22"/>
        <v>150</v>
      </c>
      <c r="Y356" s="163" t="s">
        <v>433</v>
      </c>
      <c r="Z356" s="30"/>
      <c r="AC356" s="17" t="s">
        <v>434</v>
      </c>
      <c r="AD356" s="107" t="s">
        <v>421</v>
      </c>
    </row>
    <row r="357" spans="1:30" s="15" customFormat="1" ht="33.75">
      <c r="A357" s="550"/>
      <c r="B357" s="565"/>
      <c r="C357" s="565"/>
      <c r="D357" s="568"/>
      <c r="E357" s="568"/>
      <c r="F357" s="559"/>
      <c r="G357" s="568"/>
      <c r="H357" s="568"/>
      <c r="I357" s="565"/>
      <c r="J357" s="27" t="s">
        <v>435</v>
      </c>
      <c r="K357" s="27" t="s">
        <v>89</v>
      </c>
      <c r="L357" s="27"/>
      <c r="M357" s="25" t="s">
        <v>89</v>
      </c>
      <c r="N357" s="27"/>
      <c r="O357" s="21" t="s">
        <v>38</v>
      </c>
      <c r="P357" s="20">
        <v>30</v>
      </c>
      <c r="Q357" s="21" t="s">
        <v>43</v>
      </c>
      <c r="R357" s="20">
        <f>(60*2)</f>
        <v>120</v>
      </c>
      <c r="S357" s="21" t="s">
        <v>18</v>
      </c>
      <c r="T357" s="20">
        <v>0</v>
      </c>
      <c r="U357" s="20" t="s">
        <v>56</v>
      </c>
      <c r="V357" s="21" t="s">
        <v>54</v>
      </c>
      <c r="W357" s="21" t="s">
        <v>12</v>
      </c>
      <c r="X357" s="27">
        <f t="shared" si="22"/>
        <v>150</v>
      </c>
      <c r="Y357" s="163" t="s">
        <v>436</v>
      </c>
      <c r="Z357" s="30"/>
      <c r="AC357" s="17" t="s">
        <v>437</v>
      </c>
      <c r="AD357" s="107" t="s">
        <v>421</v>
      </c>
    </row>
    <row r="358" spans="1:30" s="15" customFormat="1" ht="56.25">
      <c r="A358" s="550"/>
      <c r="B358" s="565"/>
      <c r="C358" s="565"/>
      <c r="D358" s="568"/>
      <c r="E358" s="568"/>
      <c r="F358" s="559"/>
      <c r="G358" s="568"/>
      <c r="H358" s="568"/>
      <c r="I358" s="565"/>
      <c r="J358" s="27" t="s">
        <v>438</v>
      </c>
      <c r="K358" s="27" t="s">
        <v>89</v>
      </c>
      <c r="L358" s="27"/>
      <c r="M358" s="25" t="s">
        <v>89</v>
      </c>
      <c r="N358" s="27"/>
      <c r="O358" s="21" t="s">
        <v>38</v>
      </c>
      <c r="P358" s="20">
        <v>30</v>
      </c>
      <c r="Q358" s="21" t="s">
        <v>43</v>
      </c>
      <c r="R358" s="20">
        <f>(60*2)</f>
        <v>120</v>
      </c>
      <c r="S358" s="21" t="s">
        <v>18</v>
      </c>
      <c r="T358" s="20">
        <v>0</v>
      </c>
      <c r="U358" s="20" t="s">
        <v>56</v>
      </c>
      <c r="V358" s="21" t="s">
        <v>54</v>
      </c>
      <c r="W358" s="21" t="s">
        <v>12</v>
      </c>
      <c r="X358" s="27">
        <f t="shared" si="22"/>
        <v>150</v>
      </c>
      <c r="Y358" s="163" t="s">
        <v>439</v>
      </c>
      <c r="Z358" s="30"/>
      <c r="AC358" s="169" t="s">
        <v>440</v>
      </c>
      <c r="AD358" s="17" t="s">
        <v>434</v>
      </c>
    </row>
    <row r="359" spans="1:30" s="15" customFormat="1" ht="33.75">
      <c r="A359" s="550"/>
      <c r="B359" s="565"/>
      <c r="C359" s="565"/>
      <c r="D359" s="568"/>
      <c r="E359" s="568"/>
      <c r="F359" s="559"/>
      <c r="G359" s="568"/>
      <c r="H359" s="568"/>
      <c r="I359" s="565"/>
      <c r="J359" s="27" t="s">
        <v>441</v>
      </c>
      <c r="K359" s="27" t="s">
        <v>89</v>
      </c>
      <c r="L359" s="27"/>
      <c r="M359" s="25" t="s">
        <v>89</v>
      </c>
      <c r="N359" s="27"/>
      <c r="O359" s="21" t="s">
        <v>38</v>
      </c>
      <c r="P359" s="20">
        <v>30</v>
      </c>
      <c r="Q359" s="21" t="s">
        <v>43</v>
      </c>
      <c r="R359" s="20">
        <f>(60*2)</f>
        <v>120</v>
      </c>
      <c r="S359" s="21" t="s">
        <v>18</v>
      </c>
      <c r="T359" s="20">
        <v>0</v>
      </c>
      <c r="U359" s="20" t="s">
        <v>41</v>
      </c>
      <c r="V359" s="21" t="s">
        <v>44</v>
      </c>
      <c r="W359" s="21" t="s">
        <v>43</v>
      </c>
      <c r="X359" s="27">
        <f t="shared" si="22"/>
        <v>150</v>
      </c>
      <c r="Y359" s="172" t="s">
        <v>521</v>
      </c>
      <c r="Z359" s="30"/>
      <c r="AC359" s="107" t="s">
        <v>521</v>
      </c>
      <c r="AD359" s="17" t="s">
        <v>437</v>
      </c>
    </row>
    <row r="360" spans="1:30" s="15" customFormat="1" ht="56.25">
      <c r="A360" s="550"/>
      <c r="B360" s="565"/>
      <c r="C360" s="565"/>
      <c r="D360" s="568"/>
      <c r="E360" s="568"/>
      <c r="F360" s="559"/>
      <c r="G360" s="568"/>
      <c r="H360" s="568"/>
      <c r="I360" s="572"/>
      <c r="J360" s="27" t="s">
        <v>444</v>
      </c>
      <c r="K360" s="27" t="s">
        <v>89</v>
      </c>
      <c r="L360" s="27"/>
      <c r="M360" s="25" t="s">
        <v>89</v>
      </c>
      <c r="N360" s="27"/>
      <c r="O360" s="21" t="s">
        <v>38</v>
      </c>
      <c r="P360" s="20">
        <v>30</v>
      </c>
      <c r="Q360" s="21" t="s">
        <v>43</v>
      </c>
      <c r="R360" s="20">
        <f>(24*60)*14</f>
        <v>20160</v>
      </c>
      <c r="S360" s="21" t="s">
        <v>18</v>
      </c>
      <c r="T360" s="20">
        <v>0</v>
      </c>
      <c r="U360" s="20" t="s">
        <v>45</v>
      </c>
      <c r="V360" s="21" t="s">
        <v>44</v>
      </c>
      <c r="W360" s="21" t="s">
        <v>43</v>
      </c>
      <c r="X360" s="27">
        <f t="shared" si="22"/>
        <v>20190</v>
      </c>
      <c r="Y360" s="172" t="s">
        <v>445</v>
      </c>
      <c r="Z360" s="30"/>
      <c r="AC360" s="107" t="s">
        <v>445</v>
      </c>
      <c r="AD360" s="169" t="s">
        <v>440</v>
      </c>
    </row>
    <row r="361" spans="1:30" s="15" customFormat="1" ht="11.25">
      <c r="A361" s="550"/>
      <c r="B361" s="565"/>
      <c r="C361" s="565"/>
      <c r="D361" s="568"/>
      <c r="E361" s="568"/>
      <c r="F361" s="559"/>
      <c r="G361" s="568"/>
      <c r="H361" s="568"/>
      <c r="I361" s="571" t="s">
        <v>522</v>
      </c>
      <c r="J361" s="31" t="s">
        <v>523</v>
      </c>
      <c r="K361" s="56" t="s">
        <v>89</v>
      </c>
      <c r="L361" s="25" t="s">
        <v>89</v>
      </c>
      <c r="M361" s="56"/>
      <c r="N361" s="56"/>
      <c r="O361" s="21" t="s">
        <v>38</v>
      </c>
      <c r="P361" s="20">
        <v>15</v>
      </c>
      <c r="Q361" s="21" t="s">
        <v>43</v>
      </c>
      <c r="R361" s="20">
        <v>30</v>
      </c>
      <c r="S361" s="21" t="s">
        <v>18</v>
      </c>
      <c r="T361" s="20">
        <v>0</v>
      </c>
      <c r="U361" s="20" t="s">
        <v>45</v>
      </c>
      <c r="V361" s="21" t="s">
        <v>18</v>
      </c>
      <c r="W361" s="21" t="s">
        <v>18</v>
      </c>
      <c r="X361" s="27">
        <f t="shared" si="22"/>
        <v>45</v>
      </c>
      <c r="Y361" s="172" t="s">
        <v>524</v>
      </c>
      <c r="Z361" s="30"/>
      <c r="AC361" s="107" t="s">
        <v>524</v>
      </c>
      <c r="AD361" s="107" t="s">
        <v>521</v>
      </c>
    </row>
    <row r="362" spans="1:30" s="15" customFormat="1" ht="22.5">
      <c r="A362" s="550"/>
      <c r="B362" s="565"/>
      <c r="C362" s="565"/>
      <c r="D362" s="568"/>
      <c r="E362" s="568"/>
      <c r="F362" s="559"/>
      <c r="G362" s="568"/>
      <c r="H362" s="568"/>
      <c r="I362" s="565"/>
      <c r="J362" s="18" t="s">
        <v>431</v>
      </c>
      <c r="K362" s="25" t="s">
        <v>89</v>
      </c>
      <c r="L362" s="25" t="s">
        <v>89</v>
      </c>
      <c r="M362" s="25"/>
      <c r="N362" s="25" t="s">
        <v>89</v>
      </c>
      <c r="O362" s="21" t="s">
        <v>38</v>
      </c>
      <c r="P362" s="20">
        <v>15</v>
      </c>
      <c r="Q362" s="21" t="s">
        <v>48</v>
      </c>
      <c r="R362" s="20">
        <v>30</v>
      </c>
      <c r="S362" s="21" t="s">
        <v>43</v>
      </c>
      <c r="T362" s="20">
        <v>1440</v>
      </c>
      <c r="U362" s="20" t="s">
        <v>56</v>
      </c>
      <c r="V362" s="21" t="s">
        <v>18</v>
      </c>
      <c r="W362" s="26" t="s">
        <v>18</v>
      </c>
      <c r="X362" s="27">
        <f t="shared" si="22"/>
        <v>1485</v>
      </c>
      <c r="Y362" s="170" t="s">
        <v>525</v>
      </c>
      <c r="Z362" s="30"/>
      <c r="AC362" s="105" t="s">
        <v>525</v>
      </c>
      <c r="AD362" s="107" t="s">
        <v>445</v>
      </c>
    </row>
    <row r="363" spans="1:30" s="15" customFormat="1" ht="33.75">
      <c r="A363" s="550"/>
      <c r="B363" s="565"/>
      <c r="C363" s="565"/>
      <c r="D363" s="568"/>
      <c r="E363" s="568"/>
      <c r="F363" s="559"/>
      <c r="G363" s="568"/>
      <c r="H363" s="568"/>
      <c r="I363" s="565"/>
      <c r="J363" s="31" t="s">
        <v>526</v>
      </c>
      <c r="K363" s="139" t="s">
        <v>89</v>
      </c>
      <c r="L363" s="139" t="s">
        <v>89</v>
      </c>
      <c r="M363" s="139"/>
      <c r="N363" s="25"/>
      <c r="O363" s="140" t="s">
        <v>38</v>
      </c>
      <c r="P363" s="289">
        <v>15</v>
      </c>
      <c r="Q363" s="140" t="s">
        <v>43</v>
      </c>
      <c r="R363" s="319">
        <v>30</v>
      </c>
      <c r="S363" s="140" t="s">
        <v>18</v>
      </c>
      <c r="T363" s="289">
        <v>0</v>
      </c>
      <c r="U363" s="289" t="s">
        <v>45</v>
      </c>
      <c r="V363" s="140" t="s">
        <v>18</v>
      </c>
      <c r="W363" s="312" t="s">
        <v>18</v>
      </c>
      <c r="X363" s="139">
        <f t="shared" si="22"/>
        <v>45</v>
      </c>
      <c r="Y363" s="163" t="s">
        <v>527</v>
      </c>
      <c r="Z363" s="30"/>
      <c r="AC363" s="105" t="s">
        <v>528</v>
      </c>
      <c r="AD363" s="107" t="s">
        <v>524</v>
      </c>
    </row>
    <row r="364" spans="1:30" s="15" customFormat="1" ht="33.75">
      <c r="A364" s="550"/>
      <c r="B364" s="565"/>
      <c r="C364" s="565"/>
      <c r="D364" s="568"/>
      <c r="E364" s="568"/>
      <c r="F364" s="559"/>
      <c r="G364" s="568"/>
      <c r="H364" s="568"/>
      <c r="I364" s="565"/>
      <c r="J364" s="18" t="s">
        <v>519</v>
      </c>
      <c r="K364" s="25" t="s">
        <v>89</v>
      </c>
      <c r="L364" s="25" t="s">
        <v>89</v>
      </c>
      <c r="M364" s="25"/>
      <c r="N364" s="25"/>
      <c r="O364" s="21" t="s">
        <v>38</v>
      </c>
      <c r="P364" s="20">
        <v>15</v>
      </c>
      <c r="Q364" s="21" t="s">
        <v>48</v>
      </c>
      <c r="R364" s="20">
        <v>30</v>
      </c>
      <c r="S364" s="21" t="s">
        <v>43</v>
      </c>
      <c r="T364" s="20">
        <v>1440</v>
      </c>
      <c r="U364" s="20" t="s">
        <v>45</v>
      </c>
      <c r="V364" s="21" t="s">
        <v>18</v>
      </c>
      <c r="W364" s="21" t="s">
        <v>18</v>
      </c>
      <c r="X364" s="27">
        <f t="shared" si="22"/>
        <v>1485</v>
      </c>
      <c r="Y364" s="163" t="s">
        <v>529</v>
      </c>
      <c r="Z364" s="30"/>
      <c r="AC364" s="17" t="s">
        <v>530</v>
      </c>
      <c r="AD364" s="105" t="s">
        <v>525</v>
      </c>
    </row>
    <row r="365" spans="1:30" s="15" customFormat="1" ht="22.5">
      <c r="A365" s="550"/>
      <c r="B365" s="565"/>
      <c r="C365" s="565"/>
      <c r="D365" s="568"/>
      <c r="E365" s="568"/>
      <c r="F365" s="559"/>
      <c r="G365" s="568"/>
      <c r="H365" s="568"/>
      <c r="I365" s="565"/>
      <c r="J365" s="18" t="s">
        <v>428</v>
      </c>
      <c r="K365" s="25" t="s">
        <v>89</v>
      </c>
      <c r="L365" s="25" t="s">
        <v>89</v>
      </c>
      <c r="M365" s="25"/>
      <c r="N365" s="25" t="s">
        <v>89</v>
      </c>
      <c r="O365" s="21" t="s">
        <v>38</v>
      </c>
      <c r="P365" s="20">
        <v>15</v>
      </c>
      <c r="Q365" s="21" t="s">
        <v>48</v>
      </c>
      <c r="R365" s="20">
        <v>30</v>
      </c>
      <c r="S365" s="21" t="s">
        <v>43</v>
      </c>
      <c r="T365" s="20">
        <v>1440</v>
      </c>
      <c r="U365" s="20" t="s">
        <v>45</v>
      </c>
      <c r="V365" s="21" t="s">
        <v>18</v>
      </c>
      <c r="W365" s="21" t="s">
        <v>18</v>
      </c>
      <c r="X365" s="27">
        <f t="shared" si="22"/>
        <v>1485</v>
      </c>
      <c r="Y365" s="30"/>
      <c r="Z365" s="30"/>
      <c r="AC365" s="107" t="s">
        <v>421</v>
      </c>
      <c r="AD365" s="105" t="s">
        <v>528</v>
      </c>
    </row>
    <row r="366" spans="1:30" s="15" customFormat="1" ht="45">
      <c r="A366" s="550"/>
      <c r="B366" s="565"/>
      <c r="C366" s="565"/>
      <c r="D366" s="568"/>
      <c r="E366" s="568"/>
      <c r="F366" s="559"/>
      <c r="G366" s="568"/>
      <c r="H366" s="568"/>
      <c r="I366" s="565"/>
      <c r="J366" s="20" t="s">
        <v>520</v>
      </c>
      <c r="K366" s="27" t="s">
        <v>89</v>
      </c>
      <c r="L366" s="27"/>
      <c r="M366" s="25" t="s">
        <v>89</v>
      </c>
      <c r="N366" s="27"/>
      <c r="O366" s="21" t="s">
        <v>38</v>
      </c>
      <c r="P366" s="20">
        <v>30</v>
      </c>
      <c r="Q366" s="21" t="s">
        <v>43</v>
      </c>
      <c r="R366" s="20">
        <f>(60*2)</f>
        <v>120</v>
      </c>
      <c r="S366" s="21" t="s">
        <v>18</v>
      </c>
      <c r="T366" s="20">
        <v>0</v>
      </c>
      <c r="U366" s="20" t="s">
        <v>56</v>
      </c>
      <c r="V366" s="21" t="s">
        <v>54</v>
      </c>
      <c r="W366" s="21" t="s">
        <v>12</v>
      </c>
      <c r="X366" s="27">
        <f t="shared" si="22"/>
        <v>150</v>
      </c>
      <c r="Y366" s="116" t="s">
        <v>433</v>
      </c>
      <c r="Z366" s="30"/>
      <c r="AC366" s="17" t="s">
        <v>434</v>
      </c>
      <c r="AD366" s="17" t="s">
        <v>530</v>
      </c>
    </row>
    <row r="367" spans="1:30" s="15" customFormat="1" ht="33.75">
      <c r="A367" s="550"/>
      <c r="B367" s="565"/>
      <c r="C367" s="565"/>
      <c r="D367" s="568"/>
      <c r="E367" s="568"/>
      <c r="F367" s="559"/>
      <c r="G367" s="568"/>
      <c r="H367" s="568"/>
      <c r="I367" s="565"/>
      <c r="J367" s="27" t="s">
        <v>435</v>
      </c>
      <c r="K367" s="27" t="s">
        <v>89</v>
      </c>
      <c r="L367" s="27"/>
      <c r="M367" s="25" t="s">
        <v>89</v>
      </c>
      <c r="N367" s="27"/>
      <c r="O367" s="21" t="s">
        <v>38</v>
      </c>
      <c r="P367" s="20">
        <v>30</v>
      </c>
      <c r="Q367" s="21" t="s">
        <v>43</v>
      </c>
      <c r="R367" s="20">
        <f>(60*2)</f>
        <v>120</v>
      </c>
      <c r="S367" s="21" t="s">
        <v>18</v>
      </c>
      <c r="T367" s="20">
        <v>0</v>
      </c>
      <c r="U367" s="20" t="s">
        <v>56</v>
      </c>
      <c r="V367" s="21" t="s">
        <v>54</v>
      </c>
      <c r="W367" s="21" t="s">
        <v>12</v>
      </c>
      <c r="X367" s="27">
        <f t="shared" si="22"/>
        <v>150</v>
      </c>
      <c r="Y367" s="116" t="s">
        <v>436</v>
      </c>
      <c r="Z367" s="30"/>
      <c r="AC367" s="17" t="s">
        <v>437</v>
      </c>
      <c r="AD367" s="107" t="s">
        <v>421</v>
      </c>
    </row>
    <row r="368" spans="1:30" s="15" customFormat="1" ht="56.25">
      <c r="A368" s="550"/>
      <c r="B368" s="565"/>
      <c r="C368" s="565"/>
      <c r="D368" s="568"/>
      <c r="E368" s="568"/>
      <c r="F368" s="559"/>
      <c r="G368" s="568"/>
      <c r="H368" s="568"/>
      <c r="I368" s="565"/>
      <c r="J368" s="27" t="s">
        <v>438</v>
      </c>
      <c r="K368" s="27" t="s">
        <v>89</v>
      </c>
      <c r="L368" s="27"/>
      <c r="M368" s="25" t="s">
        <v>89</v>
      </c>
      <c r="N368" s="27"/>
      <c r="O368" s="21" t="s">
        <v>38</v>
      </c>
      <c r="P368" s="20">
        <v>30</v>
      </c>
      <c r="Q368" s="21" t="s">
        <v>43</v>
      </c>
      <c r="R368" s="20">
        <f>(60*2)</f>
        <v>120</v>
      </c>
      <c r="S368" s="21" t="s">
        <v>18</v>
      </c>
      <c r="T368" s="20">
        <v>0</v>
      </c>
      <c r="U368" s="20" t="s">
        <v>56</v>
      </c>
      <c r="V368" s="21" t="s">
        <v>54</v>
      </c>
      <c r="W368" s="21" t="s">
        <v>12</v>
      </c>
      <c r="X368" s="27">
        <f t="shared" si="22"/>
        <v>150</v>
      </c>
      <c r="Y368" s="116" t="s">
        <v>439</v>
      </c>
      <c r="Z368" s="30"/>
      <c r="AC368" s="169" t="s">
        <v>440</v>
      </c>
      <c r="AD368" s="17" t="s">
        <v>434</v>
      </c>
    </row>
    <row r="369" spans="1:31" s="15" customFormat="1" ht="78.75">
      <c r="A369" s="550"/>
      <c r="B369" s="565"/>
      <c r="C369" s="565"/>
      <c r="D369" s="568"/>
      <c r="E369" s="568"/>
      <c r="F369" s="559"/>
      <c r="G369" s="568"/>
      <c r="H369" s="568"/>
      <c r="I369" s="565"/>
      <c r="J369" s="27" t="s">
        <v>441</v>
      </c>
      <c r="K369" s="27" t="s">
        <v>89</v>
      </c>
      <c r="L369" s="27"/>
      <c r="M369" s="25" t="s">
        <v>89</v>
      </c>
      <c r="N369" s="27"/>
      <c r="O369" s="21" t="s">
        <v>38</v>
      </c>
      <c r="P369" s="20">
        <v>30</v>
      </c>
      <c r="Q369" s="21" t="s">
        <v>43</v>
      </c>
      <c r="R369" s="20">
        <f>(60*2)</f>
        <v>120</v>
      </c>
      <c r="S369" s="21" t="s">
        <v>18</v>
      </c>
      <c r="T369" s="20">
        <v>0</v>
      </c>
      <c r="U369" s="20" t="s">
        <v>41</v>
      </c>
      <c r="V369" s="21" t="s">
        <v>44</v>
      </c>
      <c r="W369" s="21" t="s">
        <v>43</v>
      </c>
      <c r="X369" s="27">
        <f t="shared" si="22"/>
        <v>150</v>
      </c>
      <c r="Y369" s="116" t="s">
        <v>531</v>
      </c>
      <c r="Z369" s="30"/>
      <c r="AC369" s="17" t="s">
        <v>532</v>
      </c>
      <c r="AD369" s="17" t="s">
        <v>437</v>
      </c>
    </row>
    <row r="370" spans="1:31" s="15" customFormat="1" ht="56.25">
      <c r="A370" s="550"/>
      <c r="B370" s="565"/>
      <c r="C370" s="565"/>
      <c r="D370" s="568"/>
      <c r="E370" s="568"/>
      <c r="F370" s="559"/>
      <c r="G370" s="568"/>
      <c r="H370" s="568"/>
      <c r="I370" s="572"/>
      <c r="J370" s="27" t="s">
        <v>444</v>
      </c>
      <c r="K370" s="27" t="s">
        <v>89</v>
      </c>
      <c r="L370" s="27"/>
      <c r="M370" s="25" t="s">
        <v>89</v>
      </c>
      <c r="N370" s="27"/>
      <c r="O370" s="21" t="s">
        <v>38</v>
      </c>
      <c r="P370" s="20">
        <v>30</v>
      </c>
      <c r="Q370" s="21" t="s">
        <v>43</v>
      </c>
      <c r="R370" s="20">
        <f>(24*60)*14</f>
        <v>20160</v>
      </c>
      <c r="S370" s="21" t="s">
        <v>18</v>
      </c>
      <c r="T370" s="20">
        <v>0</v>
      </c>
      <c r="U370" s="20" t="s">
        <v>45</v>
      </c>
      <c r="V370" s="21" t="s">
        <v>44</v>
      </c>
      <c r="W370" s="21" t="s">
        <v>43</v>
      </c>
      <c r="X370" s="27">
        <f t="shared" si="22"/>
        <v>20190</v>
      </c>
      <c r="Y370" s="30" t="s">
        <v>533</v>
      </c>
      <c r="Z370" s="30"/>
      <c r="AC370" s="107" t="s">
        <v>445</v>
      </c>
      <c r="AD370" s="169" t="s">
        <v>440</v>
      </c>
    </row>
    <row r="371" spans="1:31" s="15" customFormat="1" ht="78.75">
      <c r="A371" s="550"/>
      <c r="B371" s="565"/>
      <c r="C371" s="565"/>
      <c r="D371" s="568"/>
      <c r="E371" s="568"/>
      <c r="F371" s="559"/>
      <c r="G371" s="568"/>
      <c r="H371" s="568"/>
      <c r="I371" s="571" t="s">
        <v>534</v>
      </c>
      <c r="J371" s="18" t="s">
        <v>431</v>
      </c>
      <c r="K371" s="25" t="s">
        <v>89</v>
      </c>
      <c r="L371" s="25" t="s">
        <v>89</v>
      </c>
      <c r="M371" s="25"/>
      <c r="N371" s="25" t="s">
        <v>89</v>
      </c>
      <c r="O371" s="21" t="s">
        <v>38</v>
      </c>
      <c r="P371" s="20">
        <v>15</v>
      </c>
      <c r="Q371" s="21" t="s">
        <v>48</v>
      </c>
      <c r="R371" s="20">
        <v>30</v>
      </c>
      <c r="S371" s="21" t="s">
        <v>43</v>
      </c>
      <c r="T371" s="20">
        <v>1440</v>
      </c>
      <c r="U371" s="20" t="s">
        <v>56</v>
      </c>
      <c r="V371" s="21" t="s">
        <v>18</v>
      </c>
      <c r="W371" s="26" t="s">
        <v>18</v>
      </c>
      <c r="X371" s="27">
        <f t="shared" si="22"/>
        <v>1485</v>
      </c>
      <c r="Y371" s="30" t="s">
        <v>535</v>
      </c>
      <c r="Z371" s="30"/>
      <c r="AC371" s="175" t="s">
        <v>535</v>
      </c>
      <c r="AD371" s="17" t="s">
        <v>532</v>
      </c>
    </row>
    <row r="372" spans="1:31" s="15" customFormat="1" ht="11.25">
      <c r="A372" s="550"/>
      <c r="B372" s="565"/>
      <c r="C372" s="565"/>
      <c r="D372" s="568"/>
      <c r="E372" s="568"/>
      <c r="F372" s="559"/>
      <c r="G372" s="568"/>
      <c r="H372" s="568"/>
      <c r="I372" s="565"/>
      <c r="J372" s="18" t="s">
        <v>519</v>
      </c>
      <c r="K372" s="25" t="s">
        <v>89</v>
      </c>
      <c r="L372" s="25" t="s">
        <v>89</v>
      </c>
      <c r="M372" s="25"/>
      <c r="N372" s="25"/>
      <c r="O372" s="21" t="s">
        <v>38</v>
      </c>
      <c r="P372" s="20">
        <v>15</v>
      </c>
      <c r="Q372" s="21" t="s">
        <v>48</v>
      </c>
      <c r="R372" s="20">
        <v>30</v>
      </c>
      <c r="S372" s="21" t="s">
        <v>43</v>
      </c>
      <c r="T372" s="20">
        <v>1440</v>
      </c>
      <c r="U372" s="20" t="s">
        <v>45</v>
      </c>
      <c r="V372" s="21" t="s">
        <v>18</v>
      </c>
      <c r="W372" s="21" t="s">
        <v>18</v>
      </c>
      <c r="X372" s="27">
        <f t="shared" si="22"/>
        <v>1485</v>
      </c>
      <c r="Y372" s="30" t="s">
        <v>535</v>
      </c>
      <c r="Z372" s="30"/>
      <c r="AC372" s="175" t="s">
        <v>535</v>
      </c>
      <c r="AD372" s="107" t="s">
        <v>445</v>
      </c>
      <c r="AE372" s="175"/>
    </row>
    <row r="373" spans="1:31" s="15" customFormat="1" ht="11.25">
      <c r="A373" s="550"/>
      <c r="B373" s="565"/>
      <c r="C373" s="565"/>
      <c r="D373" s="568"/>
      <c r="E373" s="568"/>
      <c r="F373" s="559"/>
      <c r="G373" s="568"/>
      <c r="H373" s="568"/>
      <c r="I373" s="565"/>
      <c r="J373" s="18" t="s">
        <v>428</v>
      </c>
      <c r="K373" s="25" t="s">
        <v>89</v>
      </c>
      <c r="L373" s="25" t="s">
        <v>89</v>
      </c>
      <c r="M373" s="25"/>
      <c r="N373" s="25" t="s">
        <v>89</v>
      </c>
      <c r="O373" s="21" t="s">
        <v>38</v>
      </c>
      <c r="P373" s="20">
        <v>15</v>
      </c>
      <c r="Q373" s="21" t="s">
        <v>48</v>
      </c>
      <c r="R373" s="20">
        <v>30</v>
      </c>
      <c r="S373" s="21" t="s">
        <v>43</v>
      </c>
      <c r="T373" s="20">
        <v>1440</v>
      </c>
      <c r="U373" s="20" t="s">
        <v>45</v>
      </c>
      <c r="V373" s="21" t="s">
        <v>18</v>
      </c>
      <c r="W373" s="21" t="s">
        <v>18</v>
      </c>
      <c r="X373" s="27">
        <f t="shared" si="22"/>
        <v>1485</v>
      </c>
      <c r="Y373" s="30" t="s">
        <v>535</v>
      </c>
      <c r="Z373" s="30"/>
      <c r="AC373" s="175" t="s">
        <v>535</v>
      </c>
      <c r="AD373" s="175" t="s">
        <v>535</v>
      </c>
      <c r="AE373" s="175"/>
    </row>
    <row r="374" spans="1:31" s="15" customFormat="1" ht="45">
      <c r="A374" s="550"/>
      <c r="B374" s="565"/>
      <c r="C374" s="565"/>
      <c r="D374" s="568"/>
      <c r="E374" s="568"/>
      <c r="F374" s="559"/>
      <c r="G374" s="568"/>
      <c r="H374" s="568"/>
      <c r="I374" s="565"/>
      <c r="J374" s="27" t="s">
        <v>520</v>
      </c>
      <c r="K374" s="27" t="s">
        <v>89</v>
      </c>
      <c r="L374" s="27"/>
      <c r="M374" s="25" t="s">
        <v>89</v>
      </c>
      <c r="N374" s="27"/>
      <c r="O374" s="21" t="s">
        <v>38</v>
      </c>
      <c r="P374" s="20">
        <v>30</v>
      </c>
      <c r="Q374" s="21" t="s">
        <v>43</v>
      </c>
      <c r="R374" s="20">
        <f>(60*2)</f>
        <v>120</v>
      </c>
      <c r="S374" s="21" t="s">
        <v>18</v>
      </c>
      <c r="T374" s="20">
        <v>0</v>
      </c>
      <c r="U374" s="20" t="s">
        <v>56</v>
      </c>
      <c r="V374" s="21" t="s">
        <v>54</v>
      </c>
      <c r="W374" s="21" t="s">
        <v>12</v>
      </c>
      <c r="X374" s="27">
        <f t="shared" si="22"/>
        <v>150</v>
      </c>
      <c r="Y374" s="116" t="s">
        <v>433</v>
      </c>
      <c r="Z374" s="30"/>
      <c r="AC374" s="17" t="s">
        <v>434</v>
      </c>
      <c r="AD374" s="175" t="s">
        <v>535</v>
      </c>
      <c r="AE374" s="175"/>
    </row>
    <row r="375" spans="1:31" s="15" customFormat="1" ht="33.75">
      <c r="A375" s="550"/>
      <c r="B375" s="565"/>
      <c r="C375" s="565"/>
      <c r="D375" s="568"/>
      <c r="E375" s="568"/>
      <c r="F375" s="559"/>
      <c r="G375" s="568"/>
      <c r="H375" s="568"/>
      <c r="I375" s="565"/>
      <c r="J375" s="27" t="s">
        <v>435</v>
      </c>
      <c r="K375" s="27" t="s">
        <v>89</v>
      </c>
      <c r="L375" s="27"/>
      <c r="M375" s="25" t="s">
        <v>89</v>
      </c>
      <c r="N375" s="27"/>
      <c r="O375" s="21" t="s">
        <v>38</v>
      </c>
      <c r="P375" s="20">
        <v>30</v>
      </c>
      <c r="Q375" s="21" t="s">
        <v>43</v>
      </c>
      <c r="R375" s="20">
        <f>(60*2)</f>
        <v>120</v>
      </c>
      <c r="S375" s="21" t="s">
        <v>18</v>
      </c>
      <c r="T375" s="20">
        <v>0</v>
      </c>
      <c r="U375" s="20" t="s">
        <v>56</v>
      </c>
      <c r="V375" s="21" t="s">
        <v>54</v>
      </c>
      <c r="W375" s="21" t="s">
        <v>12</v>
      </c>
      <c r="X375" s="27">
        <f t="shared" si="22"/>
        <v>150</v>
      </c>
      <c r="Y375" s="116" t="s">
        <v>436</v>
      </c>
      <c r="Z375" s="30"/>
      <c r="AC375" s="17" t="s">
        <v>437</v>
      </c>
      <c r="AD375" s="175" t="s">
        <v>535</v>
      </c>
    </row>
    <row r="376" spans="1:31" s="15" customFormat="1" ht="56.25">
      <c r="A376" s="550"/>
      <c r="B376" s="565"/>
      <c r="C376" s="565"/>
      <c r="D376" s="568"/>
      <c r="E376" s="568"/>
      <c r="F376" s="559"/>
      <c r="G376" s="568"/>
      <c r="H376" s="568"/>
      <c r="I376" s="565"/>
      <c r="J376" s="27" t="s">
        <v>438</v>
      </c>
      <c r="K376" s="27" t="s">
        <v>89</v>
      </c>
      <c r="L376" s="27"/>
      <c r="M376" s="25" t="s">
        <v>89</v>
      </c>
      <c r="N376" s="27"/>
      <c r="O376" s="21" t="s">
        <v>38</v>
      </c>
      <c r="P376" s="20">
        <v>30</v>
      </c>
      <c r="Q376" s="21" t="s">
        <v>43</v>
      </c>
      <c r="R376" s="20">
        <f>(60*2)</f>
        <v>120</v>
      </c>
      <c r="S376" s="21" t="s">
        <v>18</v>
      </c>
      <c r="T376" s="20">
        <v>0</v>
      </c>
      <c r="U376" s="20" t="s">
        <v>56</v>
      </c>
      <c r="V376" s="21" t="s">
        <v>54</v>
      </c>
      <c r="W376" s="21" t="s">
        <v>12</v>
      </c>
      <c r="X376" s="27">
        <f t="shared" si="22"/>
        <v>150</v>
      </c>
      <c r="Y376" s="116" t="s">
        <v>439</v>
      </c>
      <c r="Z376" s="30"/>
      <c r="AC376" s="169" t="s">
        <v>440</v>
      </c>
      <c r="AD376" s="17" t="s">
        <v>434</v>
      </c>
    </row>
    <row r="377" spans="1:31" s="15" customFormat="1" ht="33.75">
      <c r="A377" s="550"/>
      <c r="B377" s="565"/>
      <c r="C377" s="565"/>
      <c r="D377" s="568"/>
      <c r="E377" s="568"/>
      <c r="F377" s="559"/>
      <c r="G377" s="568"/>
      <c r="H377" s="568"/>
      <c r="I377" s="565"/>
      <c r="J377" s="27" t="s">
        <v>441</v>
      </c>
      <c r="K377" s="27" t="s">
        <v>89</v>
      </c>
      <c r="L377" s="27"/>
      <c r="M377" s="25" t="s">
        <v>89</v>
      </c>
      <c r="N377" s="27"/>
      <c r="O377" s="21" t="s">
        <v>38</v>
      </c>
      <c r="P377" s="20">
        <v>30</v>
      </c>
      <c r="Q377" s="21" t="s">
        <v>43</v>
      </c>
      <c r="R377" s="20">
        <f>(60*2)</f>
        <v>120</v>
      </c>
      <c r="S377" s="21" t="s">
        <v>18</v>
      </c>
      <c r="T377" s="20">
        <v>0</v>
      </c>
      <c r="U377" s="20" t="s">
        <v>41</v>
      </c>
      <c r="V377" s="21" t="s">
        <v>44</v>
      </c>
      <c r="W377" s="21" t="s">
        <v>43</v>
      </c>
      <c r="X377" s="27">
        <f t="shared" si="22"/>
        <v>150</v>
      </c>
      <c r="Y377" s="30" t="s">
        <v>536</v>
      </c>
      <c r="Z377" s="30"/>
      <c r="AC377" s="107" t="s">
        <v>536</v>
      </c>
      <c r="AD377" s="17" t="s">
        <v>437</v>
      </c>
    </row>
    <row r="378" spans="1:31" s="15" customFormat="1" ht="56.25">
      <c r="A378" s="550"/>
      <c r="B378" s="565"/>
      <c r="C378" s="565"/>
      <c r="D378" s="568"/>
      <c r="E378" s="568"/>
      <c r="F378" s="559"/>
      <c r="G378" s="568"/>
      <c r="H378" s="568"/>
      <c r="I378" s="572"/>
      <c r="J378" s="27" t="s">
        <v>444</v>
      </c>
      <c r="K378" s="27" t="s">
        <v>89</v>
      </c>
      <c r="L378" s="27"/>
      <c r="M378" s="25" t="s">
        <v>89</v>
      </c>
      <c r="N378" s="27"/>
      <c r="O378" s="21" t="s">
        <v>38</v>
      </c>
      <c r="P378" s="20">
        <v>30</v>
      </c>
      <c r="Q378" s="21" t="s">
        <v>43</v>
      </c>
      <c r="R378" s="20">
        <f>(24*60)*14</f>
        <v>20160</v>
      </c>
      <c r="S378" s="21" t="s">
        <v>18</v>
      </c>
      <c r="T378" s="20">
        <v>0</v>
      </c>
      <c r="U378" s="20" t="s">
        <v>45</v>
      </c>
      <c r="V378" s="21" t="s">
        <v>44</v>
      </c>
      <c r="W378" s="21" t="s">
        <v>43</v>
      </c>
      <c r="X378" s="27">
        <f t="shared" si="22"/>
        <v>20190</v>
      </c>
      <c r="Y378" s="30" t="s">
        <v>537</v>
      </c>
      <c r="Z378" s="30"/>
      <c r="AC378" s="107" t="s">
        <v>445</v>
      </c>
      <c r="AD378" s="169" t="s">
        <v>440</v>
      </c>
    </row>
    <row r="379" spans="1:31" s="15" customFormat="1" ht="33.75">
      <c r="A379" s="550"/>
      <c r="B379" s="565"/>
      <c r="C379" s="565"/>
      <c r="D379" s="568"/>
      <c r="E379" s="568"/>
      <c r="F379" s="559"/>
      <c r="G379" s="568"/>
      <c r="H379" s="568"/>
      <c r="I379" s="571" t="s">
        <v>538</v>
      </c>
      <c r="J379" s="18" t="s">
        <v>519</v>
      </c>
      <c r="K379" s="25" t="s">
        <v>89</v>
      </c>
      <c r="L379" s="25" t="s">
        <v>89</v>
      </c>
      <c r="M379" s="25"/>
      <c r="N379" s="25"/>
      <c r="O379" s="21" t="s">
        <v>38</v>
      </c>
      <c r="P379" s="20">
        <v>15</v>
      </c>
      <c r="Q379" s="21" t="s">
        <v>48</v>
      </c>
      <c r="R379" s="20">
        <v>30</v>
      </c>
      <c r="S379" s="21" t="s">
        <v>43</v>
      </c>
      <c r="T379" s="20">
        <v>1440</v>
      </c>
      <c r="U379" s="20" t="s">
        <v>45</v>
      </c>
      <c r="V379" s="21" t="s">
        <v>18</v>
      </c>
      <c r="W379" s="21" t="s">
        <v>18</v>
      </c>
      <c r="X379" s="27">
        <f t="shared" si="22"/>
        <v>1485</v>
      </c>
      <c r="Y379" s="173" t="s">
        <v>539</v>
      </c>
      <c r="Z379" s="30"/>
      <c r="AC379" s="36" t="s">
        <v>540</v>
      </c>
      <c r="AD379" s="107" t="s">
        <v>536</v>
      </c>
    </row>
    <row r="380" spans="1:31" s="15" customFormat="1" ht="33.75">
      <c r="A380" s="550"/>
      <c r="B380" s="565"/>
      <c r="C380" s="565"/>
      <c r="D380" s="568"/>
      <c r="E380" s="568"/>
      <c r="F380" s="559"/>
      <c r="G380" s="568"/>
      <c r="H380" s="568"/>
      <c r="I380" s="565"/>
      <c r="J380" s="31" t="s">
        <v>541</v>
      </c>
      <c r="K380" s="139" t="s">
        <v>89</v>
      </c>
      <c r="L380" s="139" t="s">
        <v>89</v>
      </c>
      <c r="M380" s="139"/>
      <c r="N380" s="25"/>
      <c r="O380" s="140" t="s">
        <v>38</v>
      </c>
      <c r="P380" s="289">
        <v>15</v>
      </c>
      <c r="Q380" s="140" t="s">
        <v>43</v>
      </c>
      <c r="R380" s="289">
        <v>30</v>
      </c>
      <c r="S380" s="140" t="s">
        <v>18</v>
      </c>
      <c r="T380" s="289">
        <v>0</v>
      </c>
      <c r="U380" s="289" t="s">
        <v>45</v>
      </c>
      <c r="V380" s="21" t="s">
        <v>18</v>
      </c>
      <c r="W380" s="21" t="s">
        <v>43</v>
      </c>
      <c r="X380" s="27">
        <f t="shared" si="22"/>
        <v>45</v>
      </c>
      <c r="Y380" s="163" t="s">
        <v>542</v>
      </c>
      <c r="Z380" s="30"/>
      <c r="AC380" s="17" t="s">
        <v>543</v>
      </c>
      <c r="AD380" s="107" t="s">
        <v>445</v>
      </c>
    </row>
    <row r="381" spans="1:31" s="15" customFormat="1" ht="22.5">
      <c r="A381" s="550"/>
      <c r="B381" s="565"/>
      <c r="C381" s="565"/>
      <c r="D381" s="568"/>
      <c r="E381" s="568"/>
      <c r="F381" s="559"/>
      <c r="G381" s="568"/>
      <c r="H381" s="568"/>
      <c r="I381" s="565"/>
      <c r="J381" s="18" t="s">
        <v>428</v>
      </c>
      <c r="K381" s="25" t="s">
        <v>89</v>
      </c>
      <c r="L381" s="25" t="s">
        <v>89</v>
      </c>
      <c r="M381" s="25"/>
      <c r="N381" s="25" t="s">
        <v>89</v>
      </c>
      <c r="O381" s="21" t="s">
        <v>38</v>
      </c>
      <c r="P381" s="20">
        <v>15</v>
      </c>
      <c r="Q381" s="21" t="s">
        <v>48</v>
      </c>
      <c r="R381" s="20">
        <v>30</v>
      </c>
      <c r="S381" s="21" t="s">
        <v>43</v>
      </c>
      <c r="T381" s="20">
        <v>1440</v>
      </c>
      <c r="U381" s="20" t="s">
        <v>45</v>
      </c>
      <c r="V381" s="21" t="s">
        <v>18</v>
      </c>
      <c r="W381" s="21" t="s">
        <v>18</v>
      </c>
      <c r="X381" s="27">
        <f t="shared" si="22"/>
        <v>1485</v>
      </c>
      <c r="Y381" s="30"/>
      <c r="Z381" s="30"/>
      <c r="AC381" s="15" t="s">
        <v>421</v>
      </c>
      <c r="AD381" s="272" t="s">
        <v>540</v>
      </c>
    </row>
    <row r="382" spans="1:31" s="15" customFormat="1" ht="45">
      <c r="A382" s="550"/>
      <c r="B382" s="565"/>
      <c r="C382" s="565"/>
      <c r="D382" s="568"/>
      <c r="E382" s="568"/>
      <c r="F382" s="559"/>
      <c r="G382" s="568"/>
      <c r="H382" s="568"/>
      <c r="I382" s="565"/>
      <c r="J382" s="27" t="s">
        <v>520</v>
      </c>
      <c r="K382" s="27" t="s">
        <v>89</v>
      </c>
      <c r="L382" s="27"/>
      <c r="M382" s="25" t="s">
        <v>89</v>
      </c>
      <c r="N382" s="27"/>
      <c r="O382" s="21" t="s">
        <v>38</v>
      </c>
      <c r="P382" s="20">
        <v>30</v>
      </c>
      <c r="Q382" s="21" t="s">
        <v>43</v>
      </c>
      <c r="R382" s="20">
        <f>(60*2)</f>
        <v>120</v>
      </c>
      <c r="S382" s="21" t="s">
        <v>18</v>
      </c>
      <c r="T382" s="20">
        <v>0</v>
      </c>
      <c r="U382" s="20" t="s">
        <v>56</v>
      </c>
      <c r="V382" s="21" t="s">
        <v>54</v>
      </c>
      <c r="W382" s="21" t="s">
        <v>12</v>
      </c>
      <c r="X382" s="27">
        <f t="shared" si="22"/>
        <v>150</v>
      </c>
      <c r="Y382" s="163" t="s">
        <v>433</v>
      </c>
      <c r="Z382" s="30"/>
      <c r="AC382" s="17" t="s">
        <v>434</v>
      </c>
      <c r="AD382" s="17" t="s">
        <v>543</v>
      </c>
    </row>
    <row r="383" spans="1:31" s="15" customFormat="1" ht="33.75">
      <c r="A383" s="550"/>
      <c r="B383" s="565"/>
      <c r="C383" s="565"/>
      <c r="D383" s="568"/>
      <c r="E383" s="568"/>
      <c r="F383" s="559"/>
      <c r="G383" s="568"/>
      <c r="H383" s="568"/>
      <c r="I383" s="565"/>
      <c r="J383" s="27" t="s">
        <v>435</v>
      </c>
      <c r="K383" s="27" t="s">
        <v>89</v>
      </c>
      <c r="L383" s="27"/>
      <c r="M383" s="25" t="s">
        <v>89</v>
      </c>
      <c r="N383" s="27"/>
      <c r="O383" s="21" t="s">
        <v>38</v>
      </c>
      <c r="P383" s="20">
        <v>30</v>
      </c>
      <c r="Q383" s="21" t="s">
        <v>43</v>
      </c>
      <c r="R383" s="20">
        <f>(60*2)</f>
        <v>120</v>
      </c>
      <c r="S383" s="21" t="s">
        <v>18</v>
      </c>
      <c r="T383" s="20">
        <v>0</v>
      </c>
      <c r="U383" s="20" t="s">
        <v>56</v>
      </c>
      <c r="V383" s="21" t="s">
        <v>54</v>
      </c>
      <c r="W383" s="21" t="s">
        <v>12</v>
      </c>
      <c r="X383" s="27">
        <f t="shared" ref="X383:X436" si="23">P383+R383+T383</f>
        <v>150</v>
      </c>
      <c r="Y383" s="163" t="s">
        <v>436</v>
      </c>
      <c r="Z383" s="30"/>
      <c r="AC383" s="17" t="s">
        <v>437</v>
      </c>
      <c r="AD383" s="15" t="s">
        <v>421</v>
      </c>
    </row>
    <row r="384" spans="1:31" s="15" customFormat="1" ht="56.25">
      <c r="A384" s="550"/>
      <c r="B384" s="565"/>
      <c r="C384" s="565"/>
      <c r="D384" s="568"/>
      <c r="E384" s="568"/>
      <c r="F384" s="559"/>
      <c r="G384" s="568"/>
      <c r="H384" s="568"/>
      <c r="I384" s="565"/>
      <c r="J384" s="27" t="s">
        <v>438</v>
      </c>
      <c r="K384" s="27" t="s">
        <v>89</v>
      </c>
      <c r="L384" s="27"/>
      <c r="M384" s="25" t="s">
        <v>89</v>
      </c>
      <c r="N384" s="27"/>
      <c r="O384" s="21" t="s">
        <v>38</v>
      </c>
      <c r="P384" s="20">
        <v>30</v>
      </c>
      <c r="Q384" s="21" t="s">
        <v>43</v>
      </c>
      <c r="R384" s="20">
        <f>(60*2)</f>
        <v>120</v>
      </c>
      <c r="S384" s="21" t="s">
        <v>18</v>
      </c>
      <c r="T384" s="20">
        <v>0</v>
      </c>
      <c r="U384" s="20" t="s">
        <v>56</v>
      </c>
      <c r="V384" s="21" t="s">
        <v>54</v>
      </c>
      <c r="W384" s="21" t="s">
        <v>12</v>
      </c>
      <c r="X384" s="27">
        <f t="shared" si="23"/>
        <v>150</v>
      </c>
      <c r="Y384" s="163" t="s">
        <v>439</v>
      </c>
      <c r="Z384" s="30"/>
      <c r="AC384" s="169" t="s">
        <v>440</v>
      </c>
      <c r="AD384" s="17" t="s">
        <v>434</v>
      </c>
    </row>
    <row r="385" spans="1:30" s="15" customFormat="1" ht="56.25">
      <c r="A385" s="550"/>
      <c r="B385" s="565"/>
      <c r="C385" s="565"/>
      <c r="D385" s="568"/>
      <c r="E385" s="568"/>
      <c r="F385" s="559"/>
      <c r="G385" s="568"/>
      <c r="H385" s="568"/>
      <c r="I385" s="565"/>
      <c r="J385" s="18" t="s">
        <v>441</v>
      </c>
      <c r="K385" s="27" t="s">
        <v>89</v>
      </c>
      <c r="L385" s="27"/>
      <c r="M385" s="25" t="s">
        <v>89</v>
      </c>
      <c r="N385" s="27"/>
      <c r="O385" s="21" t="s">
        <v>38</v>
      </c>
      <c r="P385" s="20">
        <v>30</v>
      </c>
      <c r="Q385" s="21" t="s">
        <v>43</v>
      </c>
      <c r="R385" s="20">
        <f>(60*2)</f>
        <v>120</v>
      </c>
      <c r="S385" s="21" t="s">
        <v>18</v>
      </c>
      <c r="T385" s="20">
        <v>0</v>
      </c>
      <c r="U385" s="20" t="s">
        <v>41</v>
      </c>
      <c r="V385" s="21" t="s">
        <v>44</v>
      </c>
      <c r="W385" s="21" t="s">
        <v>43</v>
      </c>
      <c r="X385" s="27">
        <f t="shared" si="23"/>
        <v>150</v>
      </c>
      <c r="Y385" s="163" t="s">
        <v>544</v>
      </c>
      <c r="Z385" s="30"/>
      <c r="AC385" s="17" t="s">
        <v>545</v>
      </c>
      <c r="AD385" s="17" t="s">
        <v>437</v>
      </c>
    </row>
    <row r="386" spans="1:30" s="15" customFormat="1" ht="56.25">
      <c r="A386" s="550"/>
      <c r="B386" s="565"/>
      <c r="C386" s="565"/>
      <c r="D386" s="568"/>
      <c r="E386" s="568"/>
      <c r="F386" s="559"/>
      <c r="G386" s="568"/>
      <c r="H386" s="568"/>
      <c r="I386" s="572"/>
      <c r="J386" s="31" t="s">
        <v>444</v>
      </c>
      <c r="K386" s="27" t="s">
        <v>89</v>
      </c>
      <c r="L386" s="27"/>
      <c r="M386" s="25" t="s">
        <v>89</v>
      </c>
      <c r="N386" s="27"/>
      <c r="O386" s="21" t="s">
        <v>38</v>
      </c>
      <c r="P386" s="20">
        <v>30</v>
      </c>
      <c r="Q386" s="21" t="s">
        <v>43</v>
      </c>
      <c r="R386" s="20">
        <f>(24*60)*14</f>
        <v>20160</v>
      </c>
      <c r="S386" s="21" t="s">
        <v>18</v>
      </c>
      <c r="T386" s="20">
        <v>0</v>
      </c>
      <c r="U386" s="20" t="s">
        <v>45</v>
      </c>
      <c r="V386" s="21" t="s">
        <v>44</v>
      </c>
      <c r="W386" s="21" t="s">
        <v>43</v>
      </c>
      <c r="X386" s="27">
        <f t="shared" si="23"/>
        <v>20190</v>
      </c>
      <c r="Y386" s="172" t="s">
        <v>445</v>
      </c>
      <c r="Z386" s="30"/>
      <c r="AC386" s="107" t="s">
        <v>445</v>
      </c>
      <c r="AD386" s="169" t="s">
        <v>440</v>
      </c>
    </row>
    <row r="387" spans="1:30" s="15" customFormat="1" ht="56.25">
      <c r="A387" s="550"/>
      <c r="B387" s="565"/>
      <c r="C387" s="565"/>
      <c r="D387" s="568"/>
      <c r="E387" s="568"/>
      <c r="F387" s="559"/>
      <c r="G387" s="568"/>
      <c r="H387" s="568"/>
      <c r="I387" s="571" t="s">
        <v>546</v>
      </c>
      <c r="J387" s="18" t="s">
        <v>519</v>
      </c>
      <c r="K387" s="25" t="s">
        <v>89</v>
      </c>
      <c r="L387" s="25" t="s">
        <v>89</v>
      </c>
      <c r="M387" s="25"/>
      <c r="N387" s="25"/>
      <c r="O387" s="21" t="s">
        <v>38</v>
      </c>
      <c r="P387" s="20">
        <v>15</v>
      </c>
      <c r="Q387" s="21" t="s">
        <v>48</v>
      </c>
      <c r="R387" s="20">
        <v>30</v>
      </c>
      <c r="S387" s="21" t="s">
        <v>43</v>
      </c>
      <c r="T387" s="20">
        <v>1440</v>
      </c>
      <c r="U387" s="20" t="s">
        <v>45</v>
      </c>
      <c r="V387" s="21" t="s">
        <v>18</v>
      </c>
      <c r="W387" s="21" t="s">
        <v>18</v>
      </c>
      <c r="X387" s="27">
        <f t="shared" si="23"/>
        <v>1485</v>
      </c>
      <c r="Y387" s="170" t="s">
        <v>529</v>
      </c>
      <c r="Z387" s="30"/>
      <c r="AC387" s="105" t="s">
        <v>547</v>
      </c>
      <c r="AD387" s="17" t="s">
        <v>545</v>
      </c>
    </row>
    <row r="388" spans="1:30" s="15" customFormat="1" ht="56.25">
      <c r="A388" s="550"/>
      <c r="B388" s="565"/>
      <c r="C388" s="565"/>
      <c r="D388" s="568"/>
      <c r="E388" s="568"/>
      <c r="F388" s="559"/>
      <c r="G388" s="568"/>
      <c r="H388" s="568"/>
      <c r="I388" s="565"/>
      <c r="J388" s="27" t="s">
        <v>548</v>
      </c>
      <c r="K388" s="315" t="s">
        <v>89</v>
      </c>
      <c r="L388" s="315" t="s">
        <v>89</v>
      </c>
      <c r="M388" s="315"/>
      <c r="N388" s="315"/>
      <c r="O388" s="140" t="s">
        <v>38</v>
      </c>
      <c r="P388" s="319">
        <v>15</v>
      </c>
      <c r="Q388" s="21" t="s">
        <v>43</v>
      </c>
      <c r="R388" s="319">
        <v>30</v>
      </c>
      <c r="S388" s="21" t="s">
        <v>18</v>
      </c>
      <c r="T388" s="316">
        <v>0</v>
      </c>
      <c r="U388" s="316" t="s">
        <v>45</v>
      </c>
      <c r="V388" s="21" t="s">
        <v>18</v>
      </c>
      <c r="W388" s="21" t="s">
        <v>18</v>
      </c>
      <c r="X388" s="139">
        <f t="shared" si="23"/>
        <v>45</v>
      </c>
      <c r="Y388" s="621" t="s">
        <v>549</v>
      </c>
      <c r="Z388" s="30"/>
      <c r="AC388" s="105" t="s">
        <v>550</v>
      </c>
      <c r="AD388" s="107" t="s">
        <v>445</v>
      </c>
    </row>
    <row r="389" spans="1:30" s="15" customFormat="1" ht="56.25">
      <c r="A389" s="550"/>
      <c r="B389" s="565"/>
      <c r="C389" s="565"/>
      <c r="D389" s="568"/>
      <c r="E389" s="568"/>
      <c r="F389" s="559"/>
      <c r="G389" s="568"/>
      <c r="H389" s="568"/>
      <c r="I389" s="565"/>
      <c r="J389" s="27" t="s">
        <v>428</v>
      </c>
      <c r="K389" s="25" t="s">
        <v>89</v>
      </c>
      <c r="L389" s="25" t="s">
        <v>89</v>
      </c>
      <c r="M389" s="25"/>
      <c r="N389" s="25" t="s">
        <v>89</v>
      </c>
      <c r="O389" s="21" t="s">
        <v>38</v>
      </c>
      <c r="P389" s="20">
        <v>15</v>
      </c>
      <c r="Q389" s="21" t="s">
        <v>48</v>
      </c>
      <c r="R389" s="20">
        <v>30</v>
      </c>
      <c r="S389" s="21" t="s">
        <v>43</v>
      </c>
      <c r="T389" s="20">
        <v>1440</v>
      </c>
      <c r="U389" s="20" t="s">
        <v>45</v>
      </c>
      <c r="V389" s="21" t="s">
        <v>18</v>
      </c>
      <c r="W389" s="21" t="s">
        <v>18</v>
      </c>
      <c r="X389" s="27">
        <f t="shared" si="23"/>
        <v>1485</v>
      </c>
      <c r="Y389" s="621"/>
      <c r="Z389" s="30"/>
      <c r="AC389" s="105" t="s">
        <v>551</v>
      </c>
      <c r="AD389" s="105" t="s">
        <v>547</v>
      </c>
    </row>
    <row r="390" spans="1:30" s="15" customFormat="1" ht="56.25">
      <c r="A390" s="550"/>
      <c r="B390" s="565"/>
      <c r="C390" s="565"/>
      <c r="D390" s="568"/>
      <c r="E390" s="568"/>
      <c r="F390" s="559"/>
      <c r="G390" s="568"/>
      <c r="H390" s="568"/>
      <c r="I390" s="565"/>
      <c r="J390" s="27" t="s">
        <v>520</v>
      </c>
      <c r="K390" s="27" t="s">
        <v>89</v>
      </c>
      <c r="L390" s="27"/>
      <c r="M390" s="25" t="s">
        <v>89</v>
      </c>
      <c r="N390" s="27"/>
      <c r="O390" s="21" t="s">
        <v>38</v>
      </c>
      <c r="P390" s="20">
        <v>30</v>
      </c>
      <c r="Q390" s="21" t="s">
        <v>43</v>
      </c>
      <c r="R390" s="20">
        <f>(60*2)</f>
        <v>120</v>
      </c>
      <c r="S390" s="21" t="s">
        <v>18</v>
      </c>
      <c r="T390" s="20">
        <v>0</v>
      </c>
      <c r="U390" s="20" t="s">
        <v>56</v>
      </c>
      <c r="V390" s="21" t="s">
        <v>54</v>
      </c>
      <c r="W390" s="21" t="s">
        <v>12</v>
      </c>
      <c r="X390" s="27">
        <f t="shared" si="23"/>
        <v>150</v>
      </c>
      <c r="Y390" s="163" t="s">
        <v>433</v>
      </c>
      <c r="Z390" s="30"/>
      <c r="AC390" s="17" t="s">
        <v>434</v>
      </c>
      <c r="AD390" s="105" t="s">
        <v>550</v>
      </c>
    </row>
    <row r="391" spans="1:30" s="15" customFormat="1" ht="56.25">
      <c r="A391" s="550"/>
      <c r="B391" s="565"/>
      <c r="C391" s="565"/>
      <c r="D391" s="568"/>
      <c r="E391" s="568"/>
      <c r="F391" s="559"/>
      <c r="G391" s="568"/>
      <c r="H391" s="568"/>
      <c r="I391" s="565"/>
      <c r="J391" s="27" t="s">
        <v>435</v>
      </c>
      <c r="K391" s="27" t="s">
        <v>89</v>
      </c>
      <c r="L391" s="27"/>
      <c r="M391" s="25" t="s">
        <v>89</v>
      </c>
      <c r="N391" s="27"/>
      <c r="O391" s="21" t="s">
        <v>38</v>
      </c>
      <c r="P391" s="20">
        <v>30</v>
      </c>
      <c r="Q391" s="21" t="s">
        <v>43</v>
      </c>
      <c r="R391" s="20">
        <f>(60*2)</f>
        <v>120</v>
      </c>
      <c r="S391" s="21" t="s">
        <v>18</v>
      </c>
      <c r="T391" s="20">
        <v>0</v>
      </c>
      <c r="U391" s="20" t="s">
        <v>56</v>
      </c>
      <c r="V391" s="21" t="s">
        <v>54</v>
      </c>
      <c r="W391" s="21" t="s">
        <v>12</v>
      </c>
      <c r="X391" s="27">
        <f t="shared" si="23"/>
        <v>150</v>
      </c>
      <c r="Y391" s="163" t="s">
        <v>436</v>
      </c>
      <c r="Z391" s="30"/>
      <c r="AC391" s="17" t="s">
        <v>437</v>
      </c>
      <c r="AD391" s="105" t="s">
        <v>551</v>
      </c>
    </row>
    <row r="392" spans="1:30" s="15" customFormat="1" ht="56.25">
      <c r="A392" s="550"/>
      <c r="B392" s="565"/>
      <c r="C392" s="565"/>
      <c r="D392" s="568"/>
      <c r="E392" s="568"/>
      <c r="F392" s="559"/>
      <c r="G392" s="568"/>
      <c r="H392" s="568"/>
      <c r="I392" s="565"/>
      <c r="J392" s="27" t="s">
        <v>438</v>
      </c>
      <c r="K392" s="27" t="s">
        <v>89</v>
      </c>
      <c r="L392" s="27"/>
      <c r="M392" s="25" t="s">
        <v>89</v>
      </c>
      <c r="N392" s="27"/>
      <c r="O392" s="21" t="s">
        <v>38</v>
      </c>
      <c r="P392" s="20">
        <v>30</v>
      </c>
      <c r="Q392" s="21" t="s">
        <v>43</v>
      </c>
      <c r="R392" s="20">
        <f>(60*2)</f>
        <v>120</v>
      </c>
      <c r="S392" s="21" t="s">
        <v>18</v>
      </c>
      <c r="T392" s="20">
        <v>0</v>
      </c>
      <c r="U392" s="20" t="s">
        <v>56</v>
      </c>
      <c r="V392" s="21" t="s">
        <v>54</v>
      </c>
      <c r="W392" s="21" t="s">
        <v>12</v>
      </c>
      <c r="X392" s="27">
        <f t="shared" si="23"/>
        <v>150</v>
      </c>
      <c r="Y392" s="163" t="s">
        <v>439</v>
      </c>
      <c r="Z392" s="30"/>
      <c r="AC392" s="169" t="s">
        <v>440</v>
      </c>
      <c r="AD392" s="17" t="s">
        <v>434</v>
      </c>
    </row>
    <row r="393" spans="1:30" s="15" customFormat="1" ht="56.25">
      <c r="A393" s="550"/>
      <c r="B393" s="565"/>
      <c r="C393" s="565"/>
      <c r="D393" s="568"/>
      <c r="E393" s="568"/>
      <c r="F393" s="559"/>
      <c r="G393" s="568"/>
      <c r="H393" s="568"/>
      <c r="I393" s="565"/>
      <c r="J393" s="27" t="s">
        <v>441</v>
      </c>
      <c r="K393" s="27" t="s">
        <v>89</v>
      </c>
      <c r="L393" s="27"/>
      <c r="M393" s="25" t="s">
        <v>89</v>
      </c>
      <c r="N393" s="27"/>
      <c r="O393" s="21" t="s">
        <v>38</v>
      </c>
      <c r="P393" s="20">
        <v>30</v>
      </c>
      <c r="Q393" s="21" t="s">
        <v>43</v>
      </c>
      <c r="R393" s="20">
        <f>(60*2)</f>
        <v>120</v>
      </c>
      <c r="S393" s="21" t="s">
        <v>18</v>
      </c>
      <c r="T393" s="20">
        <v>0</v>
      </c>
      <c r="U393" s="20" t="s">
        <v>41</v>
      </c>
      <c r="V393" s="21" t="s">
        <v>44</v>
      </c>
      <c r="W393" s="21" t="s">
        <v>43</v>
      </c>
      <c r="X393" s="27">
        <f t="shared" si="23"/>
        <v>150</v>
      </c>
      <c r="Y393" s="170" t="s">
        <v>552</v>
      </c>
      <c r="Z393" s="30"/>
      <c r="AC393" s="105" t="s">
        <v>553</v>
      </c>
      <c r="AD393" s="17" t="s">
        <v>437</v>
      </c>
    </row>
    <row r="394" spans="1:30" s="15" customFormat="1" ht="56.25">
      <c r="A394" s="550"/>
      <c r="B394" s="565"/>
      <c r="C394" s="565"/>
      <c r="D394" s="568"/>
      <c r="E394" s="568"/>
      <c r="F394" s="559"/>
      <c r="G394" s="568"/>
      <c r="H394" s="568"/>
      <c r="I394" s="572"/>
      <c r="J394" s="27" t="s">
        <v>444</v>
      </c>
      <c r="K394" s="27" t="s">
        <v>89</v>
      </c>
      <c r="L394" s="27"/>
      <c r="M394" s="25" t="s">
        <v>89</v>
      </c>
      <c r="N394" s="27"/>
      <c r="O394" s="21" t="s">
        <v>38</v>
      </c>
      <c r="P394" s="20">
        <v>30</v>
      </c>
      <c r="Q394" s="21" t="s">
        <v>43</v>
      </c>
      <c r="R394" s="20">
        <f>(24*60)*14</f>
        <v>20160</v>
      </c>
      <c r="S394" s="21" t="s">
        <v>18</v>
      </c>
      <c r="T394" s="20">
        <v>0</v>
      </c>
      <c r="U394" s="20" t="s">
        <v>45</v>
      </c>
      <c r="V394" s="21" t="s">
        <v>44</v>
      </c>
      <c r="W394" s="21" t="s">
        <v>43</v>
      </c>
      <c r="X394" s="27">
        <f t="shared" si="23"/>
        <v>20190</v>
      </c>
      <c r="Y394" s="172" t="s">
        <v>445</v>
      </c>
      <c r="Z394" s="30"/>
      <c r="AC394" s="107" t="s">
        <v>445</v>
      </c>
      <c r="AD394" s="169" t="s">
        <v>440</v>
      </c>
    </row>
    <row r="395" spans="1:30" s="15" customFormat="1" ht="45">
      <c r="A395" s="550"/>
      <c r="B395" s="565"/>
      <c r="C395" s="565"/>
      <c r="D395" s="568"/>
      <c r="E395" s="568"/>
      <c r="F395" s="559"/>
      <c r="G395" s="568"/>
      <c r="H395" s="568"/>
      <c r="I395" s="571" t="s">
        <v>554</v>
      </c>
      <c r="J395" s="27" t="s">
        <v>523</v>
      </c>
      <c r="K395" s="319" t="s">
        <v>89</v>
      </c>
      <c r="L395" s="319" t="s">
        <v>89</v>
      </c>
      <c r="M395" s="319"/>
      <c r="N395" s="319"/>
      <c r="O395" s="140" t="s">
        <v>38</v>
      </c>
      <c r="P395" s="319">
        <v>15</v>
      </c>
      <c r="Q395" s="140" t="s">
        <v>43</v>
      </c>
      <c r="R395" s="319">
        <v>30</v>
      </c>
      <c r="S395" s="140" t="s">
        <v>18</v>
      </c>
      <c r="T395" s="319">
        <v>0</v>
      </c>
      <c r="U395" s="319" t="s">
        <v>45</v>
      </c>
      <c r="V395" s="140" t="s">
        <v>18</v>
      </c>
      <c r="W395" s="312" t="s">
        <v>18</v>
      </c>
      <c r="X395" s="139">
        <f t="shared" ref="X395" si="24">P395+R395+T395</f>
        <v>45</v>
      </c>
      <c r="Y395" s="624" t="s">
        <v>555</v>
      </c>
      <c r="Z395" s="30"/>
      <c r="AC395" s="15" t="s">
        <v>421</v>
      </c>
      <c r="AD395" s="105" t="s">
        <v>553</v>
      </c>
    </row>
    <row r="396" spans="1:30" s="15" customFormat="1" ht="22.5">
      <c r="A396" s="550"/>
      <c r="B396" s="565"/>
      <c r="C396" s="565"/>
      <c r="D396" s="568"/>
      <c r="E396" s="568"/>
      <c r="F396" s="559"/>
      <c r="G396" s="568"/>
      <c r="H396" s="568"/>
      <c r="I396" s="565"/>
      <c r="J396" s="27" t="s">
        <v>431</v>
      </c>
      <c r="K396" s="25" t="s">
        <v>89</v>
      </c>
      <c r="L396" s="25" t="s">
        <v>89</v>
      </c>
      <c r="M396" s="25"/>
      <c r="N396" s="25" t="s">
        <v>89</v>
      </c>
      <c r="O396" s="21" t="s">
        <v>38</v>
      </c>
      <c r="P396" s="20">
        <v>15</v>
      </c>
      <c r="Q396" s="21" t="s">
        <v>48</v>
      </c>
      <c r="R396" s="20">
        <v>30</v>
      </c>
      <c r="S396" s="21" t="s">
        <v>43</v>
      </c>
      <c r="T396" s="20">
        <v>1440</v>
      </c>
      <c r="U396" s="20" t="s">
        <v>56</v>
      </c>
      <c r="V396" s="21" t="s">
        <v>18</v>
      </c>
      <c r="W396" s="26" t="s">
        <v>18</v>
      </c>
      <c r="X396" s="27">
        <f t="shared" si="23"/>
        <v>1485</v>
      </c>
      <c r="Y396" s="625"/>
      <c r="Z396" s="30"/>
      <c r="AC396" s="15" t="s">
        <v>421</v>
      </c>
      <c r="AD396" s="107" t="s">
        <v>445</v>
      </c>
    </row>
    <row r="397" spans="1:30" s="15" customFormat="1" ht="11.25">
      <c r="A397" s="550"/>
      <c r="B397" s="565"/>
      <c r="C397" s="565"/>
      <c r="D397" s="568"/>
      <c r="E397" s="568"/>
      <c r="F397" s="559"/>
      <c r="G397" s="568"/>
      <c r="H397" s="568"/>
      <c r="I397" s="565"/>
      <c r="J397" s="27" t="s">
        <v>519</v>
      </c>
      <c r="K397" s="25" t="s">
        <v>89</v>
      </c>
      <c r="L397" s="25" t="s">
        <v>89</v>
      </c>
      <c r="M397" s="25"/>
      <c r="N397" s="25"/>
      <c r="O397" s="21" t="s">
        <v>38</v>
      </c>
      <c r="P397" s="20">
        <v>15</v>
      </c>
      <c r="Q397" s="21" t="s">
        <v>48</v>
      </c>
      <c r="R397" s="20">
        <v>30</v>
      </c>
      <c r="S397" s="21" t="s">
        <v>43</v>
      </c>
      <c r="T397" s="20">
        <v>1440</v>
      </c>
      <c r="U397" s="20" t="s">
        <v>45</v>
      </c>
      <c r="V397" s="21" t="s">
        <v>18</v>
      </c>
      <c r="W397" s="21" t="s">
        <v>18</v>
      </c>
      <c r="X397" s="27">
        <f t="shared" si="23"/>
        <v>1485</v>
      </c>
      <c r="Y397" s="625"/>
      <c r="Z397" s="30"/>
      <c r="AC397" s="15" t="s">
        <v>421</v>
      </c>
      <c r="AD397" s="15" t="s">
        <v>421</v>
      </c>
    </row>
    <row r="398" spans="1:30" s="15" customFormat="1" ht="11.25">
      <c r="A398" s="550"/>
      <c r="B398" s="565"/>
      <c r="C398" s="565"/>
      <c r="D398" s="568"/>
      <c r="E398" s="568"/>
      <c r="F398" s="559"/>
      <c r="G398" s="568"/>
      <c r="H398" s="568"/>
      <c r="I398" s="565"/>
      <c r="J398" s="27" t="s">
        <v>428</v>
      </c>
      <c r="K398" s="25" t="s">
        <v>89</v>
      </c>
      <c r="L398" s="25" t="s">
        <v>89</v>
      </c>
      <c r="M398" s="25"/>
      <c r="N398" s="25" t="s">
        <v>89</v>
      </c>
      <c r="O398" s="21" t="s">
        <v>38</v>
      </c>
      <c r="P398" s="20">
        <v>15</v>
      </c>
      <c r="Q398" s="21" t="s">
        <v>48</v>
      </c>
      <c r="R398" s="20">
        <v>30</v>
      </c>
      <c r="S398" s="21" t="s">
        <v>43</v>
      </c>
      <c r="T398" s="20">
        <v>1440</v>
      </c>
      <c r="U398" s="20" t="s">
        <v>45</v>
      </c>
      <c r="V398" s="21" t="s">
        <v>18</v>
      </c>
      <c r="W398" s="21" t="s">
        <v>18</v>
      </c>
      <c r="X398" s="27">
        <f t="shared" si="23"/>
        <v>1485</v>
      </c>
      <c r="Y398" s="626"/>
      <c r="Z398" s="30"/>
      <c r="AC398" s="15" t="s">
        <v>421</v>
      </c>
      <c r="AD398" s="15" t="s">
        <v>421</v>
      </c>
    </row>
    <row r="399" spans="1:30" s="15" customFormat="1" ht="45">
      <c r="A399" s="550"/>
      <c r="B399" s="565"/>
      <c r="C399" s="565"/>
      <c r="D399" s="568"/>
      <c r="E399" s="568"/>
      <c r="F399" s="559"/>
      <c r="G399" s="568"/>
      <c r="H399" s="568"/>
      <c r="I399" s="565"/>
      <c r="J399" s="27" t="s">
        <v>520</v>
      </c>
      <c r="K399" s="27" t="s">
        <v>89</v>
      </c>
      <c r="L399" s="27"/>
      <c r="M399" s="25" t="s">
        <v>89</v>
      </c>
      <c r="N399" s="27"/>
      <c r="O399" s="21" t="s">
        <v>38</v>
      </c>
      <c r="P399" s="20">
        <v>30</v>
      </c>
      <c r="Q399" s="21" t="s">
        <v>43</v>
      </c>
      <c r="R399" s="20">
        <f>(60*2)</f>
        <v>120</v>
      </c>
      <c r="S399" s="21" t="s">
        <v>18</v>
      </c>
      <c r="T399" s="20">
        <v>0</v>
      </c>
      <c r="U399" s="20" t="s">
        <v>56</v>
      </c>
      <c r="V399" s="21" t="s">
        <v>54</v>
      </c>
      <c r="W399" s="21" t="s">
        <v>12</v>
      </c>
      <c r="X399" s="27">
        <f t="shared" si="23"/>
        <v>150</v>
      </c>
      <c r="Y399" s="163" t="s">
        <v>433</v>
      </c>
      <c r="Z399" s="30"/>
      <c r="AC399" s="17" t="s">
        <v>434</v>
      </c>
      <c r="AD399" s="15" t="s">
        <v>421</v>
      </c>
    </row>
    <row r="400" spans="1:30" s="15" customFormat="1" ht="33.75">
      <c r="A400" s="550"/>
      <c r="B400" s="565"/>
      <c r="C400" s="565"/>
      <c r="D400" s="568"/>
      <c r="E400" s="568"/>
      <c r="F400" s="559"/>
      <c r="G400" s="568"/>
      <c r="H400" s="568"/>
      <c r="I400" s="565"/>
      <c r="J400" s="27" t="s">
        <v>435</v>
      </c>
      <c r="K400" s="27" t="s">
        <v>89</v>
      </c>
      <c r="L400" s="27"/>
      <c r="M400" s="25" t="s">
        <v>89</v>
      </c>
      <c r="N400" s="27"/>
      <c r="O400" s="21" t="s">
        <v>38</v>
      </c>
      <c r="P400" s="20">
        <v>30</v>
      </c>
      <c r="Q400" s="21" t="s">
        <v>43</v>
      </c>
      <c r="R400" s="20">
        <f>(60*2)</f>
        <v>120</v>
      </c>
      <c r="S400" s="21" t="s">
        <v>18</v>
      </c>
      <c r="T400" s="20">
        <v>0</v>
      </c>
      <c r="U400" s="20" t="s">
        <v>56</v>
      </c>
      <c r="V400" s="21" t="s">
        <v>54</v>
      </c>
      <c r="W400" s="21" t="s">
        <v>12</v>
      </c>
      <c r="X400" s="27">
        <f t="shared" si="23"/>
        <v>150</v>
      </c>
      <c r="Y400" s="163" t="s">
        <v>436</v>
      </c>
      <c r="Z400" s="30"/>
      <c r="AC400" s="17" t="s">
        <v>437</v>
      </c>
      <c r="AD400" s="15" t="s">
        <v>421</v>
      </c>
    </row>
    <row r="401" spans="1:30" s="15" customFormat="1" ht="56.25">
      <c r="A401" s="550"/>
      <c r="B401" s="565"/>
      <c r="C401" s="565"/>
      <c r="D401" s="568"/>
      <c r="E401" s="568"/>
      <c r="F401" s="559"/>
      <c r="G401" s="568"/>
      <c r="H401" s="568"/>
      <c r="I401" s="565"/>
      <c r="J401" s="27" t="s">
        <v>438</v>
      </c>
      <c r="K401" s="27" t="s">
        <v>89</v>
      </c>
      <c r="L401" s="27"/>
      <c r="M401" s="25" t="s">
        <v>89</v>
      </c>
      <c r="N401" s="27"/>
      <c r="O401" s="21" t="s">
        <v>38</v>
      </c>
      <c r="P401" s="20">
        <v>30</v>
      </c>
      <c r="Q401" s="21" t="s">
        <v>43</v>
      </c>
      <c r="R401" s="20">
        <f>(60*2)</f>
        <v>120</v>
      </c>
      <c r="S401" s="21" t="s">
        <v>18</v>
      </c>
      <c r="T401" s="20">
        <v>0</v>
      </c>
      <c r="U401" s="20" t="s">
        <v>56</v>
      </c>
      <c r="V401" s="21" t="s">
        <v>54</v>
      </c>
      <c r="W401" s="21" t="s">
        <v>12</v>
      </c>
      <c r="X401" s="27">
        <f t="shared" si="23"/>
        <v>150</v>
      </c>
      <c r="Y401" s="163" t="s">
        <v>439</v>
      </c>
      <c r="Z401" s="30"/>
      <c r="AC401" s="169" t="s">
        <v>440</v>
      </c>
      <c r="AD401" s="17" t="s">
        <v>434</v>
      </c>
    </row>
    <row r="402" spans="1:30" s="15" customFormat="1" ht="33.75">
      <c r="A402" s="550"/>
      <c r="B402" s="565"/>
      <c r="C402" s="565"/>
      <c r="D402" s="568"/>
      <c r="E402" s="568"/>
      <c r="F402" s="559"/>
      <c r="G402" s="568"/>
      <c r="H402" s="568"/>
      <c r="I402" s="565"/>
      <c r="J402" s="27" t="s">
        <v>441</v>
      </c>
      <c r="K402" s="27" t="s">
        <v>89</v>
      </c>
      <c r="L402" s="27"/>
      <c r="M402" s="25" t="s">
        <v>89</v>
      </c>
      <c r="N402" s="27"/>
      <c r="O402" s="21" t="s">
        <v>38</v>
      </c>
      <c r="P402" s="20">
        <v>30</v>
      </c>
      <c r="Q402" s="21" t="s">
        <v>43</v>
      </c>
      <c r="R402" s="20">
        <f>(60*2)</f>
        <v>120</v>
      </c>
      <c r="S402" s="21" t="s">
        <v>18</v>
      </c>
      <c r="T402" s="20">
        <v>0</v>
      </c>
      <c r="U402" s="20" t="s">
        <v>41</v>
      </c>
      <c r="V402" s="21" t="s">
        <v>44</v>
      </c>
      <c r="W402" s="21" t="s">
        <v>43</v>
      </c>
      <c r="X402" s="27">
        <f t="shared" si="23"/>
        <v>150</v>
      </c>
      <c r="Y402" s="172" t="s">
        <v>556</v>
      </c>
      <c r="Z402" s="30"/>
      <c r="AC402" s="107" t="s">
        <v>556</v>
      </c>
      <c r="AD402" s="17" t="s">
        <v>437</v>
      </c>
    </row>
    <row r="403" spans="1:30" s="15" customFormat="1" ht="56.25">
      <c r="A403" s="550"/>
      <c r="B403" s="565"/>
      <c r="C403" s="565"/>
      <c r="D403" s="568"/>
      <c r="E403" s="568"/>
      <c r="F403" s="559"/>
      <c r="G403" s="568"/>
      <c r="H403" s="568"/>
      <c r="I403" s="572"/>
      <c r="J403" s="27" t="s">
        <v>444</v>
      </c>
      <c r="K403" s="27" t="s">
        <v>89</v>
      </c>
      <c r="L403" s="27"/>
      <c r="M403" s="25" t="s">
        <v>89</v>
      </c>
      <c r="N403" s="27"/>
      <c r="O403" s="21" t="s">
        <v>38</v>
      </c>
      <c r="P403" s="20">
        <v>30</v>
      </c>
      <c r="Q403" s="21" t="s">
        <v>43</v>
      </c>
      <c r="R403" s="20">
        <f>(24*60)*14</f>
        <v>20160</v>
      </c>
      <c r="S403" s="21" t="s">
        <v>18</v>
      </c>
      <c r="T403" s="20">
        <v>0</v>
      </c>
      <c r="U403" s="20" t="s">
        <v>45</v>
      </c>
      <c r="V403" s="21" t="s">
        <v>44</v>
      </c>
      <c r="W403" s="21" t="s">
        <v>43</v>
      </c>
      <c r="X403" s="27">
        <f t="shared" si="23"/>
        <v>20190</v>
      </c>
      <c r="Y403" s="172" t="s">
        <v>445</v>
      </c>
      <c r="Z403" s="30"/>
      <c r="AC403" s="107" t="s">
        <v>445</v>
      </c>
      <c r="AD403" s="169" t="s">
        <v>440</v>
      </c>
    </row>
    <row r="404" spans="1:30" s="15" customFormat="1" ht="11.25">
      <c r="A404" s="550"/>
      <c r="B404" s="565"/>
      <c r="C404" s="565"/>
      <c r="D404" s="568"/>
      <c r="E404" s="568"/>
      <c r="F404" s="559"/>
      <c r="G404" s="568"/>
      <c r="H404" s="568"/>
      <c r="I404" s="571" t="s">
        <v>557</v>
      </c>
      <c r="J404" s="27" t="s">
        <v>523</v>
      </c>
      <c r="K404" s="319" t="s">
        <v>89</v>
      </c>
      <c r="L404" s="319" t="s">
        <v>89</v>
      </c>
      <c r="M404" s="319"/>
      <c r="N404" s="319"/>
      <c r="O404" s="140" t="s">
        <v>38</v>
      </c>
      <c r="P404" s="319">
        <v>15</v>
      </c>
      <c r="Q404" s="140" t="s">
        <v>43</v>
      </c>
      <c r="R404" s="319">
        <v>30</v>
      </c>
      <c r="S404" s="140" t="s">
        <v>18</v>
      </c>
      <c r="T404" s="319">
        <v>0</v>
      </c>
      <c r="U404" s="319" t="s">
        <v>45</v>
      </c>
      <c r="V404" s="140" t="s">
        <v>18</v>
      </c>
      <c r="W404" s="312" t="s">
        <v>18</v>
      </c>
      <c r="X404" s="139">
        <f t="shared" si="23"/>
        <v>45</v>
      </c>
      <c r="Y404" s="164" t="s">
        <v>493</v>
      </c>
      <c r="Z404" s="30"/>
      <c r="AC404" s="149" t="s">
        <v>493</v>
      </c>
      <c r="AD404" s="107" t="s">
        <v>556</v>
      </c>
    </row>
    <row r="405" spans="1:30" s="15" customFormat="1" ht="22.5">
      <c r="A405" s="550"/>
      <c r="B405" s="565"/>
      <c r="C405" s="565"/>
      <c r="D405" s="568"/>
      <c r="E405" s="568"/>
      <c r="F405" s="559"/>
      <c r="G405" s="568"/>
      <c r="H405" s="568"/>
      <c r="I405" s="565"/>
      <c r="J405" s="27" t="s">
        <v>431</v>
      </c>
      <c r="K405" s="25" t="s">
        <v>89</v>
      </c>
      <c r="L405" s="25" t="s">
        <v>89</v>
      </c>
      <c r="M405" s="25"/>
      <c r="N405" s="25" t="s">
        <v>89</v>
      </c>
      <c r="O405" s="21" t="s">
        <v>38</v>
      </c>
      <c r="P405" s="20">
        <v>15</v>
      </c>
      <c r="Q405" s="21" t="s">
        <v>48</v>
      </c>
      <c r="R405" s="20">
        <v>30</v>
      </c>
      <c r="S405" s="21" t="s">
        <v>43</v>
      </c>
      <c r="T405" s="20">
        <v>1440</v>
      </c>
      <c r="U405" s="20" t="s">
        <v>56</v>
      </c>
      <c r="V405" s="21" t="s">
        <v>18</v>
      </c>
      <c r="W405" s="26" t="s">
        <v>18</v>
      </c>
      <c r="X405" s="27">
        <f t="shared" si="23"/>
        <v>1485</v>
      </c>
      <c r="Y405" s="170" t="s">
        <v>525</v>
      </c>
      <c r="Z405" s="30"/>
      <c r="AC405" s="105" t="s">
        <v>525</v>
      </c>
      <c r="AD405" s="107" t="s">
        <v>445</v>
      </c>
    </row>
    <row r="406" spans="1:30" s="15" customFormat="1" ht="56.25">
      <c r="A406" s="550"/>
      <c r="B406" s="565"/>
      <c r="C406" s="565"/>
      <c r="D406" s="568"/>
      <c r="E406" s="568"/>
      <c r="F406" s="559"/>
      <c r="G406" s="568"/>
      <c r="H406" s="568"/>
      <c r="I406" s="565"/>
      <c r="J406" s="27" t="s">
        <v>519</v>
      </c>
      <c r="K406" s="25" t="s">
        <v>89</v>
      </c>
      <c r="L406" s="25" t="s">
        <v>89</v>
      </c>
      <c r="M406" s="25"/>
      <c r="N406" s="25"/>
      <c r="O406" s="21" t="s">
        <v>38</v>
      </c>
      <c r="P406" s="20">
        <v>15</v>
      </c>
      <c r="Q406" s="21" t="s">
        <v>48</v>
      </c>
      <c r="R406" s="20">
        <v>30</v>
      </c>
      <c r="S406" s="21" t="s">
        <v>43</v>
      </c>
      <c r="T406" s="20">
        <v>1440</v>
      </c>
      <c r="U406" s="20" t="s">
        <v>45</v>
      </c>
      <c r="V406" s="21" t="s">
        <v>18</v>
      </c>
      <c r="W406" s="21" t="s">
        <v>18</v>
      </c>
      <c r="X406" s="27">
        <f t="shared" si="23"/>
        <v>1485</v>
      </c>
      <c r="Y406" s="170" t="s">
        <v>558</v>
      </c>
      <c r="Z406" s="30"/>
      <c r="AC406" s="105" t="s">
        <v>559</v>
      </c>
      <c r="AD406" s="149" t="s">
        <v>493</v>
      </c>
    </row>
    <row r="407" spans="1:30" s="15" customFormat="1" ht="45">
      <c r="A407" s="550"/>
      <c r="B407" s="565"/>
      <c r="C407" s="565"/>
      <c r="D407" s="568"/>
      <c r="E407" s="568"/>
      <c r="F407" s="559"/>
      <c r="G407" s="568"/>
      <c r="H407" s="568"/>
      <c r="I407" s="565"/>
      <c r="J407" s="18" t="s">
        <v>428</v>
      </c>
      <c r="K407" s="25" t="s">
        <v>89</v>
      </c>
      <c r="L407" s="25" t="s">
        <v>89</v>
      </c>
      <c r="M407" s="25"/>
      <c r="N407" s="25" t="s">
        <v>89</v>
      </c>
      <c r="O407" s="21" t="s">
        <v>38</v>
      </c>
      <c r="P407" s="20">
        <v>15</v>
      </c>
      <c r="Q407" s="21" t="s">
        <v>48</v>
      </c>
      <c r="R407" s="20">
        <v>30</v>
      </c>
      <c r="S407" s="21" t="s">
        <v>43</v>
      </c>
      <c r="T407" s="20">
        <v>1440</v>
      </c>
      <c r="U407" s="20" t="s">
        <v>45</v>
      </c>
      <c r="V407" s="21" t="s">
        <v>18</v>
      </c>
      <c r="W407" s="21" t="s">
        <v>18</v>
      </c>
      <c r="X407" s="27">
        <f t="shared" si="23"/>
        <v>1485</v>
      </c>
      <c r="Y407" s="163" t="s">
        <v>560</v>
      </c>
      <c r="Z407" s="30"/>
      <c r="AC407" s="17" t="s">
        <v>561</v>
      </c>
      <c r="AD407" s="105" t="s">
        <v>525</v>
      </c>
    </row>
    <row r="408" spans="1:30" s="15" customFormat="1" ht="45">
      <c r="A408" s="550"/>
      <c r="B408" s="565"/>
      <c r="C408" s="565"/>
      <c r="D408" s="568"/>
      <c r="E408" s="568"/>
      <c r="F408" s="559"/>
      <c r="G408" s="568"/>
      <c r="H408" s="568"/>
      <c r="I408" s="565"/>
      <c r="J408" s="27" t="s">
        <v>520</v>
      </c>
      <c r="K408" s="27" t="s">
        <v>89</v>
      </c>
      <c r="L408" s="27"/>
      <c r="M408" s="25" t="s">
        <v>89</v>
      </c>
      <c r="N408" s="27"/>
      <c r="O408" s="21" t="s">
        <v>38</v>
      </c>
      <c r="P408" s="20">
        <v>30</v>
      </c>
      <c r="Q408" s="21" t="s">
        <v>43</v>
      </c>
      <c r="R408" s="20">
        <f>(60*2)</f>
        <v>120</v>
      </c>
      <c r="S408" s="21" t="s">
        <v>18</v>
      </c>
      <c r="T408" s="20">
        <v>0</v>
      </c>
      <c r="U408" s="20" t="s">
        <v>56</v>
      </c>
      <c r="V408" s="21" t="s">
        <v>54</v>
      </c>
      <c r="W408" s="21" t="s">
        <v>12</v>
      </c>
      <c r="X408" s="27">
        <f t="shared" si="23"/>
        <v>150</v>
      </c>
      <c r="Y408" s="163" t="s">
        <v>433</v>
      </c>
      <c r="Z408" s="30"/>
      <c r="AC408" s="17" t="s">
        <v>434</v>
      </c>
      <c r="AD408" s="105" t="s">
        <v>559</v>
      </c>
    </row>
    <row r="409" spans="1:30" s="15" customFormat="1" ht="45">
      <c r="A409" s="550"/>
      <c r="B409" s="565"/>
      <c r="C409" s="565"/>
      <c r="D409" s="568"/>
      <c r="E409" s="568"/>
      <c r="F409" s="559"/>
      <c r="G409" s="568"/>
      <c r="H409" s="568"/>
      <c r="I409" s="565"/>
      <c r="J409" s="27" t="s">
        <v>435</v>
      </c>
      <c r="K409" s="27" t="s">
        <v>89</v>
      </c>
      <c r="L409" s="27"/>
      <c r="M409" s="25" t="s">
        <v>89</v>
      </c>
      <c r="N409" s="27"/>
      <c r="O409" s="21" t="s">
        <v>38</v>
      </c>
      <c r="P409" s="20">
        <v>30</v>
      </c>
      <c r="Q409" s="21" t="s">
        <v>43</v>
      </c>
      <c r="R409" s="20">
        <f>(60*2)</f>
        <v>120</v>
      </c>
      <c r="S409" s="21" t="s">
        <v>18</v>
      </c>
      <c r="T409" s="20">
        <v>0</v>
      </c>
      <c r="U409" s="20" t="s">
        <v>56</v>
      </c>
      <c r="V409" s="21" t="s">
        <v>54</v>
      </c>
      <c r="W409" s="21" t="s">
        <v>12</v>
      </c>
      <c r="X409" s="27">
        <f t="shared" si="23"/>
        <v>150</v>
      </c>
      <c r="Y409" s="163" t="s">
        <v>436</v>
      </c>
      <c r="Z409" s="30"/>
      <c r="AC409" s="17" t="s">
        <v>437</v>
      </c>
      <c r="AD409" s="17" t="s">
        <v>561</v>
      </c>
    </row>
    <row r="410" spans="1:30" s="15" customFormat="1" ht="56.25">
      <c r="A410" s="550"/>
      <c r="B410" s="565"/>
      <c r="C410" s="565"/>
      <c r="D410" s="568"/>
      <c r="E410" s="568"/>
      <c r="F410" s="559"/>
      <c r="G410" s="568"/>
      <c r="H410" s="568"/>
      <c r="I410" s="565"/>
      <c r="J410" s="27" t="s">
        <v>438</v>
      </c>
      <c r="K410" s="27" t="s">
        <v>89</v>
      </c>
      <c r="L410" s="27"/>
      <c r="M410" s="25" t="s">
        <v>89</v>
      </c>
      <c r="N410" s="27"/>
      <c r="O410" s="21" t="s">
        <v>38</v>
      </c>
      <c r="P410" s="20">
        <v>30</v>
      </c>
      <c r="Q410" s="21" t="s">
        <v>43</v>
      </c>
      <c r="R410" s="20">
        <f>(60*2)</f>
        <v>120</v>
      </c>
      <c r="S410" s="21" t="s">
        <v>18</v>
      </c>
      <c r="T410" s="20">
        <v>0</v>
      </c>
      <c r="U410" s="20" t="s">
        <v>56</v>
      </c>
      <c r="V410" s="21" t="s">
        <v>54</v>
      </c>
      <c r="W410" s="21" t="s">
        <v>12</v>
      </c>
      <c r="X410" s="27">
        <f t="shared" si="23"/>
        <v>150</v>
      </c>
      <c r="Y410" s="163" t="s">
        <v>439</v>
      </c>
      <c r="Z410" s="30"/>
      <c r="AC410" s="169" t="s">
        <v>440</v>
      </c>
      <c r="AD410" s="17" t="s">
        <v>434</v>
      </c>
    </row>
    <row r="411" spans="1:30" s="15" customFormat="1" ht="33.75">
      <c r="A411" s="550"/>
      <c r="B411" s="565"/>
      <c r="C411" s="565"/>
      <c r="D411" s="568"/>
      <c r="E411" s="568"/>
      <c r="F411" s="559"/>
      <c r="G411" s="568"/>
      <c r="H411" s="568"/>
      <c r="I411" s="565"/>
      <c r="J411" s="27" t="s">
        <v>441</v>
      </c>
      <c r="K411" s="27" t="s">
        <v>89</v>
      </c>
      <c r="L411" s="27"/>
      <c r="M411" s="25" t="s">
        <v>89</v>
      </c>
      <c r="N411" s="27"/>
      <c r="O411" s="21" t="s">
        <v>38</v>
      </c>
      <c r="P411" s="20">
        <v>30</v>
      </c>
      <c r="Q411" s="21" t="s">
        <v>43</v>
      </c>
      <c r="R411" s="20">
        <f>(60*2)</f>
        <v>120</v>
      </c>
      <c r="S411" s="21" t="s">
        <v>18</v>
      </c>
      <c r="T411" s="20">
        <v>0</v>
      </c>
      <c r="U411" s="20" t="s">
        <v>41</v>
      </c>
      <c r="V411" s="21" t="s">
        <v>44</v>
      </c>
      <c r="W411" s="21" t="s">
        <v>43</v>
      </c>
      <c r="X411" s="27">
        <f t="shared" si="23"/>
        <v>150</v>
      </c>
      <c r="Y411" s="163" t="s">
        <v>562</v>
      </c>
      <c r="Z411" s="30"/>
      <c r="AC411" s="17" t="s">
        <v>563</v>
      </c>
      <c r="AD411" s="17" t="s">
        <v>437</v>
      </c>
    </row>
    <row r="412" spans="1:30" s="15" customFormat="1" ht="56.25">
      <c r="A412" s="550"/>
      <c r="B412" s="565"/>
      <c r="C412" s="565"/>
      <c r="D412" s="568"/>
      <c r="E412" s="568"/>
      <c r="F412" s="559"/>
      <c r="G412" s="568"/>
      <c r="H412" s="568"/>
      <c r="I412" s="572"/>
      <c r="J412" s="27" t="s">
        <v>444</v>
      </c>
      <c r="K412" s="27" t="s">
        <v>89</v>
      </c>
      <c r="L412" s="27"/>
      <c r="M412" s="25" t="s">
        <v>89</v>
      </c>
      <c r="N412" s="27"/>
      <c r="O412" s="21" t="s">
        <v>38</v>
      </c>
      <c r="P412" s="20">
        <v>30</v>
      </c>
      <c r="Q412" s="21" t="s">
        <v>43</v>
      </c>
      <c r="R412" s="20">
        <f>(24*60)*14</f>
        <v>20160</v>
      </c>
      <c r="S412" s="21" t="s">
        <v>18</v>
      </c>
      <c r="T412" s="20">
        <v>0</v>
      </c>
      <c r="U412" s="20" t="s">
        <v>45</v>
      </c>
      <c r="V412" s="21" t="s">
        <v>44</v>
      </c>
      <c r="W412" s="21" t="s">
        <v>43</v>
      </c>
      <c r="X412" s="27">
        <f t="shared" si="23"/>
        <v>20190</v>
      </c>
      <c r="Y412" s="172" t="s">
        <v>445</v>
      </c>
      <c r="Z412" s="30"/>
      <c r="AC412" s="107" t="s">
        <v>445</v>
      </c>
      <c r="AD412" s="169" t="s">
        <v>440</v>
      </c>
    </row>
    <row r="413" spans="1:30" s="15" customFormat="1" ht="168.75">
      <c r="A413" s="550"/>
      <c r="B413" s="565"/>
      <c r="C413" s="565"/>
      <c r="D413" s="568"/>
      <c r="E413" s="568"/>
      <c r="F413" s="559"/>
      <c r="G413" s="568"/>
      <c r="H413" s="568"/>
      <c r="I413" s="31" t="s">
        <v>564</v>
      </c>
      <c r="J413" s="20" t="s">
        <v>565</v>
      </c>
      <c r="K413" s="20" t="s">
        <v>89</v>
      </c>
      <c r="L413" s="20"/>
      <c r="M413" s="20" t="s">
        <v>89</v>
      </c>
      <c r="N413" s="20"/>
      <c r="O413" s="20" t="s">
        <v>38</v>
      </c>
      <c r="P413" s="20">
        <v>30</v>
      </c>
      <c r="Q413" s="22" t="s">
        <v>38</v>
      </c>
      <c r="R413" s="20">
        <f>(60*24)</f>
        <v>1440</v>
      </c>
      <c r="S413" s="20" t="s">
        <v>18</v>
      </c>
      <c r="T413" s="20">
        <v>0</v>
      </c>
      <c r="U413" s="20" t="s">
        <v>56</v>
      </c>
      <c r="V413" s="20" t="s">
        <v>54</v>
      </c>
      <c r="W413" s="20" t="s">
        <v>12</v>
      </c>
      <c r="X413" s="27">
        <f t="shared" si="23"/>
        <v>1470</v>
      </c>
      <c r="Y413" s="170" t="s">
        <v>566</v>
      </c>
      <c r="Z413" s="30"/>
      <c r="AC413" s="17" t="s">
        <v>567</v>
      </c>
      <c r="AD413" s="17" t="s">
        <v>563</v>
      </c>
    </row>
    <row r="414" spans="1:30" s="15" customFormat="1" ht="22.5">
      <c r="A414" s="550"/>
      <c r="B414" s="565"/>
      <c r="C414" s="565"/>
      <c r="D414" s="568"/>
      <c r="E414" s="568"/>
      <c r="F414" s="559"/>
      <c r="G414" s="568"/>
      <c r="H414" s="568"/>
      <c r="I414" s="31" t="s">
        <v>311</v>
      </c>
      <c r="J414" s="27" t="s">
        <v>510</v>
      </c>
      <c r="K414" s="27" t="s">
        <v>89</v>
      </c>
      <c r="L414" s="27"/>
      <c r="M414" s="25" t="s">
        <v>89</v>
      </c>
      <c r="N414" s="27"/>
      <c r="O414" s="21" t="s">
        <v>38</v>
      </c>
      <c r="P414" s="20">
        <v>30</v>
      </c>
      <c r="Q414" s="21" t="s">
        <v>43</v>
      </c>
      <c r="R414" s="20">
        <f>(24*60)*5</f>
        <v>7200</v>
      </c>
      <c r="S414" s="20" t="s">
        <v>18</v>
      </c>
      <c r="T414" s="20">
        <v>0</v>
      </c>
      <c r="U414" s="20" t="s">
        <v>56</v>
      </c>
      <c r="V414" s="20" t="s">
        <v>511</v>
      </c>
      <c r="W414" s="21" t="s">
        <v>43</v>
      </c>
      <c r="X414" s="27">
        <f t="shared" si="23"/>
        <v>7230</v>
      </c>
      <c r="Y414" s="172" t="s">
        <v>445</v>
      </c>
      <c r="Z414" s="30"/>
      <c r="AC414" s="107" t="s">
        <v>445</v>
      </c>
      <c r="AD414" s="107" t="s">
        <v>445</v>
      </c>
    </row>
    <row r="415" spans="1:30" s="15" customFormat="1" ht="169.5" thickBot="1">
      <c r="A415" s="551"/>
      <c r="B415" s="566"/>
      <c r="C415" s="566"/>
      <c r="D415" s="569"/>
      <c r="E415" s="569"/>
      <c r="F415" s="560"/>
      <c r="G415" s="569"/>
      <c r="H415" s="569"/>
      <c r="I415" s="40" t="s">
        <v>568</v>
      </c>
      <c r="J415" s="40" t="s">
        <v>516</v>
      </c>
      <c r="K415" s="40" t="s">
        <v>89</v>
      </c>
      <c r="L415" s="40"/>
      <c r="M415" s="42" t="s">
        <v>89</v>
      </c>
      <c r="N415" s="40"/>
      <c r="O415" s="41" t="s">
        <v>38</v>
      </c>
      <c r="P415" s="38">
        <v>30</v>
      </c>
      <c r="Q415" s="38" t="s">
        <v>569</v>
      </c>
      <c r="R415" s="38">
        <f>(24*60)*14</f>
        <v>20160</v>
      </c>
      <c r="S415" s="38" t="s">
        <v>18</v>
      </c>
      <c r="T415" s="38">
        <v>0</v>
      </c>
      <c r="U415" s="283" t="s">
        <v>56</v>
      </c>
      <c r="V415" s="38" t="s">
        <v>511</v>
      </c>
      <c r="W415" s="41" t="s">
        <v>10</v>
      </c>
      <c r="X415" s="40">
        <f t="shared" si="23"/>
        <v>20190</v>
      </c>
      <c r="Y415" s="176" t="s">
        <v>445</v>
      </c>
      <c r="Z415" s="75"/>
      <c r="AC415" s="107" t="s">
        <v>445</v>
      </c>
      <c r="AD415" s="17" t="s">
        <v>567</v>
      </c>
    </row>
    <row r="416" spans="1:30" s="15" customFormat="1" ht="22.5">
      <c r="A416" s="549">
        <v>14</v>
      </c>
      <c r="B416" s="611" t="s">
        <v>570</v>
      </c>
      <c r="C416" s="552" t="s">
        <v>571</v>
      </c>
      <c r="D416" s="567" t="s">
        <v>12</v>
      </c>
      <c r="E416" s="567" t="s">
        <v>41</v>
      </c>
      <c r="F416" s="558">
        <v>0.9</v>
      </c>
      <c r="G416" s="567" t="s">
        <v>46</v>
      </c>
      <c r="H416" s="567" t="s">
        <v>33</v>
      </c>
      <c r="I416" s="552" t="s">
        <v>572</v>
      </c>
      <c r="J416" s="9" t="s">
        <v>573</v>
      </c>
      <c r="K416" s="45" t="s">
        <v>89</v>
      </c>
      <c r="L416" s="45" t="s">
        <v>89</v>
      </c>
      <c r="M416" s="45"/>
      <c r="N416" s="45"/>
      <c r="O416" s="46" t="s">
        <v>38</v>
      </c>
      <c r="P416" s="11">
        <v>15</v>
      </c>
      <c r="Q416" s="46" t="s">
        <v>38</v>
      </c>
      <c r="R416" s="11">
        <v>60</v>
      </c>
      <c r="S416" s="46" t="s">
        <v>48</v>
      </c>
      <c r="T416" s="137"/>
      <c r="U416" s="136" t="s">
        <v>41</v>
      </c>
      <c r="V416" s="46" t="s">
        <v>18</v>
      </c>
      <c r="W416" s="46" t="s">
        <v>18</v>
      </c>
      <c r="X416" s="50">
        <f t="shared" si="23"/>
        <v>75</v>
      </c>
      <c r="Y416" s="627" t="s">
        <v>574</v>
      </c>
      <c r="Z416" s="52"/>
      <c r="AC416" s="104" t="s">
        <v>575</v>
      </c>
      <c r="AD416" s="107" t="s">
        <v>445</v>
      </c>
    </row>
    <row r="417" spans="1:30" s="15" customFormat="1" ht="22.5">
      <c r="A417" s="550"/>
      <c r="B417" s="548"/>
      <c r="C417" s="548"/>
      <c r="D417" s="568"/>
      <c r="E417" s="568"/>
      <c r="F417" s="559"/>
      <c r="G417" s="568"/>
      <c r="H417" s="568"/>
      <c r="I417" s="548"/>
      <c r="J417" s="18" t="s">
        <v>576</v>
      </c>
      <c r="K417" s="25" t="s">
        <v>89</v>
      </c>
      <c r="L417" s="25" t="s">
        <v>89</v>
      </c>
      <c r="M417" s="25"/>
      <c r="N417" s="25"/>
      <c r="O417" s="21" t="s">
        <v>38</v>
      </c>
      <c r="P417" s="20">
        <v>15</v>
      </c>
      <c r="Q417" s="21" t="s">
        <v>38</v>
      </c>
      <c r="R417" s="20">
        <v>60</v>
      </c>
      <c r="S417" s="21" t="s">
        <v>48</v>
      </c>
      <c r="T417" s="323"/>
      <c r="U417" s="289" t="s">
        <v>41</v>
      </c>
      <c r="V417" s="21" t="s">
        <v>18</v>
      </c>
      <c r="W417" s="21" t="s">
        <v>18</v>
      </c>
      <c r="X417" s="27">
        <f t="shared" si="23"/>
        <v>75</v>
      </c>
      <c r="Y417" s="628"/>
      <c r="Z417" s="30"/>
      <c r="AC417" s="104" t="s">
        <v>577</v>
      </c>
      <c r="AD417" s="107" t="s">
        <v>445</v>
      </c>
    </row>
    <row r="418" spans="1:30" s="15" customFormat="1" ht="22.5">
      <c r="A418" s="550"/>
      <c r="B418" s="548"/>
      <c r="C418" s="548"/>
      <c r="D418" s="568"/>
      <c r="E418" s="568"/>
      <c r="F418" s="559"/>
      <c r="G418" s="568"/>
      <c r="H418" s="568"/>
      <c r="I418" s="548"/>
      <c r="J418" s="18" t="s">
        <v>578</v>
      </c>
      <c r="K418" s="25" t="s">
        <v>89</v>
      </c>
      <c r="L418" s="25" t="s">
        <v>89</v>
      </c>
      <c r="M418" s="25"/>
      <c r="N418" s="25"/>
      <c r="O418" s="21" t="s">
        <v>38</v>
      </c>
      <c r="P418" s="20">
        <v>15</v>
      </c>
      <c r="Q418" s="21" t="s">
        <v>38</v>
      </c>
      <c r="R418" s="20">
        <f t="shared" ref="R418:R420" si="25">(60*2)</f>
        <v>120</v>
      </c>
      <c r="S418" s="21" t="s">
        <v>48</v>
      </c>
      <c r="T418" s="323"/>
      <c r="U418" s="289" t="s">
        <v>41</v>
      </c>
      <c r="V418" s="21" t="s">
        <v>18</v>
      </c>
      <c r="W418" s="21" t="s">
        <v>18</v>
      </c>
      <c r="X418" s="27">
        <f t="shared" si="23"/>
        <v>135</v>
      </c>
      <c r="Y418" s="628"/>
      <c r="Z418" s="30"/>
      <c r="AC418" s="104" t="s">
        <v>577</v>
      </c>
      <c r="AD418" s="104" t="s">
        <v>575</v>
      </c>
    </row>
    <row r="419" spans="1:30" s="15" customFormat="1" ht="22.5">
      <c r="A419" s="550"/>
      <c r="B419" s="548"/>
      <c r="C419" s="548"/>
      <c r="D419" s="568"/>
      <c r="E419" s="568"/>
      <c r="F419" s="559"/>
      <c r="G419" s="568"/>
      <c r="H419" s="568"/>
      <c r="I419" s="548"/>
      <c r="J419" s="18" t="s">
        <v>579</v>
      </c>
      <c r="K419" s="25" t="s">
        <v>89</v>
      </c>
      <c r="L419" s="25" t="s">
        <v>89</v>
      </c>
      <c r="M419" s="25"/>
      <c r="N419" s="25"/>
      <c r="O419" s="21" t="s">
        <v>38</v>
      </c>
      <c r="P419" s="20">
        <v>15</v>
      </c>
      <c r="Q419" s="21" t="s">
        <v>38</v>
      </c>
      <c r="R419" s="20">
        <f t="shared" si="25"/>
        <v>120</v>
      </c>
      <c r="S419" s="21" t="s">
        <v>48</v>
      </c>
      <c r="T419" s="323"/>
      <c r="U419" s="289" t="s">
        <v>41</v>
      </c>
      <c r="V419" s="21" t="s">
        <v>18</v>
      </c>
      <c r="W419" s="21" t="s">
        <v>18</v>
      </c>
      <c r="X419" s="27">
        <f t="shared" si="23"/>
        <v>135</v>
      </c>
      <c r="Y419" s="628"/>
      <c r="Z419" s="30"/>
      <c r="AC419" s="104" t="s">
        <v>575</v>
      </c>
      <c r="AD419" s="104" t="s">
        <v>577</v>
      </c>
    </row>
    <row r="420" spans="1:30" s="15" customFormat="1" ht="12" thickBot="1">
      <c r="A420" s="551"/>
      <c r="B420" s="614"/>
      <c r="C420" s="614"/>
      <c r="D420" s="569"/>
      <c r="E420" s="569"/>
      <c r="F420" s="560"/>
      <c r="G420" s="569"/>
      <c r="H420" s="569"/>
      <c r="I420" s="614"/>
      <c r="J420" s="39" t="s">
        <v>580</v>
      </c>
      <c r="K420" s="42" t="s">
        <v>89</v>
      </c>
      <c r="L420" s="42" t="s">
        <v>89</v>
      </c>
      <c r="M420" s="42"/>
      <c r="N420" s="42"/>
      <c r="O420" s="41" t="s">
        <v>38</v>
      </c>
      <c r="P420" s="38">
        <v>15</v>
      </c>
      <c r="Q420" s="41" t="s">
        <v>38</v>
      </c>
      <c r="R420" s="38">
        <f t="shared" si="25"/>
        <v>120</v>
      </c>
      <c r="S420" s="41" t="s">
        <v>48</v>
      </c>
      <c r="T420" s="106"/>
      <c r="U420" s="314" t="s">
        <v>41</v>
      </c>
      <c r="V420" s="41" t="s">
        <v>18</v>
      </c>
      <c r="W420" s="41" t="s">
        <v>18</v>
      </c>
      <c r="X420" s="40">
        <f t="shared" si="23"/>
        <v>135</v>
      </c>
      <c r="Y420" s="629"/>
      <c r="Z420" s="75"/>
      <c r="AC420" s="104" t="s">
        <v>575</v>
      </c>
      <c r="AD420" s="104" t="s">
        <v>577</v>
      </c>
    </row>
    <row r="421" spans="1:30" s="15" customFormat="1" ht="22.5">
      <c r="A421" s="549">
        <v>15</v>
      </c>
      <c r="B421" s="564" t="s">
        <v>581</v>
      </c>
      <c r="C421" s="549" t="s">
        <v>582</v>
      </c>
      <c r="D421" s="564" t="s">
        <v>26</v>
      </c>
      <c r="E421" s="564" t="s">
        <v>41</v>
      </c>
      <c r="F421" s="558">
        <v>0.9</v>
      </c>
      <c r="G421" s="549" t="s">
        <v>46</v>
      </c>
      <c r="H421" s="549" t="s">
        <v>42</v>
      </c>
      <c r="I421" s="630" t="s">
        <v>583</v>
      </c>
      <c r="J421" s="177" t="s">
        <v>584</v>
      </c>
      <c r="K421" s="178" t="s">
        <v>89</v>
      </c>
      <c r="L421" s="45" t="s">
        <v>89</v>
      </c>
      <c r="M421" s="45"/>
      <c r="N421" s="45"/>
      <c r="O421" s="179" t="s">
        <v>38</v>
      </c>
      <c r="P421" s="11">
        <v>15</v>
      </c>
      <c r="Q421" s="179" t="s">
        <v>26</v>
      </c>
      <c r="R421" s="9">
        <v>60</v>
      </c>
      <c r="S421" s="179" t="s">
        <v>18</v>
      </c>
      <c r="T421" s="9">
        <v>0</v>
      </c>
      <c r="U421" s="284" t="s">
        <v>45</v>
      </c>
      <c r="V421" s="46" t="s">
        <v>18</v>
      </c>
      <c r="W421" s="11" t="s">
        <v>18</v>
      </c>
      <c r="X421" s="50">
        <f t="shared" si="23"/>
        <v>75</v>
      </c>
      <c r="Y421" s="180" t="s">
        <v>585</v>
      </c>
      <c r="Z421" s="52"/>
      <c r="AC421" s="62" t="s">
        <v>586</v>
      </c>
      <c r="AD421" s="104" t="s">
        <v>575</v>
      </c>
    </row>
    <row r="422" spans="1:30" s="15" customFormat="1" ht="11.25">
      <c r="A422" s="550"/>
      <c r="B422" s="565"/>
      <c r="C422" s="550"/>
      <c r="D422" s="565"/>
      <c r="E422" s="565"/>
      <c r="F422" s="559"/>
      <c r="G422" s="550"/>
      <c r="H422" s="550"/>
      <c r="I422" s="631"/>
      <c r="J422" s="181" t="s">
        <v>587</v>
      </c>
      <c r="K422" s="182" t="s">
        <v>89</v>
      </c>
      <c r="L422" s="27"/>
      <c r="M422" s="27" t="s">
        <v>89</v>
      </c>
      <c r="N422" s="27"/>
      <c r="O422" s="28" t="s">
        <v>38</v>
      </c>
      <c r="P422" s="27">
        <v>30</v>
      </c>
      <c r="Q422" s="28" t="s">
        <v>26</v>
      </c>
      <c r="R422" s="27">
        <f>(60*24)*3+30</f>
        <v>4350</v>
      </c>
      <c r="S422" s="28" t="s">
        <v>18</v>
      </c>
      <c r="T422" s="18">
        <v>0</v>
      </c>
      <c r="U422" s="20" t="s">
        <v>45</v>
      </c>
      <c r="V422" s="21" t="s">
        <v>8</v>
      </c>
      <c r="W422" s="20" t="s">
        <v>35</v>
      </c>
      <c r="X422" s="27">
        <f t="shared" si="23"/>
        <v>4380</v>
      </c>
      <c r="Y422" s="66" t="s">
        <v>588</v>
      </c>
      <c r="Z422" s="30"/>
      <c r="AC422" s="62" t="s">
        <v>589</v>
      </c>
      <c r="AD422" s="104" t="s">
        <v>575</v>
      </c>
    </row>
    <row r="423" spans="1:30" s="15" customFormat="1" ht="22.5">
      <c r="A423" s="550"/>
      <c r="B423" s="565"/>
      <c r="C423" s="550"/>
      <c r="D423" s="565"/>
      <c r="E423" s="565"/>
      <c r="F423" s="559"/>
      <c r="G423" s="550"/>
      <c r="H423" s="550"/>
      <c r="I423" s="631"/>
      <c r="J423" s="183" t="s">
        <v>590</v>
      </c>
      <c r="K423" s="182" t="s">
        <v>89</v>
      </c>
      <c r="L423" s="27"/>
      <c r="M423" s="27" t="s">
        <v>89</v>
      </c>
      <c r="N423" s="27"/>
      <c r="O423" s="28" t="s">
        <v>38</v>
      </c>
      <c r="P423" s="27">
        <v>30</v>
      </c>
      <c r="Q423" s="28" t="s">
        <v>26</v>
      </c>
      <c r="R423" s="27">
        <f>(60*24)*5+30</f>
        <v>7230</v>
      </c>
      <c r="S423" s="28" t="s">
        <v>18</v>
      </c>
      <c r="T423" s="18">
        <v>0</v>
      </c>
      <c r="U423" s="20" t="s">
        <v>45</v>
      </c>
      <c r="V423" s="21" t="s">
        <v>8</v>
      </c>
      <c r="W423" s="20" t="s">
        <v>35</v>
      </c>
      <c r="X423" s="27">
        <f t="shared" si="23"/>
        <v>7260</v>
      </c>
      <c r="Y423" s="66" t="s">
        <v>588</v>
      </c>
      <c r="Z423" s="30"/>
      <c r="AC423" s="62" t="s">
        <v>589</v>
      </c>
      <c r="AD423" s="62" t="s">
        <v>586</v>
      </c>
    </row>
    <row r="424" spans="1:30" s="15" customFormat="1" ht="11.25">
      <c r="A424" s="550"/>
      <c r="B424" s="565"/>
      <c r="C424" s="550"/>
      <c r="D424" s="565"/>
      <c r="E424" s="565"/>
      <c r="F424" s="559"/>
      <c r="G424" s="550"/>
      <c r="H424" s="550"/>
      <c r="I424" s="631"/>
      <c r="J424" s="183" t="s">
        <v>591</v>
      </c>
      <c r="K424" s="182" t="s">
        <v>89</v>
      </c>
      <c r="L424" s="139"/>
      <c r="M424" s="27" t="s">
        <v>89</v>
      </c>
      <c r="N424" s="139"/>
      <c r="O424" s="28" t="s">
        <v>38</v>
      </c>
      <c r="P424" s="27">
        <v>30</v>
      </c>
      <c r="Q424" s="28" t="s">
        <v>26</v>
      </c>
      <c r="R424" s="27">
        <f>(24*60)*14+30</f>
        <v>20190</v>
      </c>
      <c r="S424" s="28" t="s">
        <v>18</v>
      </c>
      <c r="T424" s="27">
        <v>0</v>
      </c>
      <c r="U424" s="20" t="s">
        <v>45</v>
      </c>
      <c r="V424" s="21" t="s">
        <v>7</v>
      </c>
      <c r="W424" s="20" t="s">
        <v>10</v>
      </c>
      <c r="X424" s="27">
        <f t="shared" si="23"/>
        <v>20220</v>
      </c>
      <c r="Y424" s="184" t="s">
        <v>592</v>
      </c>
      <c r="Z424" s="30"/>
      <c r="AC424" s="185" t="s">
        <v>589</v>
      </c>
      <c r="AD424" s="62" t="s">
        <v>589</v>
      </c>
    </row>
    <row r="425" spans="1:30" s="15" customFormat="1" ht="22.5">
      <c r="A425" s="550"/>
      <c r="B425" s="565"/>
      <c r="C425" s="550"/>
      <c r="D425" s="565"/>
      <c r="E425" s="565"/>
      <c r="F425" s="559"/>
      <c r="G425" s="550"/>
      <c r="H425" s="550"/>
      <c r="I425" s="631"/>
      <c r="J425" s="183" t="s">
        <v>593</v>
      </c>
      <c r="K425" s="182"/>
      <c r="L425" s="27"/>
      <c r="M425" s="27" t="s">
        <v>89</v>
      </c>
      <c r="N425" s="27"/>
      <c r="O425" s="28" t="s">
        <v>38</v>
      </c>
      <c r="P425" s="27">
        <v>30</v>
      </c>
      <c r="Q425" s="28" t="s">
        <v>26</v>
      </c>
      <c r="R425" s="27">
        <f>(24*60)*2+30</f>
        <v>2910</v>
      </c>
      <c r="S425" s="28" t="s">
        <v>18</v>
      </c>
      <c r="T425" s="27">
        <v>0</v>
      </c>
      <c r="U425" s="20" t="s">
        <v>45</v>
      </c>
      <c r="V425" s="21" t="s">
        <v>17</v>
      </c>
      <c r="W425" s="20" t="s">
        <v>35</v>
      </c>
      <c r="X425" s="27">
        <f t="shared" si="23"/>
        <v>2940</v>
      </c>
      <c r="Y425" s="184" t="s">
        <v>594</v>
      </c>
      <c r="Z425" s="30"/>
      <c r="AC425" s="185" t="s">
        <v>595</v>
      </c>
      <c r="AD425" s="62" t="s">
        <v>589</v>
      </c>
    </row>
    <row r="426" spans="1:30" s="15" customFormat="1" ht="11.25">
      <c r="A426" s="550"/>
      <c r="B426" s="565"/>
      <c r="C426" s="550"/>
      <c r="D426" s="565"/>
      <c r="E426" s="565"/>
      <c r="F426" s="559"/>
      <c r="G426" s="550"/>
      <c r="H426" s="550"/>
      <c r="I426" s="631"/>
      <c r="J426" s="186" t="s">
        <v>596</v>
      </c>
      <c r="K426" s="182"/>
      <c r="L426" s="27"/>
      <c r="M426" s="27" t="s">
        <v>89</v>
      </c>
      <c r="N426" s="27"/>
      <c r="O426" s="28" t="s">
        <v>38</v>
      </c>
      <c r="P426" s="27">
        <v>30</v>
      </c>
      <c r="Q426" s="28" t="s">
        <v>26</v>
      </c>
      <c r="R426" s="27">
        <f>(24*60)*3+30</f>
        <v>4350</v>
      </c>
      <c r="S426" s="28" t="s">
        <v>18</v>
      </c>
      <c r="T426" s="27">
        <v>0</v>
      </c>
      <c r="U426" s="20" t="s">
        <v>45</v>
      </c>
      <c r="V426" s="21" t="s">
        <v>19</v>
      </c>
      <c r="W426" s="20" t="s">
        <v>10</v>
      </c>
      <c r="X426" s="27">
        <f t="shared" si="23"/>
        <v>4380</v>
      </c>
      <c r="Y426" s="184" t="s">
        <v>597</v>
      </c>
      <c r="Z426" s="30"/>
      <c r="AC426" s="185" t="s">
        <v>598</v>
      </c>
      <c r="AD426" s="185" t="s">
        <v>589</v>
      </c>
    </row>
    <row r="427" spans="1:30" s="15" customFormat="1" ht="22.5">
      <c r="A427" s="550"/>
      <c r="B427" s="565"/>
      <c r="C427" s="550"/>
      <c r="D427" s="565"/>
      <c r="E427" s="565"/>
      <c r="F427" s="559"/>
      <c r="G427" s="550"/>
      <c r="H427" s="550"/>
      <c r="I427" s="631"/>
      <c r="J427" s="187" t="s">
        <v>599</v>
      </c>
      <c r="K427" s="182"/>
      <c r="L427" s="27"/>
      <c r="M427" s="27" t="s">
        <v>89</v>
      </c>
      <c r="N427" s="27"/>
      <c r="O427" s="28" t="s">
        <v>38</v>
      </c>
      <c r="P427" s="27">
        <v>30</v>
      </c>
      <c r="Q427" s="28" t="s">
        <v>26</v>
      </c>
      <c r="R427" s="27">
        <f>(24*60)+30</f>
        <v>1470</v>
      </c>
      <c r="S427" s="28" t="s">
        <v>18</v>
      </c>
      <c r="T427" s="27">
        <v>0</v>
      </c>
      <c r="U427" s="20" t="s">
        <v>45</v>
      </c>
      <c r="V427" s="21" t="s">
        <v>25</v>
      </c>
      <c r="W427" s="20" t="s">
        <v>10</v>
      </c>
      <c r="X427" s="27">
        <f t="shared" si="23"/>
        <v>1500</v>
      </c>
      <c r="Y427" s="184" t="s">
        <v>600</v>
      </c>
      <c r="Z427" s="30"/>
      <c r="AC427" s="185" t="s">
        <v>595</v>
      </c>
      <c r="AD427" s="185" t="s">
        <v>595</v>
      </c>
    </row>
    <row r="428" spans="1:30" s="15" customFormat="1" ht="11.25">
      <c r="A428" s="550"/>
      <c r="B428" s="565"/>
      <c r="C428" s="550"/>
      <c r="D428" s="565"/>
      <c r="E428" s="565"/>
      <c r="F428" s="559"/>
      <c r="G428" s="550"/>
      <c r="H428" s="550"/>
      <c r="I428" s="631"/>
      <c r="J428" s="183" t="s">
        <v>601</v>
      </c>
      <c r="K428" s="182" t="s">
        <v>89</v>
      </c>
      <c r="L428" s="139"/>
      <c r="M428" s="27" t="s">
        <v>89</v>
      </c>
      <c r="N428" s="139"/>
      <c r="O428" s="28" t="s">
        <v>38</v>
      </c>
      <c r="P428" s="27">
        <v>30</v>
      </c>
      <c r="Q428" s="28" t="s">
        <v>26</v>
      </c>
      <c r="R428" s="27">
        <f>(24*60)*3+30</f>
        <v>4350</v>
      </c>
      <c r="S428" s="28" t="s">
        <v>18</v>
      </c>
      <c r="T428" s="27">
        <v>0</v>
      </c>
      <c r="U428" s="20" t="s">
        <v>45</v>
      </c>
      <c r="V428" s="21" t="s">
        <v>13</v>
      </c>
      <c r="W428" s="20" t="s">
        <v>35</v>
      </c>
      <c r="X428" s="27">
        <f t="shared" si="23"/>
        <v>4380</v>
      </c>
      <c r="Y428" s="184" t="s">
        <v>602</v>
      </c>
      <c r="Z428" s="30"/>
      <c r="AC428" s="185" t="s">
        <v>603</v>
      </c>
      <c r="AD428" s="185" t="s">
        <v>598</v>
      </c>
    </row>
    <row r="429" spans="1:30" s="15" customFormat="1" ht="22.5">
      <c r="A429" s="550"/>
      <c r="B429" s="565"/>
      <c r="C429" s="550"/>
      <c r="D429" s="565"/>
      <c r="E429" s="565"/>
      <c r="F429" s="559"/>
      <c r="G429" s="550"/>
      <c r="H429" s="550"/>
      <c r="I429" s="631"/>
      <c r="J429" s="183" t="s">
        <v>604</v>
      </c>
      <c r="K429" s="182" t="s">
        <v>89</v>
      </c>
      <c r="L429" s="139"/>
      <c r="M429" s="27" t="s">
        <v>89</v>
      </c>
      <c r="N429" s="139"/>
      <c r="O429" s="28" t="s">
        <v>38</v>
      </c>
      <c r="P429" s="27">
        <v>30</v>
      </c>
      <c r="Q429" s="28" t="s">
        <v>26</v>
      </c>
      <c r="R429" s="27">
        <f>(24*60)+30</f>
        <v>1470</v>
      </c>
      <c r="S429" s="28" t="s">
        <v>18</v>
      </c>
      <c r="T429" s="27">
        <v>0</v>
      </c>
      <c r="U429" s="20" t="s">
        <v>45</v>
      </c>
      <c r="V429" s="21" t="s">
        <v>13</v>
      </c>
      <c r="W429" s="20" t="s">
        <v>35</v>
      </c>
      <c r="X429" s="27">
        <f t="shared" si="23"/>
        <v>1500</v>
      </c>
      <c r="Y429" s="184" t="s">
        <v>605</v>
      </c>
      <c r="Z429" s="30"/>
      <c r="AC429" s="62" t="s">
        <v>606</v>
      </c>
      <c r="AD429" s="185" t="s">
        <v>595</v>
      </c>
    </row>
    <row r="430" spans="1:30" s="15" customFormat="1" ht="22.5">
      <c r="A430" s="550"/>
      <c r="B430" s="565"/>
      <c r="C430" s="550"/>
      <c r="D430" s="565"/>
      <c r="E430" s="565"/>
      <c r="F430" s="559"/>
      <c r="G430" s="550"/>
      <c r="H430" s="550"/>
      <c r="I430" s="631"/>
      <c r="J430" s="183" t="s">
        <v>607</v>
      </c>
      <c r="K430" s="182" t="s">
        <v>89</v>
      </c>
      <c r="L430" s="139"/>
      <c r="M430" s="27" t="s">
        <v>89</v>
      </c>
      <c r="N430" s="139"/>
      <c r="O430" s="28" t="s">
        <v>38</v>
      </c>
      <c r="P430" s="27">
        <v>30</v>
      </c>
      <c r="Q430" s="28" t="s">
        <v>26</v>
      </c>
      <c r="R430" s="27">
        <f>(24*60)+30</f>
        <v>1470</v>
      </c>
      <c r="S430" s="28" t="s">
        <v>18</v>
      </c>
      <c r="T430" s="27">
        <v>0</v>
      </c>
      <c r="U430" s="20" t="s">
        <v>45</v>
      </c>
      <c r="V430" s="21" t="s">
        <v>13</v>
      </c>
      <c r="W430" s="20" t="s">
        <v>35</v>
      </c>
      <c r="X430" s="27">
        <f t="shared" si="23"/>
        <v>1500</v>
      </c>
      <c r="Y430" s="184" t="s">
        <v>605</v>
      </c>
      <c r="Z430" s="30"/>
      <c r="AC430" s="62" t="s">
        <v>606</v>
      </c>
      <c r="AD430" s="185" t="s">
        <v>603</v>
      </c>
    </row>
    <row r="431" spans="1:30" s="15" customFormat="1" ht="22.5">
      <c r="A431" s="550"/>
      <c r="B431" s="565"/>
      <c r="C431" s="550"/>
      <c r="D431" s="565"/>
      <c r="E431" s="565"/>
      <c r="F431" s="559"/>
      <c r="G431" s="550"/>
      <c r="H431" s="550"/>
      <c r="I431" s="631"/>
      <c r="J431" s="183" t="s">
        <v>608</v>
      </c>
      <c r="K431" s="182" t="s">
        <v>89</v>
      </c>
      <c r="L431" s="56"/>
      <c r="M431" s="56" t="s">
        <v>89</v>
      </c>
      <c r="N431" s="139"/>
      <c r="O431" s="28" t="s">
        <v>38</v>
      </c>
      <c r="P431" s="27">
        <v>30</v>
      </c>
      <c r="Q431" s="28" t="s">
        <v>26</v>
      </c>
      <c r="R431" s="27">
        <f>(24*60)+30</f>
        <v>1470</v>
      </c>
      <c r="S431" s="28" t="s">
        <v>18</v>
      </c>
      <c r="T431" s="27">
        <v>0</v>
      </c>
      <c r="U431" s="20" t="s">
        <v>45</v>
      </c>
      <c r="V431" s="21" t="s">
        <v>13</v>
      </c>
      <c r="W431" s="20" t="s">
        <v>35</v>
      </c>
      <c r="X431" s="27">
        <f t="shared" si="23"/>
        <v>1500</v>
      </c>
      <c r="Y431" s="184" t="s">
        <v>609</v>
      </c>
      <c r="Z431" s="30"/>
      <c r="AC431" s="62" t="s">
        <v>606</v>
      </c>
      <c r="AD431" s="62" t="s">
        <v>606</v>
      </c>
    </row>
    <row r="432" spans="1:30" s="15" customFormat="1" ht="22.5">
      <c r="A432" s="550"/>
      <c r="B432" s="565"/>
      <c r="C432" s="550"/>
      <c r="D432" s="565"/>
      <c r="E432" s="565"/>
      <c r="F432" s="559"/>
      <c r="G432" s="550"/>
      <c r="H432" s="550"/>
      <c r="I432" s="631"/>
      <c r="J432" s="183" t="s">
        <v>610</v>
      </c>
      <c r="K432" s="188" t="s">
        <v>89</v>
      </c>
      <c r="L432" s="189"/>
      <c r="M432" s="189" t="s">
        <v>89</v>
      </c>
      <c r="N432" s="73"/>
      <c r="O432" s="28" t="s">
        <v>38</v>
      </c>
      <c r="P432" s="27">
        <v>30</v>
      </c>
      <c r="Q432" s="28" t="s">
        <v>26</v>
      </c>
      <c r="R432" s="27">
        <f>(24*60)*15+30</f>
        <v>21630</v>
      </c>
      <c r="S432" s="28" t="s">
        <v>18</v>
      </c>
      <c r="T432" s="27">
        <v>0</v>
      </c>
      <c r="U432" s="20" t="s">
        <v>45</v>
      </c>
      <c r="V432" s="21" t="s">
        <v>44</v>
      </c>
      <c r="W432" s="20" t="s">
        <v>35</v>
      </c>
      <c r="X432" s="27">
        <f t="shared" si="23"/>
        <v>21660</v>
      </c>
      <c r="Y432" s="184" t="s">
        <v>588</v>
      </c>
      <c r="Z432" s="190"/>
      <c r="AC432" s="62" t="s">
        <v>589</v>
      </c>
      <c r="AD432" s="62" t="s">
        <v>606</v>
      </c>
    </row>
    <row r="433" spans="1:30" s="15" customFormat="1" ht="22.5">
      <c r="A433" s="550"/>
      <c r="B433" s="565"/>
      <c r="C433" s="550"/>
      <c r="D433" s="565"/>
      <c r="E433" s="565"/>
      <c r="F433" s="559"/>
      <c r="G433" s="550"/>
      <c r="H433" s="550"/>
      <c r="I433" s="631"/>
      <c r="J433" s="183" t="s">
        <v>611</v>
      </c>
      <c r="K433" s="188" t="s">
        <v>89</v>
      </c>
      <c r="L433" s="189"/>
      <c r="M433" s="189" t="s">
        <v>89</v>
      </c>
      <c r="N433" s="73"/>
      <c r="O433" s="28" t="s">
        <v>38</v>
      </c>
      <c r="P433" s="27">
        <v>30</v>
      </c>
      <c r="Q433" s="28" t="s">
        <v>26</v>
      </c>
      <c r="R433" s="27">
        <f>(24*60)*2+30</f>
        <v>2910</v>
      </c>
      <c r="S433" s="28" t="s">
        <v>18</v>
      </c>
      <c r="T433" s="27">
        <v>0</v>
      </c>
      <c r="U433" s="20" t="s">
        <v>45</v>
      </c>
      <c r="V433" s="21" t="s">
        <v>44</v>
      </c>
      <c r="W433" s="20" t="s">
        <v>10</v>
      </c>
      <c r="X433" s="27">
        <f t="shared" si="23"/>
        <v>2940</v>
      </c>
      <c r="Y433" s="184" t="s">
        <v>605</v>
      </c>
      <c r="Z433" s="190"/>
      <c r="AC433" s="62" t="s">
        <v>606</v>
      </c>
      <c r="AD433" s="62" t="s">
        <v>606</v>
      </c>
    </row>
    <row r="434" spans="1:30" s="15" customFormat="1" ht="33.75">
      <c r="A434" s="550"/>
      <c r="B434" s="565"/>
      <c r="C434" s="550"/>
      <c r="D434" s="565"/>
      <c r="E434" s="565"/>
      <c r="F434" s="559"/>
      <c r="G434" s="550"/>
      <c r="H434" s="550"/>
      <c r="I434" s="631" t="s">
        <v>612</v>
      </c>
      <c r="J434" s="191" t="s">
        <v>613</v>
      </c>
      <c r="K434" s="182"/>
      <c r="L434" s="56"/>
      <c r="M434" s="56" t="s">
        <v>89</v>
      </c>
      <c r="N434" s="27"/>
      <c r="O434" s="28" t="s">
        <v>38</v>
      </c>
      <c r="P434" s="27">
        <v>30</v>
      </c>
      <c r="Q434" s="28" t="s">
        <v>26</v>
      </c>
      <c r="R434" s="27">
        <f>(24*60)*3+30</f>
        <v>4350</v>
      </c>
      <c r="S434" s="28" t="s">
        <v>18</v>
      </c>
      <c r="T434" s="27">
        <v>0</v>
      </c>
      <c r="U434" s="20" t="s">
        <v>45</v>
      </c>
      <c r="V434" s="21" t="s">
        <v>44</v>
      </c>
      <c r="W434" s="20" t="s">
        <v>35</v>
      </c>
      <c r="X434" s="27">
        <f t="shared" si="23"/>
        <v>4380</v>
      </c>
      <c r="Y434" s="184" t="s">
        <v>614</v>
      </c>
      <c r="Z434" s="30"/>
      <c r="AC434" s="169" t="s">
        <v>615</v>
      </c>
      <c r="AD434" s="62" t="s">
        <v>589</v>
      </c>
    </row>
    <row r="435" spans="1:30" s="15" customFormat="1" ht="22.5">
      <c r="A435" s="550"/>
      <c r="B435" s="565"/>
      <c r="C435" s="550"/>
      <c r="D435" s="565"/>
      <c r="E435" s="565"/>
      <c r="F435" s="559"/>
      <c r="G435" s="550"/>
      <c r="H435" s="550"/>
      <c r="I435" s="631"/>
      <c r="J435" s="191" t="s">
        <v>616</v>
      </c>
      <c r="K435" s="182" t="s">
        <v>89</v>
      </c>
      <c r="L435" s="56"/>
      <c r="M435" s="56" t="s">
        <v>89</v>
      </c>
      <c r="N435" s="27"/>
      <c r="O435" s="28" t="s">
        <v>38</v>
      </c>
      <c r="P435" s="27">
        <v>30</v>
      </c>
      <c r="Q435" s="28" t="s">
        <v>26</v>
      </c>
      <c r="R435" s="27">
        <f>(24*60)*3+30</f>
        <v>4350</v>
      </c>
      <c r="S435" s="28" t="s">
        <v>18</v>
      </c>
      <c r="T435" s="27">
        <v>0</v>
      </c>
      <c r="U435" s="20" t="s">
        <v>45</v>
      </c>
      <c r="V435" s="21" t="s">
        <v>44</v>
      </c>
      <c r="W435" s="20" t="s">
        <v>35</v>
      </c>
      <c r="X435" s="27">
        <f t="shared" si="23"/>
        <v>4380</v>
      </c>
      <c r="Y435" s="184" t="s">
        <v>617</v>
      </c>
      <c r="Z435" s="30"/>
      <c r="AC435" s="185" t="s">
        <v>421</v>
      </c>
      <c r="AD435" s="62" t="s">
        <v>606</v>
      </c>
    </row>
    <row r="436" spans="1:30" s="15" customFormat="1" ht="56.25">
      <c r="A436" s="550"/>
      <c r="B436" s="565"/>
      <c r="C436" s="550"/>
      <c r="D436" s="565"/>
      <c r="E436" s="565"/>
      <c r="F436" s="559"/>
      <c r="G436" s="550"/>
      <c r="H436" s="550"/>
      <c r="I436" s="631"/>
      <c r="J436" s="183" t="s">
        <v>618</v>
      </c>
      <c r="K436" s="182" t="s">
        <v>89</v>
      </c>
      <c r="L436" s="139"/>
      <c r="M436" s="27" t="s">
        <v>89</v>
      </c>
      <c r="N436" s="139"/>
      <c r="O436" s="28" t="s">
        <v>38</v>
      </c>
      <c r="P436" s="27">
        <v>30</v>
      </c>
      <c r="Q436" s="28" t="s">
        <v>26</v>
      </c>
      <c r="R436" s="27">
        <f>(24*60)+30</f>
        <v>1470</v>
      </c>
      <c r="S436" s="28" t="s">
        <v>18</v>
      </c>
      <c r="T436" s="27">
        <v>0</v>
      </c>
      <c r="U436" s="20" t="s">
        <v>45</v>
      </c>
      <c r="V436" s="21" t="s">
        <v>13</v>
      </c>
      <c r="W436" s="20" t="s">
        <v>35</v>
      </c>
      <c r="X436" s="27">
        <f t="shared" si="23"/>
        <v>1500</v>
      </c>
      <c r="Y436" s="184" t="s">
        <v>619</v>
      </c>
      <c r="Z436" s="30"/>
      <c r="AC436" s="169" t="s">
        <v>620</v>
      </c>
      <c r="AD436" s="169" t="s">
        <v>615</v>
      </c>
    </row>
    <row r="437" spans="1:30" s="15" customFormat="1" ht="22.5">
      <c r="A437" s="550"/>
      <c r="B437" s="565"/>
      <c r="C437" s="550"/>
      <c r="D437" s="565"/>
      <c r="E437" s="565"/>
      <c r="F437" s="559"/>
      <c r="G437" s="550"/>
      <c r="H437" s="550"/>
      <c r="I437" s="631" t="s">
        <v>621</v>
      </c>
      <c r="J437" s="183" t="s">
        <v>622</v>
      </c>
      <c r="K437" s="182" t="s">
        <v>89</v>
      </c>
      <c r="L437" s="25" t="s">
        <v>89</v>
      </c>
      <c r="M437" s="25"/>
      <c r="N437" s="25"/>
      <c r="O437" s="28" t="s">
        <v>38</v>
      </c>
      <c r="P437" s="90">
        <v>15</v>
      </c>
      <c r="Q437" s="28" t="s">
        <v>26</v>
      </c>
      <c r="R437" s="192">
        <v>60</v>
      </c>
      <c r="S437" s="28" t="s">
        <v>18</v>
      </c>
      <c r="T437" s="192">
        <v>0</v>
      </c>
      <c r="U437" s="90" t="s">
        <v>45</v>
      </c>
      <c r="V437" s="21" t="s">
        <v>18</v>
      </c>
      <c r="W437" s="20" t="s">
        <v>18</v>
      </c>
      <c r="X437" s="94">
        <f>P437+R437+T437</f>
        <v>75</v>
      </c>
      <c r="Y437" s="193" t="s">
        <v>585</v>
      </c>
      <c r="Z437" s="30"/>
      <c r="AC437" s="62" t="s">
        <v>586</v>
      </c>
      <c r="AD437" s="185" t="s">
        <v>421</v>
      </c>
    </row>
    <row r="438" spans="1:30" s="15" customFormat="1" ht="56.25">
      <c r="A438" s="550"/>
      <c r="B438" s="565"/>
      <c r="C438" s="550"/>
      <c r="D438" s="565"/>
      <c r="E438" s="565"/>
      <c r="F438" s="559"/>
      <c r="G438" s="550"/>
      <c r="H438" s="550"/>
      <c r="I438" s="631"/>
      <c r="J438" s="183" t="s">
        <v>623</v>
      </c>
      <c r="K438" s="182"/>
      <c r="L438" s="27"/>
      <c r="M438" s="27" t="s">
        <v>89</v>
      </c>
      <c r="N438" s="27"/>
      <c r="O438" s="28" t="s">
        <v>38</v>
      </c>
      <c r="P438" s="27">
        <v>30</v>
      </c>
      <c r="Q438" s="28" t="s">
        <v>26</v>
      </c>
      <c r="R438" s="27">
        <f>(24*60)+30</f>
        <v>1470</v>
      </c>
      <c r="S438" s="28" t="s">
        <v>43</v>
      </c>
      <c r="T438" s="27">
        <f>(24*60)+30</f>
        <v>1470</v>
      </c>
      <c r="U438" s="20" t="s">
        <v>45</v>
      </c>
      <c r="V438" s="21" t="s">
        <v>31</v>
      </c>
      <c r="W438" s="20" t="s">
        <v>10</v>
      </c>
      <c r="X438" s="27">
        <f t="shared" ref="X438:X453" si="26">P438+R438+T438</f>
        <v>2970</v>
      </c>
      <c r="Y438" s="184" t="s">
        <v>617</v>
      </c>
      <c r="Z438" s="30"/>
      <c r="AC438" s="185" t="s">
        <v>421</v>
      </c>
      <c r="AD438" s="169" t="s">
        <v>620</v>
      </c>
    </row>
    <row r="439" spans="1:30" s="15" customFormat="1" ht="22.5">
      <c r="A439" s="550"/>
      <c r="B439" s="565"/>
      <c r="C439" s="550"/>
      <c r="D439" s="565"/>
      <c r="E439" s="565"/>
      <c r="F439" s="559"/>
      <c r="G439" s="550"/>
      <c r="H439" s="550"/>
      <c r="I439" s="631"/>
      <c r="J439" s="187" t="s">
        <v>624</v>
      </c>
      <c r="K439" s="182"/>
      <c r="L439" s="27"/>
      <c r="M439" s="27" t="s">
        <v>89</v>
      </c>
      <c r="N439" s="27"/>
      <c r="O439" s="28" t="s">
        <v>38</v>
      </c>
      <c r="P439" s="27">
        <v>30</v>
      </c>
      <c r="Q439" s="28" t="s">
        <v>26</v>
      </c>
      <c r="R439" s="27">
        <f>(24*60)*3+30</f>
        <v>4350</v>
      </c>
      <c r="S439" s="28" t="s">
        <v>18</v>
      </c>
      <c r="T439" s="27">
        <v>0</v>
      </c>
      <c r="U439" s="20" t="s">
        <v>45</v>
      </c>
      <c r="V439" s="21" t="s">
        <v>15</v>
      </c>
      <c r="W439" s="20" t="s">
        <v>35</v>
      </c>
      <c r="X439" s="27">
        <f t="shared" si="26"/>
        <v>4380</v>
      </c>
      <c r="Y439" s="184" t="s">
        <v>625</v>
      </c>
      <c r="Z439" s="30"/>
      <c r="AC439" s="194" t="s">
        <v>626</v>
      </c>
      <c r="AD439" s="62" t="s">
        <v>586</v>
      </c>
    </row>
    <row r="440" spans="1:30" s="15" customFormat="1" ht="23.25" thickBot="1">
      <c r="A440" s="551"/>
      <c r="B440" s="566"/>
      <c r="C440" s="551"/>
      <c r="D440" s="566"/>
      <c r="E440" s="566"/>
      <c r="F440" s="560"/>
      <c r="G440" s="551"/>
      <c r="H440" s="551"/>
      <c r="I440" s="632"/>
      <c r="J440" s="195" t="s">
        <v>627</v>
      </c>
      <c r="K440" s="196" t="s">
        <v>89</v>
      </c>
      <c r="L440" s="197"/>
      <c r="M440" s="40" t="s">
        <v>89</v>
      </c>
      <c r="N440" s="197"/>
      <c r="O440" s="198" t="s">
        <v>38</v>
      </c>
      <c r="P440" s="40">
        <v>30</v>
      </c>
      <c r="Q440" s="198" t="s">
        <v>26</v>
      </c>
      <c r="R440" s="40">
        <f>(24*60)*3+30</f>
        <v>4350</v>
      </c>
      <c r="S440" s="198" t="s">
        <v>18</v>
      </c>
      <c r="T440" s="40">
        <v>0</v>
      </c>
      <c r="U440" s="38" t="s">
        <v>45</v>
      </c>
      <c r="V440" s="41" t="s">
        <v>59</v>
      </c>
      <c r="W440" s="38" t="s">
        <v>10</v>
      </c>
      <c r="X440" s="40">
        <f t="shared" si="26"/>
        <v>4380</v>
      </c>
      <c r="Y440" s="199" t="s">
        <v>625</v>
      </c>
      <c r="Z440" s="75"/>
      <c r="AC440" s="194" t="s">
        <v>626</v>
      </c>
      <c r="AD440" s="185" t="s">
        <v>421</v>
      </c>
    </row>
    <row r="441" spans="1:30" s="15" customFormat="1" ht="33.75">
      <c r="A441" s="555">
        <v>16</v>
      </c>
      <c r="B441" s="552" t="s">
        <v>628</v>
      </c>
      <c r="C441" s="552" t="s">
        <v>629</v>
      </c>
      <c r="D441" s="552" t="s">
        <v>12</v>
      </c>
      <c r="E441" s="552" t="s">
        <v>56</v>
      </c>
      <c r="F441" s="615">
        <v>0.9</v>
      </c>
      <c r="G441" s="552" t="s">
        <v>46</v>
      </c>
      <c r="H441" s="567" t="s">
        <v>42</v>
      </c>
      <c r="I441" s="552" t="s">
        <v>630</v>
      </c>
      <c r="J441" s="9" t="s">
        <v>631</v>
      </c>
      <c r="K441" s="45" t="s">
        <v>89</v>
      </c>
      <c r="L441" s="45" t="s">
        <v>89</v>
      </c>
      <c r="M441" s="45"/>
      <c r="N441" s="45"/>
      <c r="O441" s="552" t="s">
        <v>38</v>
      </c>
      <c r="P441" s="11">
        <v>15</v>
      </c>
      <c r="Q441" s="46" t="s">
        <v>30</v>
      </c>
      <c r="R441" s="11">
        <v>60</v>
      </c>
      <c r="S441" s="179" t="s">
        <v>18</v>
      </c>
      <c r="T441" s="50">
        <v>0</v>
      </c>
      <c r="U441" s="147" t="s">
        <v>56</v>
      </c>
      <c r="V441" s="46" t="s">
        <v>18</v>
      </c>
      <c r="W441" s="11" t="s">
        <v>18</v>
      </c>
      <c r="X441" s="50">
        <f t="shared" si="26"/>
        <v>75</v>
      </c>
      <c r="Y441" s="633" t="s">
        <v>632</v>
      </c>
      <c r="Z441" s="52"/>
      <c r="AC441" s="105" t="s">
        <v>633</v>
      </c>
      <c r="AD441" s="194" t="s">
        <v>626</v>
      </c>
    </row>
    <row r="442" spans="1:30" s="15" customFormat="1" ht="22.5">
      <c r="A442" s="556"/>
      <c r="B442" s="548"/>
      <c r="C442" s="548"/>
      <c r="D442" s="548"/>
      <c r="E442" s="548"/>
      <c r="F442" s="548"/>
      <c r="G442" s="548"/>
      <c r="H442" s="568"/>
      <c r="I442" s="548"/>
      <c r="J442" s="18" t="s">
        <v>634</v>
      </c>
      <c r="K442" s="25" t="s">
        <v>89</v>
      </c>
      <c r="L442" s="25" t="s">
        <v>89</v>
      </c>
      <c r="M442" s="25"/>
      <c r="N442" s="25"/>
      <c r="O442" s="548"/>
      <c r="P442" s="20">
        <v>15</v>
      </c>
      <c r="Q442" s="21" t="s">
        <v>30</v>
      </c>
      <c r="R442" s="20">
        <v>60</v>
      </c>
      <c r="S442" s="28" t="s">
        <v>18</v>
      </c>
      <c r="T442" s="27">
        <v>0</v>
      </c>
      <c r="U442" s="313" t="s">
        <v>56</v>
      </c>
      <c r="V442" s="21" t="s">
        <v>18</v>
      </c>
      <c r="W442" s="20" t="s">
        <v>18</v>
      </c>
      <c r="X442" s="27">
        <f t="shared" si="26"/>
        <v>75</v>
      </c>
      <c r="Y442" s="634"/>
      <c r="Z442" s="30"/>
      <c r="AC442" s="105" t="s">
        <v>635</v>
      </c>
      <c r="AD442" s="194" t="s">
        <v>626</v>
      </c>
    </row>
    <row r="443" spans="1:30" s="15" customFormat="1" ht="33.75">
      <c r="A443" s="556"/>
      <c r="B443" s="548"/>
      <c r="C443" s="548"/>
      <c r="D443" s="548"/>
      <c r="E443" s="548"/>
      <c r="F443" s="548"/>
      <c r="G443" s="548"/>
      <c r="H443" s="568"/>
      <c r="I443" s="548"/>
      <c r="J443" s="18" t="s">
        <v>636</v>
      </c>
      <c r="K443" s="25" t="s">
        <v>89</v>
      </c>
      <c r="L443" s="25" t="s">
        <v>89</v>
      </c>
      <c r="M443" s="25"/>
      <c r="N443" s="25"/>
      <c r="O443" s="548"/>
      <c r="P443" s="20">
        <v>15</v>
      </c>
      <c r="Q443" s="21" t="s">
        <v>30</v>
      </c>
      <c r="R443" s="20">
        <v>60</v>
      </c>
      <c r="S443" s="28" t="s">
        <v>18</v>
      </c>
      <c r="T443" s="27">
        <v>0</v>
      </c>
      <c r="U443" s="313" t="s">
        <v>56</v>
      </c>
      <c r="V443" s="21" t="s">
        <v>18</v>
      </c>
      <c r="W443" s="20" t="s">
        <v>18</v>
      </c>
      <c r="X443" s="27">
        <f t="shared" si="26"/>
        <v>75</v>
      </c>
      <c r="Y443" s="634"/>
      <c r="Z443" s="30"/>
      <c r="AC443" s="105" t="s">
        <v>635</v>
      </c>
      <c r="AD443" s="105" t="s">
        <v>633</v>
      </c>
    </row>
    <row r="444" spans="1:30" s="15" customFormat="1" ht="23.25" thickBot="1">
      <c r="A444" s="557"/>
      <c r="B444" s="614"/>
      <c r="C444" s="614"/>
      <c r="D444" s="614"/>
      <c r="E444" s="614"/>
      <c r="F444" s="614"/>
      <c r="G444" s="614"/>
      <c r="H444" s="569"/>
      <c r="I444" s="614"/>
      <c r="J444" s="39" t="s">
        <v>637</v>
      </c>
      <c r="K444" s="42" t="s">
        <v>89</v>
      </c>
      <c r="L444" s="42" t="s">
        <v>89</v>
      </c>
      <c r="M444" s="42"/>
      <c r="N444" s="42"/>
      <c r="O444" s="614"/>
      <c r="P444" s="38">
        <v>15</v>
      </c>
      <c r="Q444" s="41" t="s">
        <v>30</v>
      </c>
      <c r="R444" s="38">
        <v>60</v>
      </c>
      <c r="S444" s="198" t="s">
        <v>18</v>
      </c>
      <c r="T444" s="40">
        <v>0</v>
      </c>
      <c r="U444" s="314" t="s">
        <v>56</v>
      </c>
      <c r="V444" s="41" t="s">
        <v>18</v>
      </c>
      <c r="W444" s="38" t="s">
        <v>18</v>
      </c>
      <c r="X444" s="40">
        <f t="shared" si="26"/>
        <v>75</v>
      </c>
      <c r="Y444" s="635"/>
      <c r="Z444" s="75"/>
      <c r="AC444" s="105" t="s">
        <v>635</v>
      </c>
      <c r="AD444" s="105" t="s">
        <v>635</v>
      </c>
    </row>
    <row r="445" spans="1:30" s="15" customFormat="1" ht="22.5">
      <c r="A445" s="555">
        <v>17</v>
      </c>
      <c r="B445" s="552" t="s">
        <v>638</v>
      </c>
      <c r="C445" s="552" t="s">
        <v>639</v>
      </c>
      <c r="D445" s="552" t="s">
        <v>12</v>
      </c>
      <c r="E445" s="552" t="s">
        <v>45</v>
      </c>
      <c r="F445" s="615">
        <v>0.9</v>
      </c>
      <c r="G445" s="552" t="s">
        <v>46</v>
      </c>
      <c r="H445" s="567" t="s">
        <v>42</v>
      </c>
      <c r="I445" s="564" t="s">
        <v>640</v>
      </c>
      <c r="J445" s="9" t="s">
        <v>641</v>
      </c>
      <c r="K445" s="45" t="s">
        <v>89</v>
      </c>
      <c r="L445" s="45" t="s">
        <v>89</v>
      </c>
      <c r="M445" s="45"/>
      <c r="N445" s="45"/>
      <c r="O445" s="179" t="s">
        <v>38</v>
      </c>
      <c r="P445" s="11">
        <v>15</v>
      </c>
      <c r="Q445" s="46" t="s">
        <v>12</v>
      </c>
      <c r="R445" s="11">
        <v>60</v>
      </c>
      <c r="S445" s="179" t="s">
        <v>12</v>
      </c>
      <c r="T445" s="71">
        <f>24*60</f>
        <v>1440</v>
      </c>
      <c r="U445" s="11" t="s">
        <v>56</v>
      </c>
      <c r="V445" s="46" t="s">
        <v>18</v>
      </c>
      <c r="W445" s="11" t="s">
        <v>18</v>
      </c>
      <c r="X445" s="50">
        <f t="shared" si="26"/>
        <v>1515</v>
      </c>
      <c r="Y445" s="76" t="s">
        <v>642</v>
      </c>
      <c r="Z445" s="52"/>
      <c r="AC445" s="105" t="s">
        <v>421</v>
      </c>
      <c r="AD445" s="105" t="s">
        <v>635</v>
      </c>
    </row>
    <row r="446" spans="1:30" s="15" customFormat="1" ht="22.5">
      <c r="A446" s="556"/>
      <c r="B446" s="548"/>
      <c r="C446" s="548"/>
      <c r="D446" s="548"/>
      <c r="E446" s="548"/>
      <c r="F446" s="548"/>
      <c r="G446" s="548"/>
      <c r="H446" s="568"/>
      <c r="I446" s="572"/>
      <c r="J446" s="18" t="s">
        <v>643</v>
      </c>
      <c r="K446" s="25" t="s">
        <v>89</v>
      </c>
      <c r="L446" s="25" t="s">
        <v>89</v>
      </c>
      <c r="M446" s="25"/>
      <c r="N446" s="25"/>
      <c r="O446" s="28" t="s">
        <v>38</v>
      </c>
      <c r="P446" s="20">
        <v>15</v>
      </c>
      <c r="Q446" s="21" t="s">
        <v>12</v>
      </c>
      <c r="R446" s="20">
        <v>60</v>
      </c>
      <c r="S446" s="28" t="s">
        <v>12</v>
      </c>
      <c r="T446" s="20">
        <f t="shared" ref="T446:T447" si="27">24*60</f>
        <v>1440</v>
      </c>
      <c r="U446" s="20" t="s">
        <v>56</v>
      </c>
      <c r="V446" s="21" t="s">
        <v>18</v>
      </c>
      <c r="W446" s="20" t="s">
        <v>18</v>
      </c>
      <c r="X446" s="27">
        <f t="shared" si="26"/>
        <v>1515</v>
      </c>
      <c r="Y446" s="33" t="s">
        <v>644</v>
      </c>
      <c r="Z446" s="30"/>
      <c r="AC446" s="105" t="s">
        <v>421</v>
      </c>
      <c r="AD446" s="105" t="s">
        <v>635</v>
      </c>
    </row>
    <row r="447" spans="1:30" s="15" customFormat="1" ht="22.5">
      <c r="A447" s="556"/>
      <c r="B447" s="548"/>
      <c r="C447" s="548"/>
      <c r="D447" s="548"/>
      <c r="E447" s="548"/>
      <c r="F447" s="548"/>
      <c r="G447" s="548"/>
      <c r="H447" s="568"/>
      <c r="I447" s="20" t="s">
        <v>645</v>
      </c>
      <c r="J447" s="18" t="s">
        <v>646</v>
      </c>
      <c r="K447" s="25" t="s">
        <v>89</v>
      </c>
      <c r="L447" s="25" t="s">
        <v>89</v>
      </c>
      <c r="M447" s="25"/>
      <c r="N447" s="25"/>
      <c r="O447" s="28" t="s">
        <v>38</v>
      </c>
      <c r="P447" s="20">
        <v>15</v>
      </c>
      <c r="Q447" s="21" t="s">
        <v>12</v>
      </c>
      <c r="R447" s="20">
        <v>60</v>
      </c>
      <c r="S447" s="28" t="s">
        <v>12</v>
      </c>
      <c r="T447" s="90">
        <f t="shared" si="27"/>
        <v>1440</v>
      </c>
      <c r="U447" s="20" t="s">
        <v>56</v>
      </c>
      <c r="V447" s="21" t="s">
        <v>18</v>
      </c>
      <c r="W447" s="20" t="s">
        <v>18</v>
      </c>
      <c r="X447" s="27">
        <f t="shared" si="26"/>
        <v>1515</v>
      </c>
      <c r="Y447" s="148" t="s">
        <v>644</v>
      </c>
      <c r="Z447" s="30"/>
      <c r="AC447" s="105" t="s">
        <v>421</v>
      </c>
      <c r="AD447" s="105" t="s">
        <v>421</v>
      </c>
    </row>
    <row r="448" spans="1:30" s="15" customFormat="1" ht="34.5" thickBot="1">
      <c r="A448" s="557"/>
      <c r="B448" s="614"/>
      <c r="C448" s="614"/>
      <c r="D448" s="614"/>
      <c r="E448" s="614"/>
      <c r="F448" s="614"/>
      <c r="G448" s="614"/>
      <c r="H448" s="569"/>
      <c r="I448" s="38" t="s">
        <v>647</v>
      </c>
      <c r="J448" s="40" t="s">
        <v>648</v>
      </c>
      <c r="K448" s="40" t="s">
        <v>89</v>
      </c>
      <c r="L448" s="40"/>
      <c r="M448" s="40" t="s">
        <v>89</v>
      </c>
      <c r="N448" s="40"/>
      <c r="O448" s="198" t="s">
        <v>38</v>
      </c>
      <c r="P448" s="38">
        <v>30</v>
      </c>
      <c r="Q448" s="41" t="s">
        <v>22</v>
      </c>
      <c r="R448" s="38">
        <v>30</v>
      </c>
      <c r="S448" s="198" t="s">
        <v>18</v>
      </c>
      <c r="T448" s="38">
        <v>0</v>
      </c>
      <c r="U448" s="38" t="s">
        <v>56</v>
      </c>
      <c r="V448" s="38" t="s">
        <v>511</v>
      </c>
      <c r="W448" s="38" t="s">
        <v>22</v>
      </c>
      <c r="X448" s="40">
        <f t="shared" si="26"/>
        <v>60</v>
      </c>
      <c r="Y448" s="200" t="s">
        <v>649</v>
      </c>
      <c r="Z448" s="75"/>
      <c r="AC448" s="100" t="s">
        <v>650</v>
      </c>
      <c r="AD448" s="105" t="s">
        <v>421</v>
      </c>
    </row>
    <row r="449" spans="1:30" s="99" customFormat="1" ht="56.25">
      <c r="A449" s="549">
        <v>18</v>
      </c>
      <c r="B449" s="555" t="s">
        <v>651</v>
      </c>
      <c r="C449" s="555" t="s">
        <v>652</v>
      </c>
      <c r="D449" s="555" t="s">
        <v>12</v>
      </c>
      <c r="E449" s="567" t="s">
        <v>45</v>
      </c>
      <c r="F449" s="558">
        <v>0.9</v>
      </c>
      <c r="G449" s="555" t="s">
        <v>46</v>
      </c>
      <c r="H449" s="567" t="s">
        <v>42</v>
      </c>
      <c r="I449" s="564" t="s">
        <v>653</v>
      </c>
      <c r="J449" s="50" t="s">
        <v>654</v>
      </c>
      <c r="K449" s="134" t="s">
        <v>89</v>
      </c>
      <c r="L449" s="50"/>
      <c r="M449" s="134" t="s">
        <v>89</v>
      </c>
      <c r="N449" s="50"/>
      <c r="O449" s="179" t="s">
        <v>38</v>
      </c>
      <c r="P449" s="11">
        <v>30</v>
      </c>
      <c r="Q449" s="46" t="s">
        <v>12</v>
      </c>
      <c r="R449" s="11">
        <f>(24*60)*2</f>
        <v>2880</v>
      </c>
      <c r="S449" s="179" t="s">
        <v>18</v>
      </c>
      <c r="T449" s="136">
        <v>0</v>
      </c>
      <c r="U449" s="136" t="s">
        <v>45</v>
      </c>
      <c r="V449" s="46" t="s">
        <v>44</v>
      </c>
      <c r="W449" s="11" t="s">
        <v>12</v>
      </c>
      <c r="X449" s="50">
        <f t="shared" si="26"/>
        <v>2910</v>
      </c>
      <c r="Y449" s="636" t="s">
        <v>655</v>
      </c>
      <c r="Z449" s="201"/>
      <c r="AC449" s="105" t="s">
        <v>656</v>
      </c>
      <c r="AD449" s="105" t="s">
        <v>421</v>
      </c>
    </row>
    <row r="450" spans="1:30" s="99" customFormat="1" ht="45">
      <c r="A450" s="550"/>
      <c r="B450" s="556"/>
      <c r="C450" s="556"/>
      <c r="D450" s="556"/>
      <c r="E450" s="568"/>
      <c r="F450" s="550"/>
      <c r="G450" s="556"/>
      <c r="H450" s="568"/>
      <c r="I450" s="565"/>
      <c r="J450" s="27" t="s">
        <v>657</v>
      </c>
      <c r="K450" s="139" t="s">
        <v>89</v>
      </c>
      <c r="L450" s="27"/>
      <c r="M450" s="139" t="s">
        <v>89</v>
      </c>
      <c r="N450" s="27"/>
      <c r="O450" s="28" t="s">
        <v>38</v>
      </c>
      <c r="P450" s="20">
        <v>30</v>
      </c>
      <c r="Q450" s="21" t="s">
        <v>12</v>
      </c>
      <c r="R450" s="20">
        <f>(24*60)*2</f>
        <v>2880</v>
      </c>
      <c r="S450" s="28" t="s">
        <v>18</v>
      </c>
      <c r="T450" s="319">
        <v>0</v>
      </c>
      <c r="U450" s="319" t="s">
        <v>45</v>
      </c>
      <c r="V450" s="21" t="s">
        <v>44</v>
      </c>
      <c r="W450" s="20" t="s">
        <v>12</v>
      </c>
      <c r="X450" s="27">
        <f t="shared" si="26"/>
        <v>2910</v>
      </c>
      <c r="Y450" s="637"/>
      <c r="Z450" s="78"/>
      <c r="AC450" s="584" t="s">
        <v>658</v>
      </c>
      <c r="AD450" s="276" t="s">
        <v>744</v>
      </c>
    </row>
    <row r="451" spans="1:30" s="15" customFormat="1" ht="56.25">
      <c r="A451" s="550"/>
      <c r="B451" s="608"/>
      <c r="C451" s="608"/>
      <c r="D451" s="608"/>
      <c r="E451" s="568"/>
      <c r="F451" s="550"/>
      <c r="G451" s="608"/>
      <c r="H451" s="568"/>
      <c r="I451" s="572"/>
      <c r="J451" s="18" t="s">
        <v>659</v>
      </c>
      <c r="K451" s="25" t="s">
        <v>89</v>
      </c>
      <c r="L451" s="25" t="s">
        <v>89</v>
      </c>
      <c r="M451" s="25"/>
      <c r="N451" s="25"/>
      <c r="O451" s="28" t="s">
        <v>38</v>
      </c>
      <c r="P451" s="20">
        <v>15</v>
      </c>
      <c r="Q451" s="21" t="s">
        <v>12</v>
      </c>
      <c r="R451" s="20">
        <v>60</v>
      </c>
      <c r="S451" s="28" t="s">
        <v>18</v>
      </c>
      <c r="T451" s="20">
        <v>60</v>
      </c>
      <c r="U451" s="319" t="s">
        <v>45</v>
      </c>
      <c r="V451" s="21" t="s">
        <v>44</v>
      </c>
      <c r="W451" s="20" t="s">
        <v>12</v>
      </c>
      <c r="X451" s="27">
        <f t="shared" si="26"/>
        <v>135</v>
      </c>
      <c r="Y451" s="596"/>
      <c r="Z451" s="30"/>
      <c r="AC451" s="584"/>
      <c r="AD451" s="105" t="s">
        <v>656</v>
      </c>
    </row>
    <row r="452" spans="1:30" s="99" customFormat="1" ht="15.75" customHeight="1" thickBot="1">
      <c r="A452" s="551"/>
      <c r="B452" s="557"/>
      <c r="C452" s="557"/>
      <c r="D452" s="557"/>
      <c r="E452" s="569"/>
      <c r="F452" s="551"/>
      <c r="G452" s="557"/>
      <c r="H452" s="569"/>
      <c r="I452" s="40" t="s">
        <v>134</v>
      </c>
      <c r="J452" s="38" t="s">
        <v>660</v>
      </c>
      <c r="K452" s="197" t="s">
        <v>89</v>
      </c>
      <c r="L452" s="197"/>
      <c r="M452" s="197" t="s">
        <v>89</v>
      </c>
      <c r="N452" s="40"/>
      <c r="O452" s="198" t="s">
        <v>38</v>
      </c>
      <c r="P452" s="38">
        <v>30</v>
      </c>
      <c r="Q452" s="41" t="s">
        <v>12</v>
      </c>
      <c r="R452" s="38">
        <f>(24*60)*2</f>
        <v>2880</v>
      </c>
      <c r="S452" s="198" t="s">
        <v>18</v>
      </c>
      <c r="T452" s="314">
        <v>0</v>
      </c>
      <c r="U452" s="314" t="s">
        <v>45</v>
      </c>
      <c r="V452" s="41" t="s">
        <v>44</v>
      </c>
      <c r="W452" s="38" t="s">
        <v>12</v>
      </c>
      <c r="X452" s="40">
        <f t="shared" si="26"/>
        <v>2910</v>
      </c>
      <c r="Y452" s="638"/>
      <c r="Z452" s="120"/>
      <c r="AC452" s="584"/>
      <c r="AD452" s="584" t="s">
        <v>658</v>
      </c>
    </row>
    <row r="453" spans="1:30" s="99" customFormat="1" ht="69" thickBot="1">
      <c r="A453" s="128">
        <v>19</v>
      </c>
      <c r="B453" s="202" t="s">
        <v>661</v>
      </c>
      <c r="C453" s="128" t="s">
        <v>662</v>
      </c>
      <c r="D453" s="202" t="s">
        <v>12</v>
      </c>
      <c r="E453" s="202" t="s">
        <v>41</v>
      </c>
      <c r="F453" s="203">
        <v>0.9</v>
      </c>
      <c r="G453" s="202" t="s">
        <v>46</v>
      </c>
      <c r="H453" s="202" t="s">
        <v>42</v>
      </c>
      <c r="I453" s="125" t="s">
        <v>663</v>
      </c>
      <c r="J453" s="202" t="s">
        <v>664</v>
      </c>
      <c r="K453" s="128" t="s">
        <v>89</v>
      </c>
      <c r="L453" s="128"/>
      <c r="M453" s="128" t="s">
        <v>89</v>
      </c>
      <c r="N453" s="128"/>
      <c r="O453" s="204" t="s">
        <v>38</v>
      </c>
      <c r="P453" s="125">
        <v>30</v>
      </c>
      <c r="Q453" s="91" t="s">
        <v>12</v>
      </c>
      <c r="R453" s="125">
        <f>(24*60)+(60*4)</f>
        <v>1680</v>
      </c>
      <c r="S453" s="204" t="s">
        <v>18</v>
      </c>
      <c r="T453" s="322">
        <v>0</v>
      </c>
      <c r="U453" s="322" t="s">
        <v>45</v>
      </c>
      <c r="V453" s="91" t="s">
        <v>54</v>
      </c>
      <c r="W453" s="90" t="s">
        <v>12</v>
      </c>
      <c r="X453" s="128">
        <f t="shared" si="26"/>
        <v>1710</v>
      </c>
      <c r="Y453" s="205" t="s">
        <v>665</v>
      </c>
      <c r="Z453" s="206"/>
      <c r="AC453" s="37" t="s">
        <v>666</v>
      </c>
      <c r="AD453" s="584"/>
    </row>
    <row r="454" spans="1:30" ht="180">
      <c r="A454" s="639">
        <v>20</v>
      </c>
      <c r="B454" s="567" t="s">
        <v>667</v>
      </c>
      <c r="C454" s="549" t="s">
        <v>668</v>
      </c>
      <c r="D454" s="642" t="s">
        <v>36</v>
      </c>
      <c r="E454" s="642" t="s">
        <v>56</v>
      </c>
      <c r="F454" s="558">
        <v>0.9</v>
      </c>
      <c r="G454" s="642" t="s">
        <v>46</v>
      </c>
      <c r="H454" s="642" t="s">
        <v>42</v>
      </c>
      <c r="I454" s="644" t="s">
        <v>669</v>
      </c>
      <c r="J454" s="207" t="s">
        <v>670</v>
      </c>
      <c r="K454" s="208"/>
      <c r="L454" s="209"/>
      <c r="M454" s="209"/>
      <c r="N454" s="209"/>
      <c r="O454" s="209"/>
      <c r="P454" s="209"/>
      <c r="Q454" s="209"/>
      <c r="R454" s="209"/>
      <c r="S454" s="209"/>
      <c r="T454" s="209"/>
      <c r="U454" s="209"/>
      <c r="V454" s="209"/>
      <c r="W454" s="209"/>
      <c r="X454" s="209"/>
      <c r="Y454" s="210" t="s">
        <v>671</v>
      </c>
      <c r="Z454" s="211"/>
      <c r="AC454" s="210" t="s">
        <v>672</v>
      </c>
      <c r="AD454" s="584"/>
    </row>
    <row r="455" spans="1:30" ht="225">
      <c r="A455" s="563"/>
      <c r="B455" s="568"/>
      <c r="C455" s="550"/>
      <c r="D455" s="643"/>
      <c r="E455" s="643"/>
      <c r="F455" s="559"/>
      <c r="G455" s="643"/>
      <c r="H455" s="643"/>
      <c r="I455" s="645"/>
      <c r="J455" s="27" t="s">
        <v>673</v>
      </c>
      <c r="K455" s="212"/>
      <c r="L455" s="213"/>
      <c r="M455" s="213"/>
      <c r="N455" s="213"/>
      <c r="O455" s="213"/>
      <c r="P455" s="213"/>
      <c r="Q455" s="213"/>
      <c r="R455" s="213"/>
      <c r="S455" s="213"/>
      <c r="T455" s="213"/>
      <c r="U455" s="213"/>
      <c r="V455" s="213"/>
      <c r="W455" s="213"/>
      <c r="X455" s="213"/>
      <c r="Y455" s="214" t="s">
        <v>674</v>
      </c>
      <c r="Z455" s="215"/>
      <c r="AC455" s="214" t="s">
        <v>675</v>
      </c>
      <c r="AD455" s="37" t="s">
        <v>745</v>
      </c>
    </row>
    <row r="456" spans="1:30" ht="180">
      <c r="A456" s="563"/>
      <c r="B456" s="640"/>
      <c r="C456" s="641"/>
      <c r="D456" s="643"/>
      <c r="E456" s="643"/>
      <c r="F456" s="559"/>
      <c r="G456" s="643"/>
      <c r="H456" s="643"/>
      <c r="I456" s="645"/>
      <c r="J456" s="27" t="s">
        <v>676</v>
      </c>
      <c r="K456" s="212"/>
      <c r="L456" s="213"/>
      <c r="M456" s="213"/>
      <c r="N456" s="213"/>
      <c r="O456" s="213"/>
      <c r="P456" s="213"/>
      <c r="Q456" s="213"/>
      <c r="R456" s="213"/>
      <c r="S456" s="213"/>
      <c r="T456" s="213"/>
      <c r="U456" s="213"/>
      <c r="V456" s="213"/>
      <c r="W456" s="213"/>
      <c r="X456" s="213"/>
      <c r="Y456" s="214" t="s">
        <v>677</v>
      </c>
      <c r="Z456" s="215"/>
      <c r="AC456" s="214" t="s">
        <v>678</v>
      </c>
      <c r="AD456" s="210" t="s">
        <v>672</v>
      </c>
    </row>
    <row r="457" spans="1:30" s="99" customFormat="1" ht="225.75" thickBot="1">
      <c r="A457" s="216">
        <v>21</v>
      </c>
      <c r="B457" s="56" t="s">
        <v>679</v>
      </c>
      <c r="C457" s="27" t="s">
        <v>680</v>
      </c>
      <c r="D457" s="643"/>
      <c r="E457" s="643"/>
      <c r="F457" s="217">
        <v>0.9</v>
      </c>
      <c r="G457" s="643"/>
      <c r="H457" s="643"/>
      <c r="I457" s="218" t="s">
        <v>681</v>
      </c>
      <c r="J457" s="81" t="s">
        <v>682</v>
      </c>
      <c r="K457" s="213"/>
      <c r="L457" s="213"/>
      <c r="M457" s="213"/>
      <c r="N457" s="213"/>
      <c r="O457" s="213"/>
      <c r="P457" s="213"/>
      <c r="Q457" s="213"/>
      <c r="R457" s="213"/>
      <c r="S457" s="213"/>
      <c r="T457" s="213"/>
      <c r="U457" s="213"/>
      <c r="V457" s="213"/>
      <c r="W457" s="213"/>
      <c r="X457" s="213"/>
      <c r="Y457" s="55" t="s">
        <v>683</v>
      </c>
      <c r="Z457" s="215"/>
      <c r="AC457" s="55" t="s">
        <v>684</v>
      </c>
      <c r="AD457" s="214" t="s">
        <v>675</v>
      </c>
    </row>
    <row r="458" spans="1:30" s="99" customFormat="1" ht="112.5">
      <c r="A458" s="549">
        <v>22</v>
      </c>
      <c r="B458" s="564" t="s">
        <v>685</v>
      </c>
      <c r="C458" s="564" t="s">
        <v>686</v>
      </c>
      <c r="D458" s="567" t="s">
        <v>36</v>
      </c>
      <c r="E458" s="567" t="s">
        <v>56</v>
      </c>
      <c r="F458" s="646">
        <v>0.9</v>
      </c>
      <c r="G458" s="567" t="s">
        <v>46</v>
      </c>
      <c r="H458" s="567" t="s">
        <v>42</v>
      </c>
      <c r="I458" s="649" t="s">
        <v>687</v>
      </c>
      <c r="J458" s="50" t="s">
        <v>688</v>
      </c>
      <c r="K458" s="134" t="s">
        <v>89</v>
      </c>
      <c r="L458" s="328"/>
      <c r="M458" s="328" t="s">
        <v>89</v>
      </c>
      <c r="N458" s="219"/>
      <c r="O458" s="220" t="s">
        <v>38</v>
      </c>
      <c r="P458" s="219">
        <v>30</v>
      </c>
      <c r="Q458" s="221" t="s">
        <v>12</v>
      </c>
      <c r="R458" s="219">
        <f>(15*24*60)-30</f>
        <v>21570</v>
      </c>
      <c r="S458" s="222" t="s">
        <v>18</v>
      </c>
      <c r="T458" s="328">
        <v>0</v>
      </c>
      <c r="U458" s="328" t="s">
        <v>56</v>
      </c>
      <c r="V458" s="46" t="s">
        <v>54</v>
      </c>
      <c r="W458" s="320" t="s">
        <v>12</v>
      </c>
      <c r="X458" s="219">
        <f t="shared" ref="X458:X459" si="28">P458+R458+T458</f>
        <v>21600</v>
      </c>
      <c r="Y458" s="224" t="s">
        <v>221</v>
      </c>
      <c r="Z458" s="201"/>
      <c r="AC458" s="224" t="s">
        <v>689</v>
      </c>
      <c r="AD458" s="214" t="s">
        <v>678</v>
      </c>
    </row>
    <row r="459" spans="1:30" s="99" customFormat="1" ht="57" thickBot="1">
      <c r="A459" s="551"/>
      <c r="B459" s="566"/>
      <c r="C459" s="566"/>
      <c r="D459" s="569"/>
      <c r="E459" s="569"/>
      <c r="F459" s="647"/>
      <c r="G459" s="569"/>
      <c r="H459" s="569"/>
      <c r="I459" s="650"/>
      <c r="J459" s="40" t="s">
        <v>690</v>
      </c>
      <c r="K459" s="197" t="s">
        <v>89</v>
      </c>
      <c r="L459" s="329"/>
      <c r="M459" s="329" t="s">
        <v>89</v>
      </c>
      <c r="N459" s="128"/>
      <c r="O459" s="331" t="s">
        <v>38</v>
      </c>
      <c r="P459" s="197">
        <v>30</v>
      </c>
      <c r="Q459" s="330" t="s">
        <v>12</v>
      </c>
      <c r="R459" s="197">
        <f>(15*24*60)-30</f>
        <v>21570</v>
      </c>
      <c r="S459" s="331" t="s">
        <v>18</v>
      </c>
      <c r="T459" s="329">
        <v>0</v>
      </c>
      <c r="U459" s="329" t="s">
        <v>56</v>
      </c>
      <c r="V459" s="330" t="s">
        <v>54</v>
      </c>
      <c r="W459" s="314" t="s">
        <v>12</v>
      </c>
      <c r="X459" s="128">
        <f t="shared" si="28"/>
        <v>21600</v>
      </c>
      <c r="Y459" s="225"/>
      <c r="Z459" s="120"/>
      <c r="AC459" s="15" t="s">
        <v>421</v>
      </c>
      <c r="AD459" s="55" t="s">
        <v>684</v>
      </c>
    </row>
    <row r="460" spans="1:30" s="230" customFormat="1" ht="56.25">
      <c r="A460" s="567">
        <v>23</v>
      </c>
      <c r="B460" s="585" t="s">
        <v>691</v>
      </c>
      <c r="C460" s="585" t="s">
        <v>692</v>
      </c>
      <c r="D460" s="585" t="s">
        <v>40</v>
      </c>
      <c r="E460" s="585" t="s">
        <v>45</v>
      </c>
      <c r="F460" s="651">
        <v>0.9</v>
      </c>
      <c r="G460" s="585" t="s">
        <v>46</v>
      </c>
      <c r="H460" s="585" t="s">
        <v>42</v>
      </c>
      <c r="I460" s="585" t="s">
        <v>693</v>
      </c>
      <c r="J460" s="226" t="s">
        <v>694</v>
      </c>
      <c r="K460" s="318"/>
      <c r="L460" s="226"/>
      <c r="M460" s="226"/>
      <c r="N460" s="226"/>
      <c r="O460" s="223" t="s">
        <v>38</v>
      </c>
      <c r="P460" s="328">
        <v>30</v>
      </c>
      <c r="Q460" s="221" t="s">
        <v>48</v>
      </c>
      <c r="R460" s="333"/>
      <c r="S460" s="221" t="s">
        <v>30</v>
      </c>
      <c r="T460" s="333"/>
      <c r="U460" s="328" t="s">
        <v>45</v>
      </c>
      <c r="V460" s="221" t="s">
        <v>44</v>
      </c>
      <c r="W460" s="220" t="s">
        <v>32</v>
      </c>
      <c r="X460" s="226">
        <f>P460+R460+T460</f>
        <v>30</v>
      </c>
      <c r="Y460" s="227" t="s">
        <v>386</v>
      </c>
      <c r="Z460" s="228"/>
      <c r="AA460" s="229"/>
      <c r="AB460" s="229"/>
      <c r="AC460" s="229" t="s">
        <v>421</v>
      </c>
      <c r="AD460" s="224" t="s">
        <v>689</v>
      </c>
    </row>
    <row r="461" spans="1:30" s="232" customFormat="1" ht="113.25" thickBot="1">
      <c r="A461" s="568"/>
      <c r="B461" s="586"/>
      <c r="C461" s="586"/>
      <c r="D461" s="586"/>
      <c r="E461" s="586"/>
      <c r="F461" s="652"/>
      <c r="G461" s="586"/>
      <c r="H461" s="586"/>
      <c r="I461" s="586"/>
      <c r="J461" s="56" t="s">
        <v>695</v>
      </c>
      <c r="K461" s="139" t="s">
        <v>89</v>
      </c>
      <c r="L461" s="139"/>
      <c r="M461" s="139" t="s">
        <v>89</v>
      </c>
      <c r="N461" s="56"/>
      <c r="O461" s="101" t="s">
        <v>38</v>
      </c>
      <c r="P461" s="146">
        <v>30</v>
      </c>
      <c r="Q461" s="58" t="s">
        <v>38</v>
      </c>
      <c r="R461" s="334"/>
      <c r="S461" s="101" t="s">
        <v>18</v>
      </c>
      <c r="T461" s="139">
        <v>0</v>
      </c>
      <c r="U461" s="139" t="s">
        <v>45</v>
      </c>
      <c r="V461" s="31" t="s">
        <v>8</v>
      </c>
      <c r="W461" s="31" t="s">
        <v>40</v>
      </c>
      <c r="X461" s="56">
        <f t="shared" ref="X461:X466" si="29">P461+R461+T461</f>
        <v>30</v>
      </c>
      <c r="Y461" s="118" t="s">
        <v>696</v>
      </c>
      <c r="Z461" s="231"/>
      <c r="AC461" s="118" t="s">
        <v>697</v>
      </c>
      <c r="AD461" s="15" t="s">
        <v>421</v>
      </c>
    </row>
    <row r="462" spans="1:30" s="230" customFormat="1" ht="112.5">
      <c r="A462" s="568"/>
      <c r="B462" s="586"/>
      <c r="C462" s="586"/>
      <c r="D462" s="586"/>
      <c r="E462" s="586"/>
      <c r="F462" s="652"/>
      <c r="G462" s="586"/>
      <c r="H462" s="586"/>
      <c r="I462" s="586" t="s">
        <v>698</v>
      </c>
      <c r="J462" s="56" t="s">
        <v>699</v>
      </c>
      <c r="K462" s="139"/>
      <c r="L462" s="139"/>
      <c r="M462" s="139"/>
      <c r="N462" s="56"/>
      <c r="O462" s="31" t="s">
        <v>38</v>
      </c>
      <c r="P462" s="146">
        <v>30</v>
      </c>
      <c r="Q462" s="31" t="s">
        <v>12</v>
      </c>
      <c r="R462" s="334"/>
      <c r="S462" s="58" t="s">
        <v>30</v>
      </c>
      <c r="T462" s="334"/>
      <c r="U462" s="139" t="s">
        <v>41</v>
      </c>
      <c r="V462" s="58" t="s">
        <v>44</v>
      </c>
      <c r="W462" s="101" t="s">
        <v>32</v>
      </c>
      <c r="X462" s="56">
        <f>P462+R462+T462</f>
        <v>30</v>
      </c>
      <c r="Y462" s="77" t="s">
        <v>700</v>
      </c>
      <c r="Z462" s="233"/>
      <c r="AA462" s="234"/>
      <c r="AB462" s="234"/>
      <c r="AC462" s="229" t="s">
        <v>421</v>
      </c>
      <c r="AD462" s="295" t="s">
        <v>697</v>
      </c>
    </row>
    <row r="463" spans="1:30" s="230" customFormat="1" ht="33.75">
      <c r="A463" s="568"/>
      <c r="B463" s="586"/>
      <c r="C463" s="586"/>
      <c r="D463" s="586"/>
      <c r="E463" s="586"/>
      <c r="F463" s="652"/>
      <c r="G463" s="586"/>
      <c r="H463" s="586"/>
      <c r="I463" s="648"/>
      <c r="J463" s="235" t="s">
        <v>701</v>
      </c>
      <c r="K463" s="332" t="s">
        <v>89</v>
      </c>
      <c r="L463" s="332"/>
      <c r="M463" s="332" t="s">
        <v>89</v>
      </c>
      <c r="N463" s="235"/>
      <c r="O463" s="236" t="s">
        <v>38</v>
      </c>
      <c r="P463" s="146">
        <v>30</v>
      </c>
      <c r="Q463" s="237" t="s">
        <v>38</v>
      </c>
      <c r="R463" s="335"/>
      <c r="S463" s="236" t="s">
        <v>18</v>
      </c>
      <c r="T463" s="332">
        <v>0</v>
      </c>
      <c r="U463" s="332" t="s">
        <v>41</v>
      </c>
      <c r="V463" s="87" t="s">
        <v>8</v>
      </c>
      <c r="W463" s="87" t="s">
        <v>40</v>
      </c>
      <c r="X463" s="235">
        <f t="shared" si="29"/>
        <v>30</v>
      </c>
      <c r="Y463" s="238" t="s">
        <v>702</v>
      </c>
      <c r="Z463" s="239"/>
      <c r="AC463" s="118" t="s">
        <v>703</v>
      </c>
      <c r="AD463" s="118" t="s">
        <v>703</v>
      </c>
    </row>
    <row r="464" spans="1:30" s="230" customFormat="1" ht="67.5">
      <c r="A464" s="568"/>
      <c r="B464" s="586"/>
      <c r="C464" s="586"/>
      <c r="D464" s="586"/>
      <c r="E464" s="586"/>
      <c r="F464" s="652"/>
      <c r="G464" s="586"/>
      <c r="H464" s="586"/>
      <c r="I464" s="613" t="s">
        <v>704</v>
      </c>
      <c r="J464" s="56" t="s">
        <v>705</v>
      </c>
      <c r="K464" s="319"/>
      <c r="L464" s="319"/>
      <c r="M464" s="319"/>
      <c r="N464" s="31"/>
      <c r="O464" s="240" t="s">
        <v>38</v>
      </c>
      <c r="P464" s="146">
        <v>30</v>
      </c>
      <c r="Q464" s="241" t="s">
        <v>12</v>
      </c>
      <c r="R464" s="334"/>
      <c r="S464" s="242" t="s">
        <v>30</v>
      </c>
      <c r="T464" s="334"/>
      <c r="U464" s="139" t="s">
        <v>45</v>
      </c>
      <c r="V464" s="58" t="s">
        <v>44</v>
      </c>
      <c r="W464" s="101" t="s">
        <v>32</v>
      </c>
      <c r="X464" s="56">
        <f>P464+R464+T464</f>
        <v>30</v>
      </c>
      <c r="Y464" s="77" t="s">
        <v>700</v>
      </c>
      <c r="Z464" s="233"/>
      <c r="AA464" s="234"/>
      <c r="AB464" s="234"/>
      <c r="AC464" s="229" t="s">
        <v>421</v>
      </c>
      <c r="AD464" s="118" t="s">
        <v>708</v>
      </c>
    </row>
    <row r="465" spans="1:30" s="230" customFormat="1" ht="79.5" thickBot="1">
      <c r="A465" s="568"/>
      <c r="B465" s="586"/>
      <c r="C465" s="586"/>
      <c r="D465" s="586"/>
      <c r="E465" s="586"/>
      <c r="F465" s="652"/>
      <c r="G465" s="586"/>
      <c r="H465" s="586"/>
      <c r="I465" s="648"/>
      <c r="J465" s="56" t="s">
        <v>706</v>
      </c>
      <c r="K465" s="139" t="s">
        <v>89</v>
      </c>
      <c r="L465" s="139"/>
      <c r="M465" s="139" t="s">
        <v>89</v>
      </c>
      <c r="N465" s="56"/>
      <c r="O465" s="101" t="s">
        <v>38</v>
      </c>
      <c r="P465" s="146">
        <v>30</v>
      </c>
      <c r="Q465" s="58" t="s">
        <v>12</v>
      </c>
      <c r="R465" s="334"/>
      <c r="S465" s="101" t="s">
        <v>18</v>
      </c>
      <c r="T465" s="139">
        <v>0</v>
      </c>
      <c r="U465" s="139" t="s">
        <v>45</v>
      </c>
      <c r="V465" s="31" t="s">
        <v>8</v>
      </c>
      <c r="W465" s="31" t="s">
        <v>40</v>
      </c>
      <c r="X465" s="56">
        <f t="shared" si="29"/>
        <v>30</v>
      </c>
      <c r="Y465" s="118" t="s">
        <v>707</v>
      </c>
      <c r="Z465" s="231"/>
      <c r="AC465" s="118" t="s">
        <v>708</v>
      </c>
      <c r="AD465" s="119" t="s">
        <v>712</v>
      </c>
    </row>
    <row r="466" spans="1:30" s="230" customFormat="1" ht="79.5" thickBot="1">
      <c r="A466" s="569"/>
      <c r="B466" s="587"/>
      <c r="C466" s="587"/>
      <c r="D466" s="587"/>
      <c r="E466" s="587"/>
      <c r="F466" s="653"/>
      <c r="G466" s="587"/>
      <c r="H466" s="587"/>
      <c r="I466" s="70" t="s">
        <v>709</v>
      </c>
      <c r="J466" s="243" t="s">
        <v>710</v>
      </c>
      <c r="K466" s="243" t="s">
        <v>89</v>
      </c>
      <c r="L466" s="243"/>
      <c r="M466" s="197" t="s">
        <v>89</v>
      </c>
      <c r="N466" s="243"/>
      <c r="O466" s="244" t="s">
        <v>38</v>
      </c>
      <c r="P466" s="146">
        <v>30</v>
      </c>
      <c r="Q466" s="245" t="s">
        <v>12</v>
      </c>
      <c r="R466" s="336"/>
      <c r="S466" s="244" t="s">
        <v>18</v>
      </c>
      <c r="T466" s="336"/>
      <c r="U466" s="197" t="s">
        <v>45</v>
      </c>
      <c r="V466" s="70" t="s">
        <v>51</v>
      </c>
      <c r="W466" s="70" t="s">
        <v>12</v>
      </c>
      <c r="X466" s="243">
        <f t="shared" si="29"/>
        <v>30</v>
      </c>
      <c r="Y466" s="119" t="s">
        <v>711</v>
      </c>
      <c r="Z466" s="246"/>
      <c r="AC466" s="119" t="s">
        <v>712</v>
      </c>
      <c r="AD466"/>
    </row>
    <row r="473" spans="1:30">
      <c r="B473"/>
      <c r="C473"/>
      <c r="D473"/>
      <c r="E473"/>
      <c r="F473"/>
      <c r="G473"/>
      <c r="H473"/>
    </row>
    <row r="474" spans="1:30">
      <c r="B474"/>
      <c r="C474"/>
      <c r="D474"/>
      <c r="E474"/>
      <c r="F474"/>
      <c r="G474"/>
      <c r="H474"/>
    </row>
    <row r="475" spans="1:30">
      <c r="B475"/>
      <c r="C475"/>
      <c r="D475"/>
      <c r="E475"/>
      <c r="F475"/>
      <c r="G475"/>
      <c r="H475"/>
    </row>
  </sheetData>
  <mergeCells count="284">
    <mergeCell ref="AD33:AD37"/>
    <mergeCell ref="AD39:AD84"/>
    <mergeCell ref="AD87:AD88"/>
    <mergeCell ref="AD94:AD95"/>
    <mergeCell ref="AD103:AD110"/>
    <mergeCell ref="AD111:AD117"/>
    <mergeCell ref="AD124:AD125"/>
    <mergeCell ref="AD180:AD181"/>
    <mergeCell ref="AD452:AD454"/>
    <mergeCell ref="AD270:AF271"/>
    <mergeCell ref="AE184:AE187"/>
    <mergeCell ref="A458:A459"/>
    <mergeCell ref="B458:B459"/>
    <mergeCell ref="C458:C459"/>
    <mergeCell ref="D458:D459"/>
    <mergeCell ref="E458:E459"/>
    <mergeCell ref="F458:F459"/>
    <mergeCell ref="H460:H466"/>
    <mergeCell ref="I460:I461"/>
    <mergeCell ref="I462:I463"/>
    <mergeCell ref="I464:I465"/>
    <mergeCell ref="G458:G459"/>
    <mergeCell ref="H458:H459"/>
    <mergeCell ref="I458:I459"/>
    <mergeCell ref="A460:A466"/>
    <mergeCell ref="B460:B466"/>
    <mergeCell ref="C460:C466"/>
    <mergeCell ref="D460:D466"/>
    <mergeCell ref="E460:E466"/>
    <mergeCell ref="F460:F466"/>
    <mergeCell ref="G460:G466"/>
    <mergeCell ref="Y449:Y452"/>
    <mergeCell ref="AC450:AC452"/>
    <mergeCell ref="A454:A456"/>
    <mergeCell ref="B454:B456"/>
    <mergeCell ref="C454:C456"/>
    <mergeCell ref="D454:D457"/>
    <mergeCell ref="E454:E457"/>
    <mergeCell ref="F454:F456"/>
    <mergeCell ref="G454:G457"/>
    <mergeCell ref="H454:H457"/>
    <mergeCell ref="I454:I456"/>
    <mergeCell ref="A449:A452"/>
    <mergeCell ref="B449:B452"/>
    <mergeCell ref="C449:C452"/>
    <mergeCell ref="D449:D452"/>
    <mergeCell ref="E449:E452"/>
    <mergeCell ref="F449:F452"/>
    <mergeCell ref="G449:G452"/>
    <mergeCell ref="H449:H452"/>
    <mergeCell ref="I449:I451"/>
    <mergeCell ref="O441:O444"/>
    <mergeCell ref="Y441:Y444"/>
    <mergeCell ref="A445:A448"/>
    <mergeCell ref="B445:B448"/>
    <mergeCell ref="C445:C448"/>
    <mergeCell ref="D445:D448"/>
    <mergeCell ref="E445:E448"/>
    <mergeCell ref="F445:F448"/>
    <mergeCell ref="G445:G448"/>
    <mergeCell ref="H445:H448"/>
    <mergeCell ref="I445:I446"/>
    <mergeCell ref="A441:A444"/>
    <mergeCell ref="B441:B444"/>
    <mergeCell ref="C441:C444"/>
    <mergeCell ref="D441:D444"/>
    <mergeCell ref="E441:E444"/>
    <mergeCell ref="F441:F444"/>
    <mergeCell ref="G441:G444"/>
    <mergeCell ref="H441:H444"/>
    <mergeCell ref="I441:I444"/>
    <mergeCell ref="A421:A440"/>
    <mergeCell ref="B421:B440"/>
    <mergeCell ref="C421:C440"/>
    <mergeCell ref="D421:D440"/>
    <mergeCell ref="E421:E440"/>
    <mergeCell ref="F421:F440"/>
    <mergeCell ref="G421:G440"/>
    <mergeCell ref="H421:H440"/>
    <mergeCell ref="I421:I433"/>
    <mergeCell ref="I434:I436"/>
    <mergeCell ref="I437:I440"/>
    <mergeCell ref="Y395:Y398"/>
    <mergeCell ref="I404:I412"/>
    <mergeCell ref="A416:A420"/>
    <mergeCell ref="B416:B420"/>
    <mergeCell ref="C416:C420"/>
    <mergeCell ref="D416:D420"/>
    <mergeCell ref="E416:E420"/>
    <mergeCell ref="F416:F420"/>
    <mergeCell ref="G416:G420"/>
    <mergeCell ref="H416:H420"/>
    <mergeCell ref="I416:I420"/>
    <mergeCell ref="Y416:Y420"/>
    <mergeCell ref="A353:A415"/>
    <mergeCell ref="B353:B415"/>
    <mergeCell ref="C353:C415"/>
    <mergeCell ref="D353:D415"/>
    <mergeCell ref="E353:E415"/>
    <mergeCell ref="F353:F415"/>
    <mergeCell ref="G353:G415"/>
    <mergeCell ref="H353:H415"/>
    <mergeCell ref="I395:I403"/>
    <mergeCell ref="I264:I275"/>
    <mergeCell ref="I353:I360"/>
    <mergeCell ref="I361:I370"/>
    <mergeCell ref="I371:I378"/>
    <mergeCell ref="I379:I386"/>
    <mergeCell ref="I387:I394"/>
    <mergeCell ref="Y388:Y389"/>
    <mergeCell ref="I328:I339"/>
    <mergeCell ref="I340:I349"/>
    <mergeCell ref="Y303:Y304"/>
    <mergeCell ref="Y319:Y320"/>
    <mergeCell ref="I191:I192"/>
    <mergeCell ref="A193:A352"/>
    <mergeCell ref="B193:B352"/>
    <mergeCell ref="C193:C352"/>
    <mergeCell ref="D193:D352"/>
    <mergeCell ref="E193:E352"/>
    <mergeCell ref="F193:F352"/>
    <mergeCell ref="G193:G352"/>
    <mergeCell ref="H193:H352"/>
    <mergeCell ref="I193:I207"/>
    <mergeCell ref="A172:A192"/>
    <mergeCell ref="B172:B192"/>
    <mergeCell ref="F172:F192"/>
    <mergeCell ref="I276:I288"/>
    <mergeCell ref="I289:I302"/>
    <mergeCell ref="I303:I315"/>
    <mergeCell ref="I316:I327"/>
    <mergeCell ref="I208:I220"/>
    <mergeCell ref="I221:I233"/>
    <mergeCell ref="I234:I249"/>
    <mergeCell ref="I250:I263"/>
    <mergeCell ref="I182:I186"/>
    <mergeCell ref="I187:I188"/>
    <mergeCell ref="I189:I190"/>
    <mergeCell ref="H152:H170"/>
    <mergeCell ref="I152:I156"/>
    <mergeCell ref="I158:I166"/>
    <mergeCell ref="I167:I170"/>
    <mergeCell ref="I172:I174"/>
    <mergeCell ref="I175:I176"/>
    <mergeCell ref="I177:I178"/>
    <mergeCell ref="A152:A170"/>
    <mergeCell ref="B152:B170"/>
    <mergeCell ref="C152:C170"/>
    <mergeCell ref="D152:D170"/>
    <mergeCell ref="E152:E170"/>
    <mergeCell ref="F152:F170"/>
    <mergeCell ref="G152:G170"/>
    <mergeCell ref="I179:I180"/>
    <mergeCell ref="AC179:AC180"/>
    <mergeCell ref="Y135:Y136"/>
    <mergeCell ref="I137:I138"/>
    <mergeCell ref="Y137:Y138"/>
    <mergeCell ref="Y139:Y142"/>
    <mergeCell ref="AC139:AC142"/>
    <mergeCell ref="AD140:AF140"/>
    <mergeCell ref="A143:A151"/>
    <mergeCell ref="B143:B151"/>
    <mergeCell ref="C143:C151"/>
    <mergeCell ref="D143:D151"/>
    <mergeCell ref="E143:E151"/>
    <mergeCell ref="F143:F151"/>
    <mergeCell ref="G143:G151"/>
    <mergeCell ref="H143:H151"/>
    <mergeCell ref="I143:I151"/>
    <mergeCell ref="Z143:Z146"/>
    <mergeCell ref="F139:F142"/>
    <mergeCell ref="G139:G142"/>
    <mergeCell ref="H139:H142"/>
    <mergeCell ref="I139:I142"/>
    <mergeCell ref="F126:F138"/>
    <mergeCell ref="G126:G138"/>
    <mergeCell ref="H126:H138"/>
    <mergeCell ref="I127:I133"/>
    <mergeCell ref="I134:I136"/>
    <mergeCell ref="A126:A138"/>
    <mergeCell ref="B126:B138"/>
    <mergeCell ref="C126:C138"/>
    <mergeCell ref="D126:D138"/>
    <mergeCell ref="E126:E138"/>
    <mergeCell ref="A139:A142"/>
    <mergeCell ref="B139:B142"/>
    <mergeCell ref="C139:C142"/>
    <mergeCell ref="D139:D142"/>
    <mergeCell ref="E139:E142"/>
    <mergeCell ref="G110:G121"/>
    <mergeCell ref="H110:H121"/>
    <mergeCell ref="I110:I122"/>
    <mergeCell ref="AC110:AC116"/>
    <mergeCell ref="A123:A125"/>
    <mergeCell ref="B123:B125"/>
    <mergeCell ref="C123:C125"/>
    <mergeCell ref="D123:D125"/>
    <mergeCell ref="E123:E125"/>
    <mergeCell ref="F123:F125"/>
    <mergeCell ref="A110:A122"/>
    <mergeCell ref="B110:B122"/>
    <mergeCell ref="C110:C122"/>
    <mergeCell ref="D110:D121"/>
    <mergeCell ref="E110:E121"/>
    <mergeCell ref="F110:F122"/>
    <mergeCell ref="G123:G125"/>
    <mergeCell ref="H123:H125"/>
    <mergeCell ref="I123:I125"/>
    <mergeCell ref="Y123:Y124"/>
    <mergeCell ref="AC123:AC124"/>
    <mergeCell ref="H102:H109"/>
    <mergeCell ref="K102:K109"/>
    <mergeCell ref="Y102:Y109"/>
    <mergeCell ref="AC102:AC109"/>
    <mergeCell ref="I103:I105"/>
    <mergeCell ref="I108:I109"/>
    <mergeCell ref="F93:F101"/>
    <mergeCell ref="G93:G101"/>
    <mergeCell ref="H93:H101"/>
    <mergeCell ref="AC93:AC94"/>
    <mergeCell ref="I99:I100"/>
    <mergeCell ref="A102:A109"/>
    <mergeCell ref="B102:B109"/>
    <mergeCell ref="C102:C109"/>
    <mergeCell ref="D102:D109"/>
    <mergeCell ref="E102:E109"/>
    <mergeCell ref="I81:I84"/>
    <mergeCell ref="I85:I90"/>
    <mergeCell ref="AC87:AC88"/>
    <mergeCell ref="A93:A101"/>
    <mergeCell ref="B93:B101"/>
    <mergeCell ref="C93:C101"/>
    <mergeCell ref="D93:D101"/>
    <mergeCell ref="E93:E101"/>
    <mergeCell ref="G38:G92"/>
    <mergeCell ref="H38:H92"/>
    <mergeCell ref="I38:I50"/>
    <mergeCell ref="AC39:AC84"/>
    <mergeCell ref="I51:I56"/>
    <mergeCell ref="I57:I66"/>
    <mergeCell ref="I67:I69"/>
    <mergeCell ref="I70:I72"/>
    <mergeCell ref="I73:I75"/>
    <mergeCell ref="F102:F109"/>
    <mergeCell ref="G102:G109"/>
    <mergeCell ref="I76:I79"/>
    <mergeCell ref="A38:A92"/>
    <mergeCell ref="B38:B92"/>
    <mergeCell ref="C38:C92"/>
    <mergeCell ref="D38:D92"/>
    <mergeCell ref="E38:E92"/>
    <mergeCell ref="F38:F92"/>
    <mergeCell ref="W33:W37"/>
    <mergeCell ref="X33:X37"/>
    <mergeCell ref="F33:F37"/>
    <mergeCell ref="G33:G37"/>
    <mergeCell ref="H33:H37"/>
    <mergeCell ref="I33:I37"/>
    <mergeCell ref="J33:J37"/>
    <mergeCell ref="K33:K37"/>
    <mergeCell ref="Y33:Y37"/>
    <mergeCell ref="Z33:Z37"/>
    <mergeCell ref="O35:O37"/>
    <mergeCell ref="P35:P37"/>
    <mergeCell ref="Q35:Q37"/>
    <mergeCell ref="R35:R37"/>
    <mergeCell ref="S35:S37"/>
    <mergeCell ref="T35:T37"/>
    <mergeCell ref="L33:L37"/>
    <mergeCell ref="M33:M37"/>
    <mergeCell ref="N33:N37"/>
    <mergeCell ref="O33:T34"/>
    <mergeCell ref="U33:U37"/>
    <mergeCell ref="V33:V37"/>
    <mergeCell ref="A1:N1"/>
    <mergeCell ref="A2:N2"/>
    <mergeCell ref="A3:N3"/>
    <mergeCell ref="A4:N4"/>
    <mergeCell ref="A6:N6"/>
    <mergeCell ref="A33:A37"/>
    <mergeCell ref="B33:B37"/>
    <mergeCell ref="C33:C37"/>
    <mergeCell ref="D33:D37"/>
    <mergeCell ref="E33:E37"/>
  </mergeCells>
  <dataValidations count="31">
    <dataValidation type="list" allowBlank="1" showInputMessage="1" showErrorMessage="1" sqref="Q463 Q465:Q466 Q458:Q461 Q441:Q453 Q171 Q93:Q99 Q101:Q151 Q193:Q420">
      <formula1>$Q$14:$Q$32</formula1>
    </dataValidation>
    <dataValidation type="list" allowBlank="1" showInputMessage="1" showErrorMessage="1" sqref="Q464 Q462 Q155:Q170 Q100 Q152 Q38:Q84 Q172:Q192">
      <formula1>$Q$23:$Q$28</formula1>
    </dataValidation>
    <dataValidation type="list" allowBlank="1" showInputMessage="1" showErrorMessage="1" sqref="D449:D452">
      <formula1>$D$25:$D$278</formula1>
    </dataValidation>
    <dataValidation type="list" allowBlank="1" showInputMessage="1" showErrorMessage="1" sqref="W424 W464 W460 W462 W404:W405 W395:W396 W436:W438 W421 W440:W453 W426:W433 W371 W177:W179 W362:W363 W158:W172 W93:W140 W143:W155 W175 W181:W353">
      <formula1>$W$14:$W$32</formula1>
    </dataValidation>
    <dataValidation type="list" allowBlank="1" showInputMessage="1" showErrorMessage="1" sqref="D193 D460 D453:D458 D416 D353 D123 D110 D102 D93 D126 D152 D139 D143 D171:D172">
      <formula1>$D$12:$D$32</formula1>
    </dataValidation>
    <dataValidation type="list" allowBlank="1" showInputMessage="1" showErrorMessage="1" sqref="V362:V363 V371 V458:V466 V449:V453 V404:V405 V395:V396 V421:V447 V193:V353">
      <formula1>$V$9:$V$32</formula1>
    </dataValidation>
    <dataValidation type="list" allowBlank="1" showInputMessage="1" showErrorMessage="1" sqref="G193 G460 G441:G458 G421 G416 G353 G38 G123 G110 G102 G93 G126 G139 G143 G152 G171:G172">
      <formula1>$G$28:$G$32</formula1>
    </dataValidation>
    <dataValidation type="list" allowBlank="1" showInputMessage="1" showErrorMessage="1" sqref="H193 H460 H453:H458 H449 H445 H421 H353 H38 H123 H110 H102 H93 H126 H139 H143 H152 H171:H172">
      <formula1>$H$27:$H$32</formula1>
    </dataValidation>
    <dataValidation type="list" allowBlank="1" showInputMessage="1" showErrorMessage="1" sqref="E193 E460 E453:E458 E441:E449 E421 E416 E353 U28:U32 E27:E32 E38 E123 E110 E102 E93 E126 E139 E143 E152 E171:E172">
      <formula1>$E$27:$E$32</formula1>
    </dataValidation>
    <dataValidation type="list" allowBlank="1" showInputMessage="1" showErrorMessage="1" sqref="W439 W463 W461 W465:W466 W425 W422:W423 W458:W459 W434:W435">
      <formula1>$W$25:$W$30</formula1>
    </dataValidation>
    <dataValidation type="list" allowBlank="1" showInputMessage="1" showErrorMessage="1" sqref="Q421:Q440">
      <formula1>$Q$22:$Q$32</formula1>
    </dataValidation>
    <dataValidation type="list" allowBlank="1" showInputMessage="1" showErrorMessage="1" sqref="U421:U448 U38:U40 U42:U415">
      <formula1>$U$14:$U$32</formula1>
    </dataValidation>
    <dataValidation type="list" allowBlank="1" showInputMessage="1" showErrorMessage="1" sqref="S458:S466 S187 S38:S40 S42:S181 S189:S453">
      <formula1>$S$14:$S$32</formula1>
    </dataValidation>
    <dataValidation type="list" allowBlank="1" showInputMessage="1" showErrorMessage="1" sqref="O458:O466 O445:O453 O38:O101 O190 O110:O188 O192:O440">
      <formula1>$O$28</formula1>
    </dataValidation>
    <dataValidation type="list" allowBlank="1" showInputMessage="1" showErrorMessage="1" sqref="H416:H420">
      <formula1>$H$25:$H$32</formula1>
    </dataValidation>
    <dataValidation type="list" allowBlank="1" showInputMessage="1" showErrorMessage="1" sqref="W380 W382:W386 W366:W370 W356:W360 W374:W378 W399:W403 W408:W415 W390:W394">
      <formula1>$X$8:$X$28</formula1>
    </dataValidation>
    <dataValidation type="list" allowBlank="1" showInputMessage="1" showErrorMessage="1" sqref="V416:W420 V406:W407 V366:V370 V364:W365 V361:W361 V356:V360 V354:W355 V372:W373 V387:W389 V397:W398 V399:V403 V374:V386 V408:V413 W381 W379 V390:V394">
      <formula1>$W$26:$W$30</formula1>
    </dataValidation>
    <dataValidation type="list" allowBlank="1" showInputMessage="1" showErrorMessage="1" sqref="H441:H444">
      <formula1>$H$26:$H$32</formula1>
    </dataValidation>
    <dataValidation type="list" allowBlank="1" showInputMessage="1" showErrorMessage="1" sqref="D441:D448 D421">
      <formula1>$D$26:$D$32</formula1>
    </dataValidation>
    <dataValidation type="list" allowBlank="1" showInputMessage="1" showErrorMessage="1" sqref="V181:V187 V189:V192 V158:V172 V130:V140 V143:V155 V177:V179 V175">
      <formula1>$V$12:$V$32</formula1>
    </dataValidation>
    <dataValidation type="list" allowBlank="1" showInputMessage="1" showErrorMessage="1" sqref="S182:S186 S188 S41">
      <formula1>$S$14:$S$31</formula1>
    </dataValidation>
    <dataValidation type="list" allowBlank="1" showInputMessage="1" showErrorMessage="1" sqref="W42:W66 W156:W157 W38:W40">
      <formula1>$W$32</formula1>
    </dataValidation>
    <dataValidation type="list" allowBlank="1" showInputMessage="1" showErrorMessage="1" sqref="V38:V66 V156:V157 V68:W84">
      <formula1>$V$28</formula1>
    </dataValidation>
    <dataValidation type="list" allowBlank="1" showInputMessage="1" showErrorMessage="1" sqref="O102:O109">
      <formula1>$O$28:$O$32</formula1>
    </dataValidation>
    <dataValidation type="list" allowBlank="1" showInputMessage="1" showErrorMessage="1" sqref="V117:V122">
      <formula1>$V$8:$V$32</formula1>
    </dataValidation>
    <dataValidation type="list" allowBlank="1" showInputMessage="1" showErrorMessage="1" sqref="V123:V129 V85:V116">
      <formula1>$V$12:$V$28</formula1>
    </dataValidation>
    <dataValidation type="list" allowBlank="1" showInputMessage="1" showErrorMessage="1" sqref="W85:W92">
      <formula1>$W$14:$W$30</formula1>
    </dataValidation>
    <dataValidation type="list" allowBlank="1" showInputMessage="1" showErrorMessage="1" sqref="Q85:Q92">
      <formula1>$Q$23:$Q$32</formula1>
    </dataValidation>
    <dataValidation type="list" allowBlank="1" showInputMessage="1" showErrorMessage="1" sqref="D38">
      <formula1>$D$12:$D$28</formula1>
    </dataValidation>
    <dataValidation type="list" allowBlank="1" showInputMessage="1" showErrorMessage="1" sqref="W41">
      <formula1>$W$31</formula1>
    </dataValidation>
    <dataValidation type="list" allowBlank="1" showInputMessage="1" showErrorMessage="1" sqref="U41">
      <formula1>$U$14:$U$31</formula1>
    </dataValidation>
  </dataValidations>
  <pageMargins left="0.31496062992125984" right="0.70866141732283472" top="0.74803149606299213" bottom="0.74803149606299213" header="0.31496062992125984" footer="0.31496062992125984"/>
  <pageSetup scale="65" orientation="landscape"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dimension ref="A1:AA486"/>
  <sheetViews>
    <sheetView tabSelected="1" topLeftCell="A6" zoomScale="80" zoomScaleNormal="80" workbookViewId="0">
      <pane ySplit="2895" topLeftCell="A390" activePane="bottomLeft"/>
      <selection activeCell="A6" sqref="A6:XFD33"/>
      <selection pane="bottomLeft" activeCell="C357" sqref="C357:C420"/>
    </sheetView>
  </sheetViews>
  <sheetFormatPr baseColWidth="10" defaultRowHeight="15"/>
  <cols>
    <col min="1" max="1" width="4.42578125" customWidth="1"/>
    <col min="2" max="2" width="12.140625" style="4" customWidth="1"/>
    <col min="3" max="3" width="45.42578125" style="4" customWidth="1"/>
    <col min="4" max="4" width="7.28515625" style="4" customWidth="1"/>
    <col min="5" max="5" width="7.7109375" style="4" customWidth="1"/>
    <col min="6" max="6" width="6.140625" style="4" customWidth="1"/>
    <col min="7" max="7" width="7.7109375" style="4" customWidth="1"/>
    <col min="8" max="8" width="19.42578125" style="4" customWidth="1"/>
    <col min="9" max="9" width="17" style="4" customWidth="1"/>
    <col min="10" max="10" width="52.28515625" style="4" bestFit="1" customWidth="1"/>
    <col min="11" max="11" width="4.5703125" style="4" customWidth="1"/>
    <col min="12" max="12" width="4.28515625" style="4" customWidth="1"/>
    <col min="13" max="13" width="3.5703125" style="4" customWidth="1"/>
    <col min="14" max="14" width="4.140625" style="4" customWidth="1"/>
    <col min="15" max="15" width="5.7109375" style="4" customWidth="1"/>
    <col min="16" max="16" width="5.28515625" style="4" customWidth="1"/>
    <col min="17" max="17" width="10" style="4" customWidth="1"/>
    <col min="18" max="18" width="8.7109375" style="4" customWidth="1"/>
    <col min="19" max="19" width="14.5703125" style="4" customWidth="1"/>
    <col min="20" max="20" width="8.85546875" style="4" customWidth="1"/>
    <col min="21" max="21" width="6.28515625" style="4" customWidth="1"/>
    <col min="22" max="22" width="13.5703125" style="4" customWidth="1"/>
    <col min="23" max="23" width="12.140625" style="4" customWidth="1"/>
    <col min="24" max="24" width="8.42578125" customWidth="1"/>
    <col min="25" max="25" width="37.28515625" customWidth="1"/>
    <col min="26" max="26" width="24.140625" customWidth="1"/>
    <col min="27" max="27" width="8.140625" customWidth="1"/>
  </cols>
  <sheetData>
    <row r="1" spans="1:26" ht="18.75">
      <c r="A1" s="532" t="s">
        <v>0</v>
      </c>
      <c r="B1" s="532"/>
      <c r="C1" s="532"/>
      <c r="D1" s="532"/>
      <c r="E1" s="532"/>
      <c r="F1" s="532"/>
      <c r="G1" s="532"/>
      <c r="H1" s="532"/>
      <c r="I1" s="532"/>
      <c r="J1" s="532"/>
      <c r="K1" s="532"/>
      <c r="L1" s="532"/>
      <c r="M1" s="532"/>
      <c r="N1" s="532"/>
      <c r="O1" s="1"/>
      <c r="P1" s="1"/>
      <c r="Q1" s="1"/>
      <c r="R1" s="1"/>
      <c r="S1" s="1"/>
      <c r="T1" s="1"/>
      <c r="U1" s="1"/>
      <c r="V1" s="1"/>
      <c r="W1" s="1"/>
      <c r="X1" s="1"/>
      <c r="Y1" s="1"/>
      <c r="Z1" s="1"/>
    </row>
    <row r="2" spans="1:26">
      <c r="A2" s="533" t="s">
        <v>1</v>
      </c>
      <c r="B2" s="533"/>
      <c r="C2" s="533"/>
      <c r="D2" s="533"/>
      <c r="E2" s="533"/>
      <c r="F2" s="533"/>
      <c r="G2" s="533"/>
      <c r="H2" s="533"/>
      <c r="I2" s="533"/>
      <c r="J2" s="533"/>
      <c r="K2" s="533"/>
      <c r="L2" s="533"/>
      <c r="M2" s="533"/>
      <c r="N2" s="533"/>
      <c r="O2" s="2"/>
      <c r="P2" s="2"/>
      <c r="Q2" s="2"/>
      <c r="R2" s="2"/>
      <c r="S2" s="2"/>
      <c r="T2" s="2"/>
      <c r="U2" s="2"/>
      <c r="V2" s="2"/>
      <c r="W2" s="2"/>
      <c r="X2" s="2"/>
      <c r="Y2" s="2"/>
      <c r="Z2" s="2"/>
    </row>
    <row r="3" spans="1:26">
      <c r="A3" s="533" t="s">
        <v>2</v>
      </c>
      <c r="B3" s="533"/>
      <c r="C3" s="533"/>
      <c r="D3" s="533"/>
      <c r="E3" s="533"/>
      <c r="F3" s="533"/>
      <c r="G3" s="533"/>
      <c r="H3" s="533"/>
      <c r="I3" s="533"/>
      <c r="J3" s="533"/>
      <c r="K3" s="533"/>
      <c r="L3" s="533"/>
      <c r="M3" s="533"/>
      <c r="N3" s="533"/>
      <c r="O3" s="2"/>
      <c r="P3" s="2"/>
      <c r="Q3" s="2"/>
      <c r="R3" s="2"/>
      <c r="S3" s="2"/>
      <c r="T3" s="2"/>
      <c r="U3" s="2"/>
      <c r="V3" s="2"/>
      <c r="W3" s="2"/>
      <c r="X3" s="2"/>
      <c r="Y3" s="2"/>
      <c r="Z3" s="2"/>
    </row>
    <row r="4" spans="1:26">
      <c r="A4" s="533" t="s">
        <v>3</v>
      </c>
      <c r="B4" s="533"/>
      <c r="C4" s="533"/>
      <c r="D4" s="533"/>
      <c r="E4" s="533"/>
      <c r="F4" s="533"/>
      <c r="G4" s="533"/>
      <c r="H4" s="533"/>
      <c r="I4" s="533"/>
      <c r="J4" s="533"/>
      <c r="K4" s="533"/>
      <c r="L4" s="533"/>
      <c r="M4" s="533"/>
      <c r="N4" s="533"/>
      <c r="O4" s="2"/>
      <c r="P4" s="2"/>
      <c r="Q4" s="2"/>
      <c r="R4" s="2"/>
      <c r="S4" s="2"/>
      <c r="T4" s="2"/>
      <c r="U4" s="2"/>
      <c r="V4" s="2"/>
      <c r="W4" s="2"/>
      <c r="X4" s="2"/>
      <c r="Y4" s="2"/>
      <c r="Z4" s="2"/>
    </row>
    <row r="5" spans="1:26">
      <c r="B5" s="3"/>
      <c r="C5" s="3"/>
      <c r="D5" s="3"/>
      <c r="E5" s="3"/>
      <c r="F5" s="3"/>
      <c r="G5" s="3"/>
      <c r="H5" s="3"/>
      <c r="I5"/>
      <c r="J5"/>
      <c r="K5"/>
      <c r="L5"/>
      <c r="M5"/>
      <c r="N5"/>
      <c r="O5"/>
      <c r="P5"/>
      <c r="Q5"/>
      <c r="R5"/>
      <c r="S5" s="3"/>
      <c r="T5" s="3"/>
      <c r="U5" s="3"/>
      <c r="V5" s="3"/>
      <c r="X5" s="3"/>
    </row>
    <row r="6" spans="1:26" ht="60.75" thickBot="1">
      <c r="A6" s="534" t="s">
        <v>4</v>
      </c>
      <c r="B6" s="534"/>
      <c r="C6" s="534"/>
      <c r="D6" s="534"/>
      <c r="E6" s="534"/>
      <c r="F6" s="534"/>
      <c r="G6" s="534"/>
      <c r="H6" s="534"/>
      <c r="I6" s="534"/>
      <c r="J6" s="534"/>
      <c r="K6" s="534"/>
      <c r="L6" s="534"/>
      <c r="M6" s="534"/>
      <c r="N6" s="534"/>
      <c r="O6" s="5"/>
      <c r="P6" s="5"/>
      <c r="Q6" s="5"/>
      <c r="R6" s="5"/>
      <c r="S6" s="5"/>
      <c r="T6" s="5"/>
      <c r="U6" s="5"/>
      <c r="V6" s="7" t="s">
        <v>831</v>
      </c>
      <c r="W6" s="5"/>
      <c r="X6" s="5"/>
      <c r="Y6" s="5"/>
      <c r="Z6" s="5"/>
    </row>
    <row r="7" spans="1:26" ht="48" hidden="1">
      <c r="A7" s="345"/>
      <c r="B7" s="345"/>
      <c r="C7" s="345"/>
      <c r="D7" s="345"/>
      <c r="E7" s="345"/>
      <c r="F7" s="345"/>
      <c r="G7" s="345"/>
      <c r="H7" s="345"/>
      <c r="I7" s="345"/>
      <c r="J7" s="345"/>
      <c r="K7" s="345"/>
      <c r="L7" s="345"/>
      <c r="M7" s="345"/>
      <c r="N7" s="345"/>
      <c r="O7" s="345"/>
      <c r="P7" s="345"/>
      <c r="Q7" s="345"/>
      <c r="R7" s="345"/>
      <c r="S7" s="345"/>
      <c r="T7" s="345"/>
      <c r="U7" s="345"/>
      <c r="V7" s="7" t="s">
        <v>5</v>
      </c>
      <c r="X7" s="3"/>
    </row>
    <row r="8" spans="1:26" hidden="1">
      <c r="V8" s="7" t="s">
        <v>6</v>
      </c>
      <c r="X8" s="3"/>
    </row>
    <row r="9" spans="1:26" ht="48" hidden="1">
      <c r="A9" s="345"/>
      <c r="B9" s="345"/>
      <c r="C9" s="345"/>
      <c r="D9" s="345"/>
      <c r="E9" s="345"/>
      <c r="F9" s="345"/>
      <c r="G9" s="345"/>
      <c r="H9" s="345"/>
      <c r="I9" s="345"/>
      <c r="J9" s="345"/>
      <c r="K9" s="345"/>
      <c r="L9" s="345"/>
      <c r="M9" s="345"/>
      <c r="N9" s="345"/>
      <c r="O9" s="345"/>
      <c r="P9" s="345"/>
      <c r="R9" s="8"/>
      <c r="S9" s="8"/>
      <c r="T9" s="8"/>
      <c r="U9" s="8"/>
      <c r="V9" s="7" t="s">
        <v>7</v>
      </c>
      <c r="X9" s="3"/>
    </row>
    <row r="10" spans="1:26" ht="36" hidden="1">
      <c r="A10" s="345"/>
      <c r="B10" s="345"/>
      <c r="C10" s="345"/>
      <c r="D10" s="345"/>
      <c r="E10" s="345"/>
      <c r="F10" s="345"/>
      <c r="G10" s="345"/>
      <c r="H10" s="345"/>
      <c r="I10" s="345"/>
      <c r="J10" s="345"/>
      <c r="K10" s="345"/>
      <c r="L10" s="345"/>
      <c r="M10" s="345"/>
      <c r="N10" s="345"/>
      <c r="O10" s="345"/>
      <c r="P10" s="345"/>
      <c r="R10" s="8"/>
      <c r="S10" s="8"/>
      <c r="T10" s="8"/>
      <c r="U10" s="8"/>
      <c r="V10" s="7" t="s">
        <v>8</v>
      </c>
      <c r="X10" s="3"/>
    </row>
    <row r="11" spans="1:26" ht="24" hidden="1">
      <c r="A11" s="345"/>
      <c r="B11" s="345"/>
      <c r="C11" s="345"/>
      <c r="D11" s="345"/>
      <c r="E11" s="345"/>
      <c r="F11" s="345"/>
      <c r="G11" s="345"/>
      <c r="H11" s="345"/>
      <c r="I11" s="345"/>
      <c r="J11" s="345"/>
      <c r="K11" s="345"/>
      <c r="L11" s="345"/>
      <c r="M11" s="345"/>
      <c r="N11" s="345"/>
      <c r="O11" s="345"/>
      <c r="P11" s="345"/>
      <c r="R11" s="8"/>
      <c r="S11" s="8"/>
      <c r="T11" s="8"/>
      <c r="U11" s="8"/>
      <c r="V11" s="7" t="s">
        <v>9</v>
      </c>
      <c r="X11" s="3"/>
    </row>
    <row r="12" spans="1:26" ht="18.75" hidden="1">
      <c r="A12" s="345"/>
      <c r="B12" s="345"/>
      <c r="C12" s="345"/>
      <c r="D12" s="4" t="s">
        <v>10</v>
      </c>
      <c r="E12" s="345"/>
      <c r="F12" s="345"/>
      <c r="G12" s="345"/>
      <c r="H12" s="345"/>
      <c r="I12" s="345"/>
      <c r="J12" s="345"/>
      <c r="K12" s="345"/>
      <c r="L12" s="345"/>
      <c r="M12" s="345"/>
      <c r="N12" s="345"/>
      <c r="O12" s="345"/>
      <c r="P12" s="345"/>
      <c r="R12" s="345"/>
      <c r="T12" s="345"/>
      <c r="U12" s="345"/>
      <c r="V12" s="7" t="s">
        <v>11</v>
      </c>
      <c r="X12" s="3"/>
    </row>
    <row r="13" spans="1:26" ht="18.75" hidden="1">
      <c r="A13" s="345"/>
      <c r="B13" s="345"/>
      <c r="C13" s="345"/>
      <c r="D13" s="4" t="s">
        <v>12</v>
      </c>
      <c r="E13" s="345"/>
      <c r="F13" s="345"/>
      <c r="G13" s="345"/>
      <c r="H13" s="345"/>
      <c r="I13" s="345"/>
      <c r="J13" s="345"/>
      <c r="K13" s="345"/>
      <c r="L13" s="345"/>
      <c r="M13" s="345"/>
      <c r="N13" s="345"/>
      <c r="O13" s="345"/>
      <c r="P13" s="345"/>
      <c r="R13" s="345"/>
      <c r="T13" s="345"/>
      <c r="V13" s="7" t="s">
        <v>13</v>
      </c>
      <c r="X13" s="3"/>
    </row>
    <row r="14" spans="1:26" ht="60" hidden="1">
      <c r="A14" s="345"/>
      <c r="B14" s="345"/>
      <c r="C14" s="345"/>
      <c r="D14" s="345"/>
      <c r="E14" s="345"/>
      <c r="F14" s="345"/>
      <c r="G14" s="345"/>
      <c r="H14" s="345"/>
      <c r="I14" s="345"/>
      <c r="J14" s="345"/>
      <c r="K14" s="345"/>
      <c r="L14" s="345"/>
      <c r="M14" s="345"/>
      <c r="N14" s="345"/>
      <c r="O14" s="345"/>
      <c r="P14" s="345"/>
      <c r="Q14" s="7"/>
      <c r="R14" s="8"/>
      <c r="S14" s="8"/>
      <c r="T14" s="8"/>
      <c r="U14" s="7"/>
      <c r="V14" s="7" t="s">
        <v>14</v>
      </c>
      <c r="W14" s="7"/>
      <c r="X14" s="3"/>
    </row>
    <row r="15" spans="1:26" ht="24" hidden="1">
      <c r="A15" s="345"/>
      <c r="B15" s="345"/>
      <c r="C15" s="345"/>
      <c r="D15" s="345"/>
      <c r="E15" s="345"/>
      <c r="F15" s="345"/>
      <c r="G15" s="345"/>
      <c r="H15" s="345"/>
      <c r="I15" s="345"/>
      <c r="J15" s="345"/>
      <c r="K15" s="345"/>
      <c r="L15" s="345"/>
      <c r="M15" s="345"/>
      <c r="N15" s="345"/>
      <c r="O15" s="345"/>
      <c r="P15" s="345"/>
      <c r="Q15" s="8"/>
      <c r="R15" s="8"/>
      <c r="S15" s="8"/>
      <c r="T15" s="8"/>
      <c r="U15" s="8"/>
      <c r="V15" s="7" t="s">
        <v>15</v>
      </c>
      <c r="W15" s="7"/>
      <c r="X15" s="3"/>
    </row>
    <row r="16" spans="1:26" ht="24" hidden="1">
      <c r="A16" s="345"/>
      <c r="B16" s="345"/>
      <c r="C16" s="345"/>
      <c r="D16" s="345"/>
      <c r="E16" s="345"/>
      <c r="F16" s="345"/>
      <c r="G16" s="345"/>
      <c r="H16" s="345"/>
      <c r="I16" s="345"/>
      <c r="J16" s="345"/>
      <c r="K16" s="345"/>
      <c r="L16" s="345"/>
      <c r="M16" s="345"/>
      <c r="N16" s="345"/>
      <c r="O16" s="345"/>
      <c r="P16" s="345"/>
      <c r="Q16" s="8"/>
      <c r="R16" s="8"/>
      <c r="S16" s="8"/>
      <c r="T16" s="8"/>
      <c r="U16" s="8"/>
      <c r="V16" s="7" t="s">
        <v>16</v>
      </c>
      <c r="W16" s="7"/>
      <c r="X16" s="3"/>
    </row>
    <row r="17" spans="1:24" ht="48" hidden="1">
      <c r="A17" s="345"/>
      <c r="B17" s="345"/>
      <c r="C17" s="345"/>
      <c r="D17" s="345"/>
      <c r="E17" s="345"/>
      <c r="F17" s="345"/>
      <c r="G17" s="345"/>
      <c r="H17" s="345"/>
      <c r="I17" s="345"/>
      <c r="J17" s="345"/>
      <c r="K17" s="345"/>
      <c r="L17" s="345"/>
      <c r="M17" s="345"/>
      <c r="N17" s="345"/>
      <c r="O17" s="345"/>
      <c r="P17" s="345"/>
      <c r="Q17" s="7" t="s">
        <v>837</v>
      </c>
      <c r="R17" s="8"/>
      <c r="S17" s="8"/>
      <c r="T17" s="8"/>
      <c r="U17" s="8"/>
      <c r="V17" s="7" t="s">
        <v>17</v>
      </c>
      <c r="W17" s="7"/>
      <c r="X17" s="3"/>
    </row>
    <row r="18" spans="1:24" ht="60" hidden="1">
      <c r="A18" s="345"/>
      <c r="B18" s="345"/>
      <c r="C18" s="345"/>
      <c r="D18" s="345"/>
      <c r="E18" s="345"/>
      <c r="F18" s="345"/>
      <c r="G18" s="345"/>
      <c r="H18" s="345"/>
      <c r="I18" s="345"/>
      <c r="J18" s="345"/>
      <c r="K18" s="345"/>
      <c r="L18" s="345"/>
      <c r="M18" s="345"/>
      <c r="N18" s="345"/>
      <c r="O18" s="345"/>
      <c r="P18" s="345"/>
      <c r="Q18" s="7" t="s">
        <v>18</v>
      </c>
      <c r="R18" s="8"/>
      <c r="S18" s="8"/>
      <c r="T18" s="8"/>
      <c r="U18" s="8"/>
      <c r="V18" s="7" t="s">
        <v>19</v>
      </c>
      <c r="W18" s="7"/>
      <c r="X18" s="3"/>
    </row>
    <row r="19" spans="1:24" ht="24" hidden="1">
      <c r="A19" s="345"/>
      <c r="B19" s="345"/>
      <c r="C19" s="345"/>
      <c r="D19" s="345"/>
      <c r="E19" s="345"/>
      <c r="F19" s="345"/>
      <c r="G19" s="345"/>
      <c r="H19" s="345"/>
      <c r="I19" s="345"/>
      <c r="J19" s="345"/>
      <c r="K19" s="345"/>
      <c r="L19" s="345"/>
      <c r="M19" s="345"/>
      <c r="N19" s="345"/>
      <c r="O19" s="345"/>
      <c r="P19" s="345"/>
      <c r="Q19" s="7" t="s">
        <v>20</v>
      </c>
      <c r="R19" s="8"/>
      <c r="S19" s="8"/>
      <c r="T19" s="8"/>
      <c r="U19" s="8"/>
      <c r="V19" s="7" t="s">
        <v>21</v>
      </c>
      <c r="W19" s="7"/>
      <c r="X19" s="3"/>
    </row>
    <row r="20" spans="1:24" ht="24" hidden="1">
      <c r="A20" s="345"/>
      <c r="B20" s="345"/>
      <c r="C20" s="345"/>
      <c r="D20" s="345"/>
      <c r="E20" s="345"/>
      <c r="F20" s="345"/>
      <c r="G20" s="345"/>
      <c r="H20" s="345"/>
      <c r="I20" s="345"/>
      <c r="J20" s="345"/>
      <c r="K20" s="345"/>
      <c r="L20" s="345"/>
      <c r="M20" s="345"/>
      <c r="N20" s="345"/>
      <c r="O20" s="345"/>
      <c r="P20" s="345"/>
      <c r="Q20" s="7" t="s">
        <v>22</v>
      </c>
      <c r="R20" s="8"/>
      <c r="S20" s="8"/>
      <c r="T20" s="8"/>
      <c r="U20" s="8"/>
      <c r="V20" s="7" t="s">
        <v>23</v>
      </c>
      <c r="W20" s="7"/>
      <c r="X20" s="3"/>
    </row>
    <row r="21" spans="1:24" ht="36" hidden="1">
      <c r="A21" s="345"/>
      <c r="B21" s="345"/>
      <c r="C21" s="345"/>
      <c r="D21" s="345"/>
      <c r="E21" s="345"/>
      <c r="F21" s="345"/>
      <c r="G21" s="345"/>
      <c r="H21" s="345"/>
      <c r="I21" s="345"/>
      <c r="J21" s="345"/>
      <c r="K21" s="345"/>
      <c r="L21" s="345"/>
      <c r="M21" s="345"/>
      <c r="N21" s="345"/>
      <c r="O21" s="345"/>
      <c r="P21" s="345"/>
      <c r="Q21" s="7" t="s">
        <v>24</v>
      </c>
      <c r="R21" s="8"/>
      <c r="S21" s="8"/>
      <c r="T21" s="8"/>
      <c r="U21" s="8"/>
      <c r="V21" s="7" t="s">
        <v>25</v>
      </c>
      <c r="W21" s="4" t="s">
        <v>22</v>
      </c>
      <c r="X21" s="3"/>
    </row>
    <row r="22" spans="1:24" ht="36" hidden="1">
      <c r="A22" s="345"/>
      <c r="B22" s="345"/>
      <c r="C22" s="345"/>
      <c r="D22" s="345"/>
      <c r="E22" s="345"/>
      <c r="F22" s="345"/>
      <c r="G22" s="345"/>
      <c r="H22" s="345"/>
      <c r="I22" s="345"/>
      <c r="J22" s="345"/>
      <c r="K22" s="345"/>
      <c r="L22" s="345"/>
      <c r="M22" s="345"/>
      <c r="N22" s="345"/>
      <c r="O22" s="345"/>
      <c r="P22" s="345"/>
      <c r="Q22" s="7" t="s">
        <v>26</v>
      </c>
      <c r="R22" s="8"/>
      <c r="S22" s="8"/>
      <c r="T22" s="8"/>
      <c r="U22" s="8"/>
      <c r="V22" s="7" t="s">
        <v>27</v>
      </c>
      <c r="W22" s="7" t="s">
        <v>28</v>
      </c>
      <c r="X22" s="3"/>
    </row>
    <row r="23" spans="1:24" ht="24" hidden="1">
      <c r="A23" s="345"/>
      <c r="B23" s="345"/>
      <c r="C23" s="345"/>
      <c r="D23" s="345"/>
      <c r="E23" s="345"/>
      <c r="F23" s="345"/>
      <c r="G23" s="345"/>
      <c r="H23" s="345"/>
      <c r="I23" s="345"/>
      <c r="J23" s="345"/>
      <c r="K23" s="345"/>
      <c r="L23" s="345"/>
      <c r="M23" s="345"/>
      <c r="N23" s="345"/>
      <c r="O23" s="345"/>
      <c r="P23" s="345"/>
      <c r="Q23" s="7" t="s">
        <v>12</v>
      </c>
      <c r="R23" s="8"/>
      <c r="S23" s="8"/>
      <c r="T23" s="8"/>
      <c r="U23" s="8"/>
      <c r="V23" s="7" t="s">
        <v>29</v>
      </c>
      <c r="W23" s="7" t="s">
        <v>10</v>
      </c>
      <c r="X23" s="3"/>
    </row>
    <row r="24" spans="1:24" ht="36" hidden="1">
      <c r="A24" s="345"/>
      <c r="B24" s="345"/>
      <c r="C24" s="345"/>
      <c r="D24" s="345"/>
      <c r="E24" s="345"/>
      <c r="F24" s="345"/>
      <c r="G24" s="345"/>
      <c r="I24" s="345"/>
      <c r="J24" s="345"/>
      <c r="K24" s="345"/>
      <c r="L24" s="345"/>
      <c r="M24" s="345"/>
      <c r="N24" s="345"/>
      <c r="O24" s="345"/>
      <c r="P24" s="345"/>
      <c r="Q24" s="7" t="s">
        <v>30</v>
      </c>
      <c r="R24" s="8"/>
      <c r="S24" s="8"/>
      <c r="T24" s="8"/>
      <c r="U24" s="8"/>
      <c r="V24" s="7" t="s">
        <v>31</v>
      </c>
      <c r="W24" s="7" t="s">
        <v>32</v>
      </c>
      <c r="X24" s="3"/>
    </row>
    <row r="25" spans="1:24" ht="24" hidden="1">
      <c r="A25" s="345"/>
      <c r="B25" s="345"/>
      <c r="C25" s="345"/>
      <c r="D25" s="345"/>
      <c r="E25" s="345"/>
      <c r="F25" s="345"/>
      <c r="G25" s="345"/>
      <c r="H25" s="4" t="s">
        <v>33</v>
      </c>
      <c r="I25" s="345"/>
      <c r="J25" s="345"/>
      <c r="K25" s="345"/>
      <c r="L25" s="345"/>
      <c r="M25" s="345"/>
      <c r="N25" s="345"/>
      <c r="O25" s="345"/>
      <c r="P25" s="345"/>
      <c r="Q25" s="7" t="s">
        <v>28</v>
      </c>
      <c r="R25" s="8"/>
      <c r="S25" s="7" t="s">
        <v>12</v>
      </c>
      <c r="T25" s="8"/>
      <c r="U25" s="8"/>
      <c r="V25" s="7" t="s">
        <v>34</v>
      </c>
      <c r="W25" s="7" t="s">
        <v>35</v>
      </c>
      <c r="X25" s="3"/>
    </row>
    <row r="26" spans="1:24" ht="24" hidden="1">
      <c r="A26" s="345"/>
      <c r="B26" s="345"/>
      <c r="C26" s="345"/>
      <c r="D26" s="4" t="s">
        <v>36</v>
      </c>
      <c r="E26" s="345"/>
      <c r="F26" s="345"/>
      <c r="G26" s="345"/>
      <c r="H26" s="4" t="s">
        <v>37</v>
      </c>
      <c r="I26" s="345"/>
      <c r="J26" s="345"/>
      <c r="K26" s="345"/>
      <c r="L26" s="345"/>
      <c r="M26" s="345"/>
      <c r="N26" s="345"/>
      <c r="O26" s="345"/>
      <c r="P26" s="345"/>
      <c r="Q26" s="7" t="s">
        <v>38</v>
      </c>
      <c r="R26" s="8"/>
      <c r="S26" s="7" t="s">
        <v>30</v>
      </c>
      <c r="T26" s="8"/>
      <c r="V26" s="7" t="s">
        <v>39</v>
      </c>
      <c r="W26" s="7" t="s">
        <v>40</v>
      </c>
      <c r="X26" s="3"/>
    </row>
    <row r="27" spans="1:24" ht="24" hidden="1">
      <c r="D27" s="4" t="s">
        <v>40</v>
      </c>
      <c r="E27" s="4" t="s">
        <v>41</v>
      </c>
      <c r="H27" s="4" t="s">
        <v>42</v>
      </c>
      <c r="Q27" s="7" t="s">
        <v>43</v>
      </c>
      <c r="S27" s="7" t="s">
        <v>43</v>
      </c>
      <c r="V27" s="7" t="s">
        <v>44</v>
      </c>
      <c r="W27" s="7" t="s">
        <v>12</v>
      </c>
    </row>
    <row r="28" spans="1:24" ht="24" hidden="1">
      <c r="D28" s="4" t="s">
        <v>43</v>
      </c>
      <c r="E28" s="4" t="s">
        <v>45</v>
      </c>
      <c r="G28" s="4" t="s">
        <v>46</v>
      </c>
      <c r="H28" s="4" t="s">
        <v>47</v>
      </c>
      <c r="O28" s="4" t="s">
        <v>38</v>
      </c>
      <c r="Q28" s="7" t="s">
        <v>48</v>
      </c>
      <c r="S28" s="7" t="s">
        <v>48</v>
      </c>
      <c r="U28" s="7" t="s">
        <v>41</v>
      </c>
      <c r="V28" s="7" t="s">
        <v>18</v>
      </c>
      <c r="W28" s="7" t="s">
        <v>43</v>
      </c>
    </row>
    <row r="29" spans="1:24" ht="36" hidden="1">
      <c r="H29" s="4" t="s">
        <v>49</v>
      </c>
      <c r="Q29" s="7" t="s">
        <v>50</v>
      </c>
      <c r="S29" s="7" t="s">
        <v>26</v>
      </c>
      <c r="U29" s="7"/>
      <c r="V29" s="7" t="s">
        <v>51</v>
      </c>
      <c r="W29" s="7" t="s">
        <v>10</v>
      </c>
    </row>
    <row r="30" spans="1:24" ht="24" hidden="1">
      <c r="H30" s="4" t="s">
        <v>52</v>
      </c>
      <c r="O30" s="4" t="s">
        <v>12</v>
      </c>
      <c r="Q30" s="7" t="s">
        <v>53</v>
      </c>
      <c r="S30" s="4" t="s">
        <v>38</v>
      </c>
      <c r="U30" s="7" t="s">
        <v>45</v>
      </c>
      <c r="V30" s="7" t="s">
        <v>54</v>
      </c>
      <c r="W30" s="7" t="s">
        <v>26</v>
      </c>
    </row>
    <row r="31" spans="1:24" ht="48" hidden="1">
      <c r="Q31" s="7" t="s">
        <v>834</v>
      </c>
      <c r="S31" s="4" t="s">
        <v>838</v>
      </c>
      <c r="U31" s="7"/>
      <c r="V31" s="7" t="s">
        <v>55</v>
      </c>
      <c r="W31" s="7"/>
    </row>
    <row r="32" spans="1:24" ht="36.75" hidden="1" thickBot="1">
      <c r="D32" s="4" t="s">
        <v>26</v>
      </c>
      <c r="E32" s="4" t="s">
        <v>56</v>
      </c>
      <c r="G32" s="4" t="s">
        <v>57</v>
      </c>
      <c r="H32" s="4" t="s">
        <v>58</v>
      </c>
      <c r="O32" s="4" t="s">
        <v>48</v>
      </c>
      <c r="Q32" s="7" t="s">
        <v>10</v>
      </c>
      <c r="S32" s="7" t="s">
        <v>18</v>
      </c>
      <c r="U32" s="7" t="s">
        <v>56</v>
      </c>
      <c r="V32" s="7" t="s">
        <v>59</v>
      </c>
      <c r="W32" s="7" t="s">
        <v>18</v>
      </c>
    </row>
    <row r="33" spans="1:27">
      <c r="A33" s="535" t="s">
        <v>60</v>
      </c>
      <c r="B33" s="537" t="s">
        <v>61</v>
      </c>
      <c r="C33" s="537" t="s">
        <v>62</v>
      </c>
      <c r="D33" s="537" t="s">
        <v>63</v>
      </c>
      <c r="E33" s="537" t="s">
        <v>64</v>
      </c>
      <c r="F33" s="537" t="s">
        <v>65</v>
      </c>
      <c r="G33" s="537" t="s">
        <v>66</v>
      </c>
      <c r="H33" s="537" t="s">
        <v>67</v>
      </c>
      <c r="I33" s="561" t="s">
        <v>68</v>
      </c>
      <c r="J33" s="541" t="s">
        <v>69</v>
      </c>
      <c r="K33" s="541" t="s">
        <v>70</v>
      </c>
      <c r="L33" s="541" t="s">
        <v>71</v>
      </c>
      <c r="M33" s="541" t="s">
        <v>72</v>
      </c>
      <c r="N33" s="541" t="s">
        <v>73</v>
      </c>
      <c r="O33" s="543" t="s">
        <v>74</v>
      </c>
      <c r="P33" s="544"/>
      <c r="Q33" s="544"/>
      <c r="R33" s="544"/>
      <c r="S33" s="544"/>
      <c r="T33" s="544"/>
      <c r="U33" s="539" t="s">
        <v>75</v>
      </c>
      <c r="V33" s="539" t="s">
        <v>76</v>
      </c>
      <c r="W33" s="539" t="s">
        <v>77</v>
      </c>
      <c r="X33" s="539" t="s">
        <v>78</v>
      </c>
      <c r="Y33" s="539" t="s">
        <v>79</v>
      </c>
      <c r="Z33" s="539" t="s">
        <v>80</v>
      </c>
    </row>
    <row r="34" spans="1:27" ht="15.75" thickBot="1">
      <c r="A34" s="536"/>
      <c r="B34" s="538"/>
      <c r="C34" s="538"/>
      <c r="D34" s="538"/>
      <c r="E34" s="538"/>
      <c r="F34" s="538"/>
      <c r="G34" s="538"/>
      <c r="H34" s="538"/>
      <c r="I34" s="562"/>
      <c r="J34" s="542"/>
      <c r="K34" s="563"/>
      <c r="L34" s="542"/>
      <c r="M34" s="542"/>
      <c r="N34" s="542"/>
      <c r="O34" s="545"/>
      <c r="P34" s="546"/>
      <c r="Q34" s="546"/>
      <c r="R34" s="546"/>
      <c r="S34" s="546"/>
      <c r="T34" s="546"/>
      <c r="U34" s="540"/>
      <c r="V34" s="540"/>
      <c r="W34" s="540"/>
      <c r="X34" s="540"/>
      <c r="Y34" s="540"/>
      <c r="Z34" s="540"/>
    </row>
    <row r="35" spans="1:27">
      <c r="A35" s="536"/>
      <c r="B35" s="538"/>
      <c r="C35" s="538"/>
      <c r="D35" s="538"/>
      <c r="E35" s="538"/>
      <c r="F35" s="538"/>
      <c r="G35" s="538"/>
      <c r="H35" s="538"/>
      <c r="I35" s="562"/>
      <c r="J35" s="542"/>
      <c r="K35" s="563"/>
      <c r="L35" s="542"/>
      <c r="M35" s="542"/>
      <c r="N35" s="542"/>
      <c r="O35" s="539" t="s">
        <v>81</v>
      </c>
      <c r="P35" s="539" t="s">
        <v>82</v>
      </c>
      <c r="Q35" s="539" t="s">
        <v>83</v>
      </c>
      <c r="R35" s="539" t="s">
        <v>82</v>
      </c>
      <c r="S35" s="539" t="s">
        <v>84</v>
      </c>
      <c r="T35" s="539" t="s">
        <v>82</v>
      </c>
      <c r="U35" s="540"/>
      <c r="V35" s="540"/>
      <c r="W35" s="540"/>
      <c r="X35" s="540"/>
      <c r="Y35" s="540"/>
      <c r="Z35" s="540"/>
    </row>
    <row r="36" spans="1:27">
      <c r="A36" s="536"/>
      <c r="B36" s="538"/>
      <c r="C36" s="538"/>
      <c r="D36" s="538"/>
      <c r="E36" s="538"/>
      <c r="F36" s="538"/>
      <c r="G36" s="538"/>
      <c r="H36" s="538"/>
      <c r="I36" s="562"/>
      <c r="J36" s="542"/>
      <c r="K36" s="563"/>
      <c r="L36" s="542"/>
      <c r="M36" s="542"/>
      <c r="N36" s="542"/>
      <c r="O36" s="540"/>
      <c r="P36" s="540"/>
      <c r="Q36" s="540"/>
      <c r="R36" s="540"/>
      <c r="S36" s="540"/>
      <c r="T36" s="540"/>
      <c r="U36" s="540"/>
      <c r="V36" s="540"/>
      <c r="W36" s="540"/>
      <c r="X36" s="540"/>
      <c r="Y36" s="540"/>
      <c r="Z36" s="540"/>
    </row>
    <row r="37" spans="1:27" ht="15.75" thickBot="1">
      <c r="A37" s="536"/>
      <c r="B37" s="538"/>
      <c r="C37" s="538"/>
      <c r="D37" s="538"/>
      <c r="E37" s="538"/>
      <c r="F37" s="538"/>
      <c r="G37" s="538"/>
      <c r="H37" s="538"/>
      <c r="I37" s="562"/>
      <c r="J37" s="542"/>
      <c r="K37" s="563"/>
      <c r="L37" s="542"/>
      <c r="M37" s="542"/>
      <c r="N37" s="542"/>
      <c r="O37" s="540"/>
      <c r="P37" s="540"/>
      <c r="Q37" s="540"/>
      <c r="R37" s="540"/>
      <c r="S37" s="540"/>
      <c r="T37" s="540"/>
      <c r="U37" s="540"/>
      <c r="V37" s="540"/>
      <c r="W37" s="540"/>
      <c r="X37" s="540"/>
      <c r="Y37" s="540"/>
      <c r="Z37" s="540"/>
    </row>
    <row r="38" spans="1:27" s="234" customFormat="1" ht="56.25">
      <c r="A38" s="642">
        <v>1</v>
      </c>
      <c r="B38" s="611" t="s">
        <v>85</v>
      </c>
      <c r="C38" s="642" t="s">
        <v>86</v>
      </c>
      <c r="D38" s="642" t="s">
        <v>12</v>
      </c>
      <c r="E38" s="642" t="s">
        <v>41</v>
      </c>
      <c r="F38" s="673">
        <v>0.9</v>
      </c>
      <c r="G38" s="673" t="s">
        <v>46</v>
      </c>
      <c r="H38" s="673" t="s">
        <v>42</v>
      </c>
      <c r="I38" s="611" t="s">
        <v>87</v>
      </c>
      <c r="J38" s="422" t="s">
        <v>738</v>
      </c>
      <c r="K38" s="422" t="s">
        <v>89</v>
      </c>
      <c r="L38" s="422" t="s">
        <v>89</v>
      </c>
      <c r="M38" s="422"/>
      <c r="N38" s="422"/>
      <c r="O38" s="428" t="s">
        <v>38</v>
      </c>
      <c r="P38" s="422">
        <v>15</v>
      </c>
      <c r="Q38" s="454" t="s">
        <v>834</v>
      </c>
      <c r="R38" s="422">
        <v>60</v>
      </c>
      <c r="S38" s="135" t="s">
        <v>12</v>
      </c>
      <c r="T38" s="422">
        <v>0</v>
      </c>
      <c r="U38" s="422" t="s">
        <v>56</v>
      </c>
      <c r="V38" s="428" t="s">
        <v>18</v>
      </c>
      <c r="W38" s="428" t="s">
        <v>18</v>
      </c>
      <c r="X38" s="422">
        <f t="shared" ref="X38:X68" si="0">P38+R38+T38</f>
        <v>75</v>
      </c>
      <c r="Y38" s="478" t="s">
        <v>91</v>
      </c>
      <c r="Z38" s="422" t="s">
        <v>833</v>
      </c>
      <c r="AA38" s="356"/>
    </row>
    <row r="39" spans="1:27" s="234" customFormat="1" ht="22.5">
      <c r="A39" s="643"/>
      <c r="B39" s="680"/>
      <c r="C39" s="643"/>
      <c r="D39" s="643"/>
      <c r="E39" s="643"/>
      <c r="F39" s="674"/>
      <c r="G39" s="674"/>
      <c r="H39" s="674"/>
      <c r="I39" s="612"/>
      <c r="J39" s="423" t="s">
        <v>92</v>
      </c>
      <c r="K39" s="423" t="s">
        <v>89</v>
      </c>
      <c r="L39" s="423" t="s">
        <v>89</v>
      </c>
      <c r="M39" s="423"/>
      <c r="N39" s="423"/>
      <c r="O39" s="429" t="s">
        <v>38</v>
      </c>
      <c r="P39" s="423">
        <v>15</v>
      </c>
      <c r="Q39" s="419" t="s">
        <v>834</v>
      </c>
      <c r="R39" s="423">
        <v>60</v>
      </c>
      <c r="S39" s="140" t="s">
        <v>18</v>
      </c>
      <c r="T39" s="423">
        <v>0</v>
      </c>
      <c r="U39" s="423" t="s">
        <v>45</v>
      </c>
      <c r="V39" s="429" t="s">
        <v>18</v>
      </c>
      <c r="W39" s="429" t="s">
        <v>18</v>
      </c>
      <c r="X39" s="423">
        <f t="shared" si="0"/>
        <v>75</v>
      </c>
      <c r="Y39" s="643" t="s">
        <v>95</v>
      </c>
      <c r="Z39" s="423" t="s">
        <v>94</v>
      </c>
    </row>
    <row r="40" spans="1:27" s="234" customFormat="1" ht="67.5">
      <c r="A40" s="643"/>
      <c r="B40" s="680"/>
      <c r="C40" s="643"/>
      <c r="D40" s="643"/>
      <c r="E40" s="643"/>
      <c r="F40" s="674"/>
      <c r="G40" s="674"/>
      <c r="H40" s="674"/>
      <c r="I40" s="612"/>
      <c r="J40" s="423" t="s">
        <v>96</v>
      </c>
      <c r="K40" s="423" t="s">
        <v>89</v>
      </c>
      <c r="L40" s="423" t="s">
        <v>89</v>
      </c>
      <c r="M40" s="423"/>
      <c r="N40" s="423"/>
      <c r="O40" s="429" t="s">
        <v>38</v>
      </c>
      <c r="P40" s="423">
        <v>15</v>
      </c>
      <c r="Q40" s="419" t="s">
        <v>834</v>
      </c>
      <c r="R40" s="423">
        <v>60</v>
      </c>
      <c r="S40" s="140" t="s">
        <v>48</v>
      </c>
      <c r="T40" s="423">
        <f>(15*24)*60</f>
        <v>21600</v>
      </c>
      <c r="U40" s="423" t="s">
        <v>41</v>
      </c>
      <c r="V40" s="429" t="s">
        <v>18</v>
      </c>
      <c r="W40" s="429" t="s">
        <v>18</v>
      </c>
      <c r="X40" s="423">
        <f t="shared" si="0"/>
        <v>21675</v>
      </c>
      <c r="Y40" s="643"/>
      <c r="Z40" s="423" t="s">
        <v>97</v>
      </c>
    </row>
    <row r="41" spans="1:27" s="234" customFormat="1" ht="15" customHeight="1">
      <c r="A41" s="643"/>
      <c r="B41" s="680"/>
      <c r="C41" s="643"/>
      <c r="D41" s="643"/>
      <c r="E41" s="643"/>
      <c r="F41" s="674"/>
      <c r="G41" s="674"/>
      <c r="H41" s="674"/>
      <c r="I41" s="612"/>
      <c r="J41" s="463" t="s">
        <v>98</v>
      </c>
      <c r="K41" s="463" t="s">
        <v>89</v>
      </c>
      <c r="L41" s="463" t="s">
        <v>89</v>
      </c>
      <c r="M41" s="463"/>
      <c r="N41" s="463"/>
      <c r="O41" s="460" t="s">
        <v>38</v>
      </c>
      <c r="P41" s="463">
        <v>15</v>
      </c>
      <c r="Q41" s="462" t="s">
        <v>834</v>
      </c>
      <c r="R41" s="463">
        <v>60</v>
      </c>
      <c r="S41" s="460" t="s">
        <v>30</v>
      </c>
      <c r="T41" s="463">
        <f>(15*24)*60</f>
        <v>21600</v>
      </c>
      <c r="U41" s="463" t="s">
        <v>56</v>
      </c>
      <c r="V41" s="460" t="s">
        <v>18</v>
      </c>
      <c r="W41" s="460" t="s">
        <v>18</v>
      </c>
      <c r="X41" s="463">
        <f t="shared" si="0"/>
        <v>21675</v>
      </c>
      <c r="Y41" s="643"/>
      <c r="Z41" s="423"/>
    </row>
    <row r="42" spans="1:27" s="234" customFormat="1" ht="15" customHeight="1">
      <c r="A42" s="643"/>
      <c r="B42" s="680"/>
      <c r="C42" s="643"/>
      <c r="D42" s="643"/>
      <c r="E42" s="643"/>
      <c r="F42" s="674"/>
      <c r="G42" s="674"/>
      <c r="H42" s="674"/>
      <c r="I42" s="612"/>
      <c r="J42" s="423" t="s">
        <v>99</v>
      </c>
      <c r="K42" s="423" t="s">
        <v>89</v>
      </c>
      <c r="L42" s="423" t="s">
        <v>89</v>
      </c>
      <c r="M42" s="423"/>
      <c r="N42" s="423"/>
      <c r="O42" s="429" t="s">
        <v>38</v>
      </c>
      <c r="P42" s="423">
        <v>15</v>
      </c>
      <c r="Q42" s="419" t="s">
        <v>834</v>
      </c>
      <c r="R42" s="423">
        <v>60</v>
      </c>
      <c r="S42" s="140" t="s">
        <v>48</v>
      </c>
      <c r="T42" s="423">
        <f>(15*24)*60</f>
        <v>21600</v>
      </c>
      <c r="U42" s="423" t="s">
        <v>56</v>
      </c>
      <c r="V42" s="429" t="s">
        <v>18</v>
      </c>
      <c r="W42" s="429" t="s">
        <v>18</v>
      </c>
      <c r="X42" s="423">
        <f t="shared" si="0"/>
        <v>21675</v>
      </c>
      <c r="Y42" s="643"/>
      <c r="Z42" s="357" t="s">
        <v>100</v>
      </c>
    </row>
    <row r="43" spans="1:27" s="234" customFormat="1" ht="15" customHeight="1">
      <c r="A43" s="643"/>
      <c r="B43" s="680"/>
      <c r="C43" s="643"/>
      <c r="D43" s="643"/>
      <c r="E43" s="643"/>
      <c r="F43" s="674"/>
      <c r="G43" s="674"/>
      <c r="H43" s="674"/>
      <c r="I43" s="612"/>
      <c r="J43" s="423" t="s">
        <v>101</v>
      </c>
      <c r="K43" s="423" t="s">
        <v>89</v>
      </c>
      <c r="L43" s="423" t="s">
        <v>89</v>
      </c>
      <c r="M43" s="423"/>
      <c r="N43" s="423"/>
      <c r="O43" s="429" t="s">
        <v>38</v>
      </c>
      <c r="P43" s="423">
        <v>15</v>
      </c>
      <c r="Q43" s="419" t="s">
        <v>834</v>
      </c>
      <c r="R43" s="423">
        <v>60</v>
      </c>
      <c r="S43" s="140" t="s">
        <v>48</v>
      </c>
      <c r="T43" s="423">
        <f>(15*24)*60</f>
        <v>21600</v>
      </c>
      <c r="U43" s="423" t="s">
        <v>56</v>
      </c>
      <c r="V43" s="429" t="s">
        <v>18</v>
      </c>
      <c r="W43" s="429" t="s">
        <v>18</v>
      </c>
      <c r="X43" s="423">
        <f t="shared" si="0"/>
        <v>21675</v>
      </c>
      <c r="Y43" s="643"/>
      <c r="Z43" s="357" t="s">
        <v>100</v>
      </c>
    </row>
    <row r="44" spans="1:27" s="234" customFormat="1" ht="15" customHeight="1">
      <c r="A44" s="643"/>
      <c r="B44" s="680"/>
      <c r="C44" s="643"/>
      <c r="D44" s="643"/>
      <c r="E44" s="643"/>
      <c r="F44" s="674"/>
      <c r="G44" s="674"/>
      <c r="H44" s="674"/>
      <c r="I44" s="612"/>
      <c r="J44" s="423" t="s">
        <v>102</v>
      </c>
      <c r="K44" s="423" t="s">
        <v>89</v>
      </c>
      <c r="L44" s="423" t="s">
        <v>89</v>
      </c>
      <c r="M44" s="423"/>
      <c r="N44" s="423"/>
      <c r="O44" s="429" t="s">
        <v>38</v>
      </c>
      <c r="P44" s="423">
        <v>15</v>
      </c>
      <c r="Q44" s="419" t="s">
        <v>834</v>
      </c>
      <c r="R44" s="423">
        <v>60</v>
      </c>
      <c r="S44" s="140" t="s">
        <v>48</v>
      </c>
      <c r="T44" s="423">
        <f>(15*24)*60</f>
        <v>21600</v>
      </c>
      <c r="U44" s="423" t="s">
        <v>56</v>
      </c>
      <c r="V44" s="429" t="s">
        <v>18</v>
      </c>
      <c r="W44" s="429" t="s">
        <v>18</v>
      </c>
      <c r="X44" s="423">
        <f t="shared" si="0"/>
        <v>21675</v>
      </c>
      <c r="Y44" s="643"/>
      <c r="Z44" s="357" t="s">
        <v>100</v>
      </c>
    </row>
    <row r="45" spans="1:27" s="234" customFormat="1" ht="15" customHeight="1">
      <c r="A45" s="643"/>
      <c r="B45" s="680"/>
      <c r="C45" s="643"/>
      <c r="D45" s="643"/>
      <c r="E45" s="643"/>
      <c r="F45" s="674"/>
      <c r="G45" s="674"/>
      <c r="H45" s="674"/>
      <c r="I45" s="612"/>
      <c r="J45" s="423" t="s">
        <v>103</v>
      </c>
      <c r="K45" s="423" t="s">
        <v>89</v>
      </c>
      <c r="L45" s="423" t="s">
        <v>89</v>
      </c>
      <c r="M45" s="423" t="s">
        <v>89</v>
      </c>
      <c r="N45" s="423"/>
      <c r="O45" s="429" t="s">
        <v>38</v>
      </c>
      <c r="P45" s="423">
        <v>15</v>
      </c>
      <c r="Q45" s="419" t="s">
        <v>834</v>
      </c>
      <c r="R45" s="423">
        <v>60</v>
      </c>
      <c r="S45" s="140" t="s">
        <v>18</v>
      </c>
      <c r="T45" s="423">
        <v>0</v>
      </c>
      <c r="U45" s="423" t="s">
        <v>56</v>
      </c>
      <c r="V45" s="429" t="s">
        <v>18</v>
      </c>
      <c r="W45" s="429" t="s">
        <v>18</v>
      </c>
      <c r="X45" s="423">
        <f t="shared" si="0"/>
        <v>75</v>
      </c>
      <c r="Y45" s="643"/>
      <c r="Z45" s="357" t="s">
        <v>100</v>
      </c>
    </row>
    <row r="46" spans="1:27" s="234" customFormat="1" ht="15" customHeight="1">
      <c r="A46" s="643"/>
      <c r="B46" s="680"/>
      <c r="C46" s="643"/>
      <c r="D46" s="643"/>
      <c r="E46" s="643"/>
      <c r="F46" s="674"/>
      <c r="G46" s="674"/>
      <c r="H46" s="674"/>
      <c r="I46" s="612"/>
      <c r="J46" s="423" t="s">
        <v>104</v>
      </c>
      <c r="K46" s="423"/>
      <c r="L46" s="423" t="s">
        <v>89</v>
      </c>
      <c r="M46" s="423"/>
      <c r="N46" s="423" t="s">
        <v>89</v>
      </c>
      <c r="O46" s="429" t="s">
        <v>38</v>
      </c>
      <c r="P46" s="423">
        <v>15</v>
      </c>
      <c r="Q46" s="419" t="s">
        <v>834</v>
      </c>
      <c r="R46" s="423">
        <v>60</v>
      </c>
      <c r="S46" s="140" t="s">
        <v>48</v>
      </c>
      <c r="T46" s="423">
        <v>60</v>
      </c>
      <c r="U46" s="423" t="s">
        <v>56</v>
      </c>
      <c r="V46" s="429" t="s">
        <v>18</v>
      </c>
      <c r="W46" s="429" t="s">
        <v>18</v>
      </c>
      <c r="X46" s="423">
        <f t="shared" si="0"/>
        <v>135</v>
      </c>
      <c r="Y46" s="643"/>
      <c r="Z46" s="357" t="s">
        <v>100</v>
      </c>
    </row>
    <row r="47" spans="1:27" s="234" customFormat="1" ht="15" customHeight="1">
      <c r="A47" s="643"/>
      <c r="B47" s="680"/>
      <c r="C47" s="643"/>
      <c r="D47" s="643"/>
      <c r="E47" s="643"/>
      <c r="F47" s="674"/>
      <c r="G47" s="674"/>
      <c r="H47" s="674"/>
      <c r="I47" s="612"/>
      <c r="J47" s="423" t="s">
        <v>105</v>
      </c>
      <c r="K47" s="423"/>
      <c r="L47" s="423" t="s">
        <v>89</v>
      </c>
      <c r="M47" s="423" t="s">
        <v>89</v>
      </c>
      <c r="N47" s="423"/>
      <c r="O47" s="429" t="s">
        <v>38</v>
      </c>
      <c r="P47" s="423">
        <v>15</v>
      </c>
      <c r="Q47" s="419" t="s">
        <v>834</v>
      </c>
      <c r="R47" s="423">
        <v>60</v>
      </c>
      <c r="S47" s="140" t="s">
        <v>48</v>
      </c>
      <c r="T47" s="423">
        <f>(15*24)*60</f>
        <v>21600</v>
      </c>
      <c r="U47" s="423" t="s">
        <v>56</v>
      </c>
      <c r="V47" s="429" t="s">
        <v>18</v>
      </c>
      <c r="W47" s="429" t="s">
        <v>18</v>
      </c>
      <c r="X47" s="423">
        <f t="shared" si="0"/>
        <v>21675</v>
      </c>
      <c r="Y47" s="643"/>
      <c r="Z47" s="357" t="s">
        <v>100</v>
      </c>
    </row>
    <row r="48" spans="1:27" s="234" customFormat="1" ht="15" customHeight="1">
      <c r="A48" s="643"/>
      <c r="B48" s="680"/>
      <c r="C48" s="643"/>
      <c r="D48" s="643"/>
      <c r="E48" s="643"/>
      <c r="F48" s="674"/>
      <c r="G48" s="674"/>
      <c r="H48" s="674"/>
      <c r="I48" s="612"/>
      <c r="J48" s="423" t="s">
        <v>106</v>
      </c>
      <c r="K48" s="423"/>
      <c r="L48" s="423" t="s">
        <v>89</v>
      </c>
      <c r="M48" s="423"/>
      <c r="N48" s="423"/>
      <c r="O48" s="429" t="s">
        <v>38</v>
      </c>
      <c r="P48" s="423">
        <v>15</v>
      </c>
      <c r="Q48" s="419" t="s">
        <v>834</v>
      </c>
      <c r="R48" s="423">
        <v>60</v>
      </c>
      <c r="S48" s="140" t="s">
        <v>48</v>
      </c>
      <c r="T48" s="423">
        <f>(15*24)*60</f>
        <v>21600</v>
      </c>
      <c r="U48" s="423" t="s">
        <v>56</v>
      </c>
      <c r="V48" s="429" t="s">
        <v>18</v>
      </c>
      <c r="W48" s="429" t="s">
        <v>18</v>
      </c>
      <c r="X48" s="423">
        <f t="shared" si="0"/>
        <v>21675</v>
      </c>
      <c r="Y48" s="643"/>
      <c r="Z48" s="357" t="s">
        <v>100</v>
      </c>
    </row>
    <row r="49" spans="1:26" s="234" customFormat="1" ht="57" customHeight="1">
      <c r="A49" s="643"/>
      <c r="B49" s="680"/>
      <c r="C49" s="643"/>
      <c r="D49" s="643"/>
      <c r="E49" s="643"/>
      <c r="F49" s="674"/>
      <c r="G49" s="674"/>
      <c r="H49" s="674"/>
      <c r="I49" s="612"/>
      <c r="J49" s="423" t="s">
        <v>107</v>
      </c>
      <c r="K49" s="423"/>
      <c r="L49" s="423" t="s">
        <v>89</v>
      </c>
      <c r="M49" s="423"/>
      <c r="N49" s="423"/>
      <c r="O49" s="429" t="s">
        <v>38</v>
      </c>
      <c r="P49" s="423">
        <v>15</v>
      </c>
      <c r="Q49" s="419" t="s">
        <v>834</v>
      </c>
      <c r="R49" s="423">
        <v>60</v>
      </c>
      <c r="S49" s="429" t="s">
        <v>18</v>
      </c>
      <c r="T49" s="423">
        <v>0</v>
      </c>
      <c r="U49" s="423" t="s">
        <v>56</v>
      </c>
      <c r="V49" s="429" t="s">
        <v>18</v>
      </c>
      <c r="W49" s="429" t="s">
        <v>18</v>
      </c>
      <c r="X49" s="423">
        <f t="shared" si="0"/>
        <v>75</v>
      </c>
      <c r="Y49" s="643"/>
      <c r="Z49" s="358" t="s">
        <v>835</v>
      </c>
    </row>
    <row r="50" spans="1:26" s="234" customFormat="1" ht="15" customHeight="1">
      <c r="A50" s="643"/>
      <c r="B50" s="680"/>
      <c r="C50" s="643"/>
      <c r="D50" s="643"/>
      <c r="E50" s="643"/>
      <c r="F50" s="674"/>
      <c r="G50" s="674"/>
      <c r="H50" s="674"/>
      <c r="I50" s="643" t="s">
        <v>111</v>
      </c>
      <c r="J50" s="423" t="s">
        <v>112</v>
      </c>
      <c r="K50" s="432" t="s">
        <v>89</v>
      </c>
      <c r="L50" s="432" t="s">
        <v>89</v>
      </c>
      <c r="M50" s="432"/>
      <c r="N50" s="432"/>
      <c r="O50" s="101" t="s">
        <v>38</v>
      </c>
      <c r="P50" s="432">
        <v>15</v>
      </c>
      <c r="Q50" s="419" t="s">
        <v>834</v>
      </c>
      <c r="R50" s="423">
        <v>60</v>
      </c>
      <c r="S50" s="140" t="s">
        <v>48</v>
      </c>
      <c r="T50" s="432">
        <f t="shared" ref="T50:T60" si="1">(15*24)*60</f>
        <v>21600</v>
      </c>
      <c r="U50" s="432" t="s">
        <v>56</v>
      </c>
      <c r="V50" s="101" t="s">
        <v>18</v>
      </c>
      <c r="W50" s="101" t="s">
        <v>18</v>
      </c>
      <c r="X50" s="432">
        <f t="shared" si="0"/>
        <v>21675</v>
      </c>
      <c r="Y50" s="643"/>
      <c r="Z50" s="359" t="s">
        <v>100</v>
      </c>
    </row>
    <row r="51" spans="1:26" s="234" customFormat="1" ht="15" customHeight="1">
      <c r="A51" s="643"/>
      <c r="B51" s="680"/>
      <c r="C51" s="643"/>
      <c r="D51" s="643"/>
      <c r="E51" s="643"/>
      <c r="F51" s="674"/>
      <c r="G51" s="674"/>
      <c r="H51" s="674"/>
      <c r="I51" s="643"/>
      <c r="J51" s="423" t="s">
        <v>113</v>
      </c>
      <c r="K51" s="432" t="s">
        <v>89</v>
      </c>
      <c r="L51" s="432" t="s">
        <v>89</v>
      </c>
      <c r="M51" s="432"/>
      <c r="N51" s="432"/>
      <c r="O51" s="101" t="s">
        <v>38</v>
      </c>
      <c r="P51" s="432">
        <v>15</v>
      </c>
      <c r="Q51" s="419" t="s">
        <v>834</v>
      </c>
      <c r="R51" s="423">
        <v>60</v>
      </c>
      <c r="S51" s="140" t="s">
        <v>48</v>
      </c>
      <c r="T51" s="432">
        <f t="shared" si="1"/>
        <v>21600</v>
      </c>
      <c r="U51" s="432" t="s">
        <v>56</v>
      </c>
      <c r="V51" s="101" t="s">
        <v>18</v>
      </c>
      <c r="W51" s="101" t="s">
        <v>18</v>
      </c>
      <c r="X51" s="432">
        <f t="shared" si="0"/>
        <v>21675</v>
      </c>
      <c r="Y51" s="643"/>
      <c r="Z51" s="359" t="s">
        <v>100</v>
      </c>
    </row>
    <row r="52" spans="1:26" s="234" customFormat="1" ht="15" customHeight="1">
      <c r="A52" s="643"/>
      <c r="B52" s="680"/>
      <c r="C52" s="643"/>
      <c r="D52" s="643"/>
      <c r="E52" s="643"/>
      <c r="F52" s="674"/>
      <c r="G52" s="674"/>
      <c r="H52" s="674"/>
      <c r="I52" s="643"/>
      <c r="J52" s="423" t="s">
        <v>114</v>
      </c>
      <c r="K52" s="432" t="s">
        <v>89</v>
      </c>
      <c r="L52" s="432" t="s">
        <v>89</v>
      </c>
      <c r="M52" s="432"/>
      <c r="N52" s="432"/>
      <c r="O52" s="101" t="s">
        <v>38</v>
      </c>
      <c r="P52" s="432">
        <v>15</v>
      </c>
      <c r="Q52" s="419" t="s">
        <v>834</v>
      </c>
      <c r="R52" s="423">
        <v>60</v>
      </c>
      <c r="S52" s="140" t="s">
        <v>48</v>
      </c>
      <c r="T52" s="432">
        <f t="shared" si="1"/>
        <v>21600</v>
      </c>
      <c r="U52" s="432" t="s">
        <v>56</v>
      </c>
      <c r="V52" s="101" t="s">
        <v>18</v>
      </c>
      <c r="W52" s="101" t="s">
        <v>18</v>
      </c>
      <c r="X52" s="432">
        <f t="shared" si="0"/>
        <v>21675</v>
      </c>
      <c r="Y52" s="643"/>
      <c r="Z52" s="359" t="s">
        <v>100</v>
      </c>
    </row>
    <row r="53" spans="1:26" s="234" customFormat="1" ht="15" customHeight="1">
      <c r="A53" s="643"/>
      <c r="B53" s="680"/>
      <c r="C53" s="643"/>
      <c r="D53" s="643"/>
      <c r="E53" s="643"/>
      <c r="F53" s="674"/>
      <c r="G53" s="674"/>
      <c r="H53" s="674"/>
      <c r="I53" s="643"/>
      <c r="J53" s="423" t="s">
        <v>115</v>
      </c>
      <c r="K53" s="432" t="s">
        <v>89</v>
      </c>
      <c r="L53" s="432" t="s">
        <v>89</v>
      </c>
      <c r="M53" s="432"/>
      <c r="N53" s="432"/>
      <c r="O53" s="101" t="s">
        <v>38</v>
      </c>
      <c r="P53" s="432">
        <v>15</v>
      </c>
      <c r="Q53" s="419" t="s">
        <v>834</v>
      </c>
      <c r="R53" s="423">
        <v>60</v>
      </c>
      <c r="S53" s="140" t="s">
        <v>48</v>
      </c>
      <c r="T53" s="432">
        <f t="shared" si="1"/>
        <v>21600</v>
      </c>
      <c r="U53" s="432" t="s">
        <v>56</v>
      </c>
      <c r="V53" s="101" t="s">
        <v>18</v>
      </c>
      <c r="W53" s="101" t="s">
        <v>18</v>
      </c>
      <c r="X53" s="432">
        <f t="shared" si="0"/>
        <v>21675</v>
      </c>
      <c r="Y53" s="643"/>
      <c r="Z53" s="359" t="s">
        <v>100</v>
      </c>
    </row>
    <row r="54" spans="1:26" s="234" customFormat="1" ht="15" customHeight="1">
      <c r="A54" s="643"/>
      <c r="B54" s="680"/>
      <c r="C54" s="643"/>
      <c r="D54" s="643"/>
      <c r="E54" s="643"/>
      <c r="F54" s="674"/>
      <c r="G54" s="674"/>
      <c r="H54" s="674"/>
      <c r="I54" s="643"/>
      <c r="J54" s="423" t="s">
        <v>96</v>
      </c>
      <c r="K54" s="432" t="s">
        <v>89</v>
      </c>
      <c r="L54" s="432" t="s">
        <v>89</v>
      </c>
      <c r="M54" s="432"/>
      <c r="N54" s="432"/>
      <c r="O54" s="101" t="s">
        <v>38</v>
      </c>
      <c r="P54" s="432">
        <v>15</v>
      </c>
      <c r="Q54" s="419" t="s">
        <v>834</v>
      </c>
      <c r="R54" s="423">
        <v>60</v>
      </c>
      <c r="S54" s="140" t="s">
        <v>48</v>
      </c>
      <c r="T54" s="432">
        <f t="shared" si="1"/>
        <v>21600</v>
      </c>
      <c r="U54" s="432" t="s">
        <v>56</v>
      </c>
      <c r="V54" s="101" t="s">
        <v>18</v>
      </c>
      <c r="W54" s="101" t="s">
        <v>18</v>
      </c>
      <c r="X54" s="432">
        <f t="shared" si="0"/>
        <v>21675</v>
      </c>
      <c r="Y54" s="643"/>
      <c r="Z54" s="359" t="s">
        <v>100</v>
      </c>
    </row>
    <row r="55" spans="1:26" s="234" customFormat="1" ht="15" customHeight="1">
      <c r="A55" s="643"/>
      <c r="B55" s="680"/>
      <c r="C55" s="643"/>
      <c r="D55" s="643"/>
      <c r="E55" s="643"/>
      <c r="F55" s="674"/>
      <c r="G55" s="674"/>
      <c r="H55" s="674"/>
      <c r="I55" s="643"/>
      <c r="J55" s="423" t="s">
        <v>116</v>
      </c>
      <c r="K55" s="432" t="s">
        <v>89</v>
      </c>
      <c r="L55" s="432" t="s">
        <v>89</v>
      </c>
      <c r="M55" s="432"/>
      <c r="N55" s="432"/>
      <c r="O55" s="101" t="s">
        <v>38</v>
      </c>
      <c r="P55" s="432">
        <v>15</v>
      </c>
      <c r="Q55" s="419" t="s">
        <v>834</v>
      </c>
      <c r="R55" s="423">
        <v>60</v>
      </c>
      <c r="S55" s="140" t="s">
        <v>48</v>
      </c>
      <c r="T55" s="432">
        <f t="shared" si="1"/>
        <v>21600</v>
      </c>
      <c r="U55" s="432" t="s">
        <v>56</v>
      </c>
      <c r="V55" s="101" t="s">
        <v>18</v>
      </c>
      <c r="W55" s="101" t="s">
        <v>18</v>
      </c>
      <c r="X55" s="432">
        <f t="shared" si="0"/>
        <v>21675</v>
      </c>
      <c r="Y55" s="643"/>
      <c r="Z55" s="359" t="s">
        <v>100</v>
      </c>
    </row>
    <row r="56" spans="1:26" s="234" customFormat="1" ht="15" customHeight="1">
      <c r="A56" s="643"/>
      <c r="B56" s="680"/>
      <c r="C56" s="643"/>
      <c r="D56" s="643"/>
      <c r="E56" s="643"/>
      <c r="F56" s="674"/>
      <c r="G56" s="674"/>
      <c r="H56" s="674"/>
      <c r="I56" s="462" t="s">
        <v>808</v>
      </c>
      <c r="J56" s="462" t="s">
        <v>809</v>
      </c>
      <c r="K56" s="462" t="s">
        <v>89</v>
      </c>
      <c r="L56" s="462" t="s">
        <v>89</v>
      </c>
      <c r="M56" s="462"/>
      <c r="N56" s="462"/>
      <c r="O56" s="140" t="s">
        <v>38</v>
      </c>
      <c r="P56" s="462">
        <v>15</v>
      </c>
      <c r="Q56" s="462" t="s">
        <v>834</v>
      </c>
      <c r="R56" s="462">
        <v>60</v>
      </c>
      <c r="S56" s="140" t="s">
        <v>48</v>
      </c>
      <c r="T56" s="462">
        <f t="shared" si="1"/>
        <v>21600</v>
      </c>
      <c r="U56" s="462" t="s">
        <v>56</v>
      </c>
      <c r="V56" s="140" t="s">
        <v>18</v>
      </c>
      <c r="W56" s="140" t="s">
        <v>18</v>
      </c>
      <c r="X56" s="462">
        <f t="shared" si="0"/>
        <v>21675</v>
      </c>
      <c r="Y56" s="643"/>
      <c r="Z56" s="359"/>
    </row>
    <row r="57" spans="1:26" s="234" customFormat="1" ht="15" customHeight="1">
      <c r="A57" s="643"/>
      <c r="B57" s="680"/>
      <c r="C57" s="643"/>
      <c r="D57" s="643"/>
      <c r="E57" s="643"/>
      <c r="F57" s="674"/>
      <c r="G57" s="674"/>
      <c r="H57" s="674"/>
      <c r="I57" s="593" t="s">
        <v>810</v>
      </c>
      <c r="J57" s="462" t="s">
        <v>809</v>
      </c>
      <c r="K57" s="462" t="s">
        <v>89</v>
      </c>
      <c r="L57" s="462" t="s">
        <v>89</v>
      </c>
      <c r="M57" s="462"/>
      <c r="N57" s="462"/>
      <c r="O57" s="140" t="s">
        <v>38</v>
      </c>
      <c r="P57" s="462">
        <v>15</v>
      </c>
      <c r="Q57" s="462" t="s">
        <v>834</v>
      </c>
      <c r="R57" s="462">
        <v>60</v>
      </c>
      <c r="S57" s="140" t="s">
        <v>48</v>
      </c>
      <c r="T57" s="462">
        <f t="shared" si="1"/>
        <v>21600</v>
      </c>
      <c r="U57" s="462" t="s">
        <v>56</v>
      </c>
      <c r="V57" s="140" t="s">
        <v>18</v>
      </c>
      <c r="W57" s="140" t="s">
        <v>18</v>
      </c>
      <c r="X57" s="462">
        <f t="shared" si="0"/>
        <v>21675</v>
      </c>
      <c r="Y57" s="643"/>
      <c r="Z57" s="359"/>
    </row>
    <row r="58" spans="1:26" s="234" customFormat="1" ht="15" customHeight="1">
      <c r="A58" s="643"/>
      <c r="B58" s="680"/>
      <c r="C58" s="643"/>
      <c r="D58" s="643"/>
      <c r="E58" s="643"/>
      <c r="F58" s="674"/>
      <c r="G58" s="674"/>
      <c r="H58" s="674"/>
      <c r="I58" s="593"/>
      <c r="J58" s="462" t="s">
        <v>811</v>
      </c>
      <c r="K58" s="462" t="s">
        <v>89</v>
      </c>
      <c r="L58" s="462" t="s">
        <v>89</v>
      </c>
      <c r="M58" s="462"/>
      <c r="N58" s="462"/>
      <c r="O58" s="140" t="s">
        <v>38</v>
      </c>
      <c r="P58" s="462">
        <v>15</v>
      </c>
      <c r="Q58" s="462" t="s">
        <v>834</v>
      </c>
      <c r="R58" s="462">
        <v>60</v>
      </c>
      <c r="S58" s="140" t="s">
        <v>48</v>
      </c>
      <c r="T58" s="462">
        <f t="shared" si="1"/>
        <v>21600</v>
      </c>
      <c r="U58" s="462" t="s">
        <v>56</v>
      </c>
      <c r="V58" s="140" t="s">
        <v>18</v>
      </c>
      <c r="W58" s="140" t="s">
        <v>18</v>
      </c>
      <c r="X58" s="462">
        <f t="shared" si="0"/>
        <v>21675</v>
      </c>
      <c r="Y58" s="643"/>
      <c r="Z58" s="359"/>
    </row>
    <row r="59" spans="1:26" s="234" customFormat="1" ht="15" customHeight="1">
      <c r="A59" s="643"/>
      <c r="B59" s="680"/>
      <c r="C59" s="643"/>
      <c r="D59" s="643"/>
      <c r="E59" s="643"/>
      <c r="F59" s="674"/>
      <c r="G59" s="674"/>
      <c r="H59" s="674"/>
      <c r="I59" s="643" t="s">
        <v>117</v>
      </c>
      <c r="J59" s="423" t="s">
        <v>118</v>
      </c>
      <c r="K59" s="432" t="s">
        <v>89</v>
      </c>
      <c r="L59" s="432" t="s">
        <v>89</v>
      </c>
      <c r="M59" s="432"/>
      <c r="N59" s="432"/>
      <c r="O59" s="101" t="s">
        <v>38</v>
      </c>
      <c r="P59" s="432">
        <v>15</v>
      </c>
      <c r="Q59" s="419" t="s">
        <v>834</v>
      </c>
      <c r="R59" s="423">
        <v>60</v>
      </c>
      <c r="S59" s="140" t="s">
        <v>48</v>
      </c>
      <c r="T59" s="432">
        <f t="shared" si="1"/>
        <v>21600</v>
      </c>
      <c r="U59" s="432" t="s">
        <v>56</v>
      </c>
      <c r="V59" s="101" t="s">
        <v>18</v>
      </c>
      <c r="W59" s="101" t="s">
        <v>18</v>
      </c>
      <c r="X59" s="432">
        <f t="shared" si="0"/>
        <v>21675</v>
      </c>
      <c r="Y59" s="643"/>
      <c r="Z59" s="233"/>
    </row>
    <row r="60" spans="1:26" s="234" customFormat="1" ht="15" customHeight="1">
      <c r="A60" s="643"/>
      <c r="B60" s="680"/>
      <c r="C60" s="643"/>
      <c r="D60" s="643"/>
      <c r="E60" s="643"/>
      <c r="F60" s="674"/>
      <c r="G60" s="674"/>
      <c r="H60" s="674"/>
      <c r="I60" s="643"/>
      <c r="J60" s="423" t="s">
        <v>119</v>
      </c>
      <c r="K60" s="432"/>
      <c r="L60" s="432" t="s">
        <v>89</v>
      </c>
      <c r="M60" s="432"/>
      <c r="N60" s="432"/>
      <c r="O60" s="101" t="s">
        <v>38</v>
      </c>
      <c r="P60" s="432">
        <v>15</v>
      </c>
      <c r="Q60" s="419" t="s">
        <v>834</v>
      </c>
      <c r="R60" s="423">
        <v>60</v>
      </c>
      <c r="S60" s="140" t="s">
        <v>48</v>
      </c>
      <c r="T60" s="432">
        <f t="shared" si="1"/>
        <v>21600</v>
      </c>
      <c r="U60" s="432" t="s">
        <v>56</v>
      </c>
      <c r="V60" s="101" t="s">
        <v>18</v>
      </c>
      <c r="W60" s="101" t="s">
        <v>18</v>
      </c>
      <c r="X60" s="432">
        <f t="shared" si="0"/>
        <v>21675</v>
      </c>
      <c r="Y60" s="643"/>
      <c r="Z60" s="233"/>
    </row>
    <row r="61" spans="1:26" s="234" customFormat="1" ht="15" customHeight="1">
      <c r="A61" s="643"/>
      <c r="B61" s="680"/>
      <c r="C61" s="643"/>
      <c r="D61" s="643"/>
      <c r="E61" s="643"/>
      <c r="F61" s="674"/>
      <c r="G61" s="674"/>
      <c r="H61" s="674"/>
      <c r="I61" s="643"/>
      <c r="J61" s="423" t="s">
        <v>120</v>
      </c>
      <c r="K61" s="432" t="s">
        <v>89</v>
      </c>
      <c r="L61" s="432" t="s">
        <v>89</v>
      </c>
      <c r="M61" s="432"/>
      <c r="N61" s="432"/>
      <c r="O61" s="101" t="s">
        <v>38</v>
      </c>
      <c r="P61" s="432">
        <v>15</v>
      </c>
      <c r="Q61" s="419" t="s">
        <v>834</v>
      </c>
      <c r="R61" s="423">
        <v>60</v>
      </c>
      <c r="S61" s="140" t="s">
        <v>18</v>
      </c>
      <c r="T61" s="432">
        <v>0</v>
      </c>
      <c r="U61" s="432" t="s">
        <v>56</v>
      </c>
      <c r="V61" s="101" t="s">
        <v>18</v>
      </c>
      <c r="W61" s="101" t="s">
        <v>18</v>
      </c>
      <c r="X61" s="432">
        <f t="shared" si="0"/>
        <v>75</v>
      </c>
      <c r="Y61" s="643"/>
      <c r="Z61" s="233"/>
    </row>
    <row r="62" spans="1:26" s="234" customFormat="1" ht="15" customHeight="1">
      <c r="A62" s="643"/>
      <c r="B62" s="680"/>
      <c r="C62" s="643"/>
      <c r="D62" s="643"/>
      <c r="E62" s="643"/>
      <c r="F62" s="674"/>
      <c r="G62" s="674"/>
      <c r="H62" s="674"/>
      <c r="I62" s="643"/>
      <c r="J62" s="423" t="s">
        <v>121</v>
      </c>
      <c r="K62" s="432" t="s">
        <v>89</v>
      </c>
      <c r="L62" s="432" t="s">
        <v>89</v>
      </c>
      <c r="M62" s="432"/>
      <c r="N62" s="432"/>
      <c r="O62" s="101" t="s">
        <v>38</v>
      </c>
      <c r="P62" s="432">
        <v>15</v>
      </c>
      <c r="Q62" s="419" t="s">
        <v>834</v>
      </c>
      <c r="R62" s="423">
        <v>60</v>
      </c>
      <c r="S62" s="140" t="s">
        <v>48</v>
      </c>
      <c r="T62" s="432">
        <f t="shared" ref="T62:T79" si="2">(15*24)*60</f>
        <v>21600</v>
      </c>
      <c r="U62" s="432" t="s">
        <v>56</v>
      </c>
      <c r="V62" s="101" t="s">
        <v>18</v>
      </c>
      <c r="W62" s="101" t="s">
        <v>18</v>
      </c>
      <c r="X62" s="432">
        <f t="shared" si="0"/>
        <v>21675</v>
      </c>
      <c r="Y62" s="643"/>
      <c r="Z62" s="233"/>
    </row>
    <row r="63" spans="1:26" s="234" customFormat="1" ht="15" customHeight="1">
      <c r="A63" s="643"/>
      <c r="B63" s="680"/>
      <c r="C63" s="643"/>
      <c r="D63" s="643"/>
      <c r="E63" s="643"/>
      <c r="F63" s="674"/>
      <c r="G63" s="674"/>
      <c r="H63" s="674"/>
      <c r="I63" s="643"/>
      <c r="J63" s="423" t="s">
        <v>122</v>
      </c>
      <c r="K63" s="432" t="s">
        <v>89</v>
      </c>
      <c r="L63" s="432" t="s">
        <v>89</v>
      </c>
      <c r="M63" s="432"/>
      <c r="N63" s="432"/>
      <c r="O63" s="101" t="s">
        <v>38</v>
      </c>
      <c r="P63" s="432">
        <v>15</v>
      </c>
      <c r="Q63" s="419" t="s">
        <v>834</v>
      </c>
      <c r="R63" s="423">
        <v>60</v>
      </c>
      <c r="S63" s="140" t="s">
        <v>48</v>
      </c>
      <c r="T63" s="432">
        <f t="shared" si="2"/>
        <v>21600</v>
      </c>
      <c r="U63" s="432" t="s">
        <v>56</v>
      </c>
      <c r="V63" s="101" t="s">
        <v>18</v>
      </c>
      <c r="W63" s="101" t="s">
        <v>18</v>
      </c>
      <c r="X63" s="432">
        <f t="shared" si="0"/>
        <v>21675</v>
      </c>
      <c r="Y63" s="643"/>
      <c r="Z63" s="233"/>
    </row>
    <row r="64" spans="1:26" s="234" customFormat="1" ht="15" customHeight="1">
      <c r="A64" s="643"/>
      <c r="B64" s="680"/>
      <c r="C64" s="643"/>
      <c r="D64" s="643"/>
      <c r="E64" s="643"/>
      <c r="F64" s="674"/>
      <c r="G64" s="674"/>
      <c r="H64" s="674"/>
      <c r="I64" s="643"/>
      <c r="J64" s="423" t="s">
        <v>123</v>
      </c>
      <c r="K64" s="432" t="s">
        <v>89</v>
      </c>
      <c r="L64" s="432" t="s">
        <v>89</v>
      </c>
      <c r="M64" s="432"/>
      <c r="N64" s="432"/>
      <c r="O64" s="101" t="s">
        <v>38</v>
      </c>
      <c r="P64" s="432">
        <v>15</v>
      </c>
      <c r="Q64" s="419" t="s">
        <v>834</v>
      </c>
      <c r="R64" s="423">
        <v>60</v>
      </c>
      <c r="S64" s="140" t="s">
        <v>48</v>
      </c>
      <c r="T64" s="432">
        <f t="shared" si="2"/>
        <v>21600</v>
      </c>
      <c r="U64" s="432" t="s">
        <v>56</v>
      </c>
      <c r="V64" s="101" t="s">
        <v>18</v>
      </c>
      <c r="W64" s="101" t="s">
        <v>18</v>
      </c>
      <c r="X64" s="432">
        <f t="shared" si="0"/>
        <v>21675</v>
      </c>
      <c r="Y64" s="643"/>
      <c r="Z64" s="233"/>
    </row>
    <row r="65" spans="1:26" s="234" customFormat="1" ht="15" customHeight="1">
      <c r="A65" s="643"/>
      <c r="B65" s="680"/>
      <c r="C65" s="643"/>
      <c r="D65" s="643"/>
      <c r="E65" s="643"/>
      <c r="F65" s="674"/>
      <c r="G65" s="674"/>
      <c r="H65" s="674"/>
      <c r="I65" s="643"/>
      <c r="J65" s="423" t="s">
        <v>124</v>
      </c>
      <c r="K65" s="432"/>
      <c r="L65" s="432" t="s">
        <v>89</v>
      </c>
      <c r="M65" s="432"/>
      <c r="N65" s="432"/>
      <c r="O65" s="101" t="s">
        <v>38</v>
      </c>
      <c r="P65" s="432">
        <v>15</v>
      </c>
      <c r="Q65" s="419" t="s">
        <v>834</v>
      </c>
      <c r="R65" s="423">
        <v>60</v>
      </c>
      <c r="S65" s="140" t="s">
        <v>48</v>
      </c>
      <c r="T65" s="432">
        <f t="shared" si="2"/>
        <v>21600</v>
      </c>
      <c r="U65" s="432" t="s">
        <v>56</v>
      </c>
      <c r="V65" s="101" t="s">
        <v>18</v>
      </c>
      <c r="W65" s="101" t="s">
        <v>18</v>
      </c>
      <c r="X65" s="432">
        <f t="shared" si="0"/>
        <v>21675</v>
      </c>
      <c r="Y65" s="643"/>
      <c r="Z65" s="233"/>
    </row>
    <row r="66" spans="1:26" s="234" customFormat="1" ht="15" customHeight="1">
      <c r="A66" s="643"/>
      <c r="B66" s="680"/>
      <c r="C66" s="643"/>
      <c r="D66" s="643"/>
      <c r="E66" s="643"/>
      <c r="F66" s="674"/>
      <c r="G66" s="674"/>
      <c r="H66" s="674"/>
      <c r="I66" s="643"/>
      <c r="J66" s="423" t="s">
        <v>125</v>
      </c>
      <c r="K66" s="432" t="s">
        <v>89</v>
      </c>
      <c r="L66" s="432" t="s">
        <v>89</v>
      </c>
      <c r="M66" s="432"/>
      <c r="N66" s="432"/>
      <c r="O66" s="101" t="s">
        <v>38</v>
      </c>
      <c r="P66" s="432">
        <v>15</v>
      </c>
      <c r="Q66" s="419" t="s">
        <v>834</v>
      </c>
      <c r="R66" s="423">
        <v>60</v>
      </c>
      <c r="S66" s="140" t="s">
        <v>48</v>
      </c>
      <c r="T66" s="432">
        <f t="shared" si="2"/>
        <v>21600</v>
      </c>
      <c r="U66" s="432" t="s">
        <v>56</v>
      </c>
      <c r="V66" s="101" t="s">
        <v>18</v>
      </c>
      <c r="W66" s="101" t="s">
        <v>18</v>
      </c>
      <c r="X66" s="432">
        <f t="shared" si="0"/>
        <v>21675</v>
      </c>
      <c r="Y66" s="643"/>
      <c r="Z66" s="233"/>
    </row>
    <row r="67" spans="1:26" s="234" customFormat="1" ht="15" customHeight="1">
      <c r="A67" s="643"/>
      <c r="B67" s="680"/>
      <c r="C67" s="643"/>
      <c r="D67" s="643"/>
      <c r="E67" s="643"/>
      <c r="F67" s="674"/>
      <c r="G67" s="674"/>
      <c r="H67" s="674"/>
      <c r="I67" s="643"/>
      <c r="J67" s="423" t="s">
        <v>126</v>
      </c>
      <c r="K67" s="432" t="s">
        <v>89</v>
      </c>
      <c r="L67" s="432" t="s">
        <v>89</v>
      </c>
      <c r="M67" s="432"/>
      <c r="N67" s="432"/>
      <c r="O67" s="101" t="s">
        <v>38</v>
      </c>
      <c r="P67" s="432">
        <v>15</v>
      </c>
      <c r="Q67" s="419" t="s">
        <v>834</v>
      </c>
      <c r="R67" s="423">
        <v>60</v>
      </c>
      <c r="S67" s="140" t="s">
        <v>48</v>
      </c>
      <c r="T67" s="432">
        <f t="shared" si="2"/>
        <v>21600</v>
      </c>
      <c r="U67" s="432" t="s">
        <v>56</v>
      </c>
      <c r="V67" s="101" t="s">
        <v>18</v>
      </c>
      <c r="W67" s="101" t="s">
        <v>18</v>
      </c>
      <c r="X67" s="432">
        <f t="shared" si="0"/>
        <v>21675</v>
      </c>
      <c r="Y67" s="643"/>
      <c r="Z67" s="233"/>
    </row>
    <row r="68" spans="1:26" s="234" customFormat="1" ht="15" customHeight="1">
      <c r="A68" s="643"/>
      <c r="B68" s="680"/>
      <c r="C68" s="643"/>
      <c r="D68" s="643"/>
      <c r="E68" s="643"/>
      <c r="F68" s="674"/>
      <c r="G68" s="674"/>
      <c r="H68" s="674"/>
      <c r="I68" s="643"/>
      <c r="J68" s="423" t="s">
        <v>127</v>
      </c>
      <c r="K68" s="432" t="s">
        <v>89</v>
      </c>
      <c r="L68" s="432" t="s">
        <v>89</v>
      </c>
      <c r="M68" s="432"/>
      <c r="N68" s="432"/>
      <c r="O68" s="101" t="s">
        <v>38</v>
      </c>
      <c r="P68" s="432">
        <v>15</v>
      </c>
      <c r="Q68" s="419" t="s">
        <v>834</v>
      </c>
      <c r="R68" s="423">
        <v>60</v>
      </c>
      <c r="S68" s="140" t="s">
        <v>48</v>
      </c>
      <c r="T68" s="432">
        <f t="shared" si="2"/>
        <v>21600</v>
      </c>
      <c r="U68" s="432" t="s">
        <v>56</v>
      </c>
      <c r="V68" s="101" t="s">
        <v>18</v>
      </c>
      <c r="W68" s="101" t="s">
        <v>18</v>
      </c>
      <c r="X68" s="432">
        <f t="shared" si="0"/>
        <v>21675</v>
      </c>
      <c r="Y68" s="643"/>
      <c r="Z68" s="233"/>
    </row>
    <row r="69" spans="1:26" s="234" customFormat="1" ht="15" customHeight="1">
      <c r="A69" s="643"/>
      <c r="B69" s="680"/>
      <c r="C69" s="643"/>
      <c r="D69" s="643"/>
      <c r="E69" s="643"/>
      <c r="F69" s="674"/>
      <c r="G69" s="674"/>
      <c r="H69" s="674"/>
      <c r="I69" s="643" t="s">
        <v>128</v>
      </c>
      <c r="J69" s="423" t="s">
        <v>129</v>
      </c>
      <c r="K69" s="432"/>
      <c r="L69" s="432" t="s">
        <v>89</v>
      </c>
      <c r="M69" s="432"/>
      <c r="N69" s="432"/>
      <c r="O69" s="101" t="s">
        <v>38</v>
      </c>
      <c r="P69" s="432">
        <v>15</v>
      </c>
      <c r="Q69" s="419" t="s">
        <v>834</v>
      </c>
      <c r="R69" s="423">
        <v>60</v>
      </c>
      <c r="S69" s="140" t="s">
        <v>48</v>
      </c>
      <c r="T69" s="432">
        <f t="shared" si="2"/>
        <v>21600</v>
      </c>
      <c r="U69" s="432" t="s">
        <v>56</v>
      </c>
      <c r="V69" s="432" t="s">
        <v>18</v>
      </c>
      <c r="W69" s="432" t="s">
        <v>18</v>
      </c>
      <c r="X69" s="432">
        <f t="shared" ref="X69:X100" si="3">P69+R69+T69</f>
        <v>21675</v>
      </c>
      <c r="Y69" s="643"/>
      <c r="Z69" s="233"/>
    </row>
    <row r="70" spans="1:26" s="234" customFormat="1" ht="15" customHeight="1">
      <c r="A70" s="643"/>
      <c r="B70" s="680"/>
      <c r="C70" s="643"/>
      <c r="D70" s="643"/>
      <c r="E70" s="643"/>
      <c r="F70" s="674"/>
      <c r="G70" s="674"/>
      <c r="H70" s="674"/>
      <c r="I70" s="643"/>
      <c r="J70" s="423" t="s">
        <v>96</v>
      </c>
      <c r="K70" s="432" t="s">
        <v>89</v>
      </c>
      <c r="L70" s="432" t="s">
        <v>89</v>
      </c>
      <c r="M70" s="432"/>
      <c r="N70" s="432"/>
      <c r="O70" s="101" t="s">
        <v>38</v>
      </c>
      <c r="P70" s="432">
        <v>15</v>
      </c>
      <c r="Q70" s="419" t="s">
        <v>834</v>
      </c>
      <c r="R70" s="423">
        <v>60</v>
      </c>
      <c r="S70" s="140" t="s">
        <v>48</v>
      </c>
      <c r="T70" s="432">
        <f t="shared" si="2"/>
        <v>21600</v>
      </c>
      <c r="U70" s="432" t="s">
        <v>56</v>
      </c>
      <c r="V70" s="101" t="s">
        <v>18</v>
      </c>
      <c r="W70" s="101" t="s">
        <v>18</v>
      </c>
      <c r="X70" s="432">
        <f t="shared" si="3"/>
        <v>21675</v>
      </c>
      <c r="Y70" s="643"/>
      <c r="Z70" s="233"/>
    </row>
    <row r="71" spans="1:26" s="234" customFormat="1" ht="15" customHeight="1">
      <c r="A71" s="643"/>
      <c r="B71" s="680"/>
      <c r="C71" s="643"/>
      <c r="D71" s="643"/>
      <c r="E71" s="643"/>
      <c r="F71" s="674"/>
      <c r="G71" s="674"/>
      <c r="H71" s="674"/>
      <c r="I71" s="643"/>
      <c r="J71" s="423" t="s">
        <v>130</v>
      </c>
      <c r="K71" s="432"/>
      <c r="L71" s="432" t="s">
        <v>89</v>
      </c>
      <c r="M71" s="432"/>
      <c r="N71" s="432"/>
      <c r="O71" s="101" t="s">
        <v>38</v>
      </c>
      <c r="P71" s="432">
        <v>15</v>
      </c>
      <c r="Q71" s="419" t="s">
        <v>834</v>
      </c>
      <c r="R71" s="423">
        <v>60</v>
      </c>
      <c r="S71" s="140" t="s">
        <v>48</v>
      </c>
      <c r="T71" s="432">
        <f t="shared" si="2"/>
        <v>21600</v>
      </c>
      <c r="U71" s="432" t="s">
        <v>56</v>
      </c>
      <c r="V71" s="101" t="s">
        <v>18</v>
      </c>
      <c r="W71" s="101" t="s">
        <v>18</v>
      </c>
      <c r="X71" s="432">
        <f t="shared" si="3"/>
        <v>21675</v>
      </c>
      <c r="Y71" s="643"/>
      <c r="Z71" s="233"/>
    </row>
    <row r="72" spans="1:26" s="234" customFormat="1" ht="15" customHeight="1">
      <c r="A72" s="643"/>
      <c r="B72" s="680"/>
      <c r="C72" s="643"/>
      <c r="D72" s="643"/>
      <c r="E72" s="643"/>
      <c r="F72" s="674"/>
      <c r="G72" s="674"/>
      <c r="H72" s="674"/>
      <c r="I72" s="643" t="s">
        <v>131</v>
      </c>
      <c r="J72" s="419" t="s">
        <v>845</v>
      </c>
      <c r="K72" s="436" t="s">
        <v>89</v>
      </c>
      <c r="L72" s="436" t="s">
        <v>89</v>
      </c>
      <c r="M72" s="436"/>
      <c r="N72" s="436"/>
      <c r="O72" s="312" t="s">
        <v>38</v>
      </c>
      <c r="P72" s="436">
        <v>15</v>
      </c>
      <c r="Q72" s="436" t="s">
        <v>38</v>
      </c>
      <c r="R72" s="436">
        <v>60</v>
      </c>
      <c r="S72" s="312" t="s">
        <v>18</v>
      </c>
      <c r="T72" s="436">
        <v>0</v>
      </c>
      <c r="U72" s="436" t="s">
        <v>56</v>
      </c>
      <c r="V72" s="312" t="s">
        <v>18</v>
      </c>
      <c r="W72" s="312" t="s">
        <v>18</v>
      </c>
      <c r="X72" s="436">
        <f t="shared" ref="X72" si="4">P72+R72+T72</f>
        <v>75</v>
      </c>
      <c r="Y72" s="643"/>
      <c r="Z72" s="233"/>
    </row>
    <row r="73" spans="1:26" s="234" customFormat="1" ht="15" customHeight="1">
      <c r="A73" s="643"/>
      <c r="B73" s="680"/>
      <c r="C73" s="643"/>
      <c r="D73" s="643"/>
      <c r="E73" s="643"/>
      <c r="F73" s="674"/>
      <c r="G73" s="674"/>
      <c r="H73" s="674"/>
      <c r="I73" s="643"/>
      <c r="J73" s="423" t="s">
        <v>118</v>
      </c>
      <c r="K73" s="432" t="s">
        <v>89</v>
      </c>
      <c r="L73" s="432" t="s">
        <v>89</v>
      </c>
      <c r="M73" s="432"/>
      <c r="N73" s="432"/>
      <c r="O73" s="101" t="s">
        <v>38</v>
      </c>
      <c r="P73" s="432">
        <v>15</v>
      </c>
      <c r="Q73" s="419" t="s">
        <v>834</v>
      </c>
      <c r="R73" s="423">
        <v>60</v>
      </c>
      <c r="S73" s="140" t="s">
        <v>48</v>
      </c>
      <c r="T73" s="432">
        <f t="shared" si="2"/>
        <v>21600</v>
      </c>
      <c r="U73" s="432" t="s">
        <v>56</v>
      </c>
      <c r="V73" s="101" t="s">
        <v>18</v>
      </c>
      <c r="W73" s="101" t="s">
        <v>18</v>
      </c>
      <c r="X73" s="432">
        <f t="shared" si="3"/>
        <v>21675</v>
      </c>
      <c r="Y73" s="643"/>
      <c r="Z73" s="233"/>
    </row>
    <row r="74" spans="1:26" s="234" customFormat="1" ht="15" customHeight="1">
      <c r="A74" s="643"/>
      <c r="B74" s="680"/>
      <c r="C74" s="643"/>
      <c r="D74" s="643"/>
      <c r="E74" s="643"/>
      <c r="F74" s="674"/>
      <c r="G74" s="674"/>
      <c r="H74" s="674"/>
      <c r="I74" s="643"/>
      <c r="J74" s="423" t="s">
        <v>132</v>
      </c>
      <c r="K74" s="432" t="s">
        <v>89</v>
      </c>
      <c r="L74" s="432" t="s">
        <v>89</v>
      </c>
      <c r="M74" s="432"/>
      <c r="N74" s="432"/>
      <c r="O74" s="101" t="s">
        <v>38</v>
      </c>
      <c r="P74" s="432">
        <v>15</v>
      </c>
      <c r="Q74" s="419" t="s">
        <v>834</v>
      </c>
      <c r="R74" s="423">
        <v>60</v>
      </c>
      <c r="S74" s="140" t="s">
        <v>48</v>
      </c>
      <c r="T74" s="432">
        <f t="shared" si="2"/>
        <v>21600</v>
      </c>
      <c r="U74" s="432" t="s">
        <v>56</v>
      </c>
      <c r="V74" s="101" t="s">
        <v>18</v>
      </c>
      <c r="W74" s="101" t="s">
        <v>18</v>
      </c>
      <c r="X74" s="432">
        <f t="shared" si="3"/>
        <v>21675</v>
      </c>
      <c r="Y74" s="643"/>
      <c r="Z74" s="233"/>
    </row>
    <row r="75" spans="1:26" s="234" customFormat="1" ht="15" customHeight="1">
      <c r="A75" s="643"/>
      <c r="B75" s="680"/>
      <c r="C75" s="643"/>
      <c r="D75" s="643"/>
      <c r="E75" s="643"/>
      <c r="F75" s="674"/>
      <c r="G75" s="674"/>
      <c r="H75" s="674"/>
      <c r="I75" s="643"/>
      <c r="J75" s="423" t="s">
        <v>96</v>
      </c>
      <c r="K75" s="432" t="s">
        <v>89</v>
      </c>
      <c r="L75" s="432" t="s">
        <v>89</v>
      </c>
      <c r="M75" s="432"/>
      <c r="N75" s="432"/>
      <c r="O75" s="101" t="s">
        <v>38</v>
      </c>
      <c r="P75" s="432">
        <v>15</v>
      </c>
      <c r="Q75" s="419" t="s">
        <v>834</v>
      </c>
      <c r="R75" s="423">
        <v>60</v>
      </c>
      <c r="S75" s="140" t="s">
        <v>48</v>
      </c>
      <c r="T75" s="432">
        <f t="shared" si="2"/>
        <v>21600</v>
      </c>
      <c r="U75" s="432" t="s">
        <v>56</v>
      </c>
      <c r="V75" s="101" t="s">
        <v>18</v>
      </c>
      <c r="W75" s="101" t="s">
        <v>18</v>
      </c>
      <c r="X75" s="432">
        <f t="shared" si="3"/>
        <v>21675</v>
      </c>
      <c r="Y75" s="643"/>
      <c r="Z75" s="233"/>
    </row>
    <row r="76" spans="1:26" s="234" customFormat="1" ht="15" customHeight="1">
      <c r="A76" s="643"/>
      <c r="B76" s="680"/>
      <c r="C76" s="643"/>
      <c r="D76" s="643"/>
      <c r="E76" s="643"/>
      <c r="F76" s="674"/>
      <c r="G76" s="674"/>
      <c r="H76" s="674"/>
      <c r="I76" s="643" t="s">
        <v>133</v>
      </c>
      <c r="J76" s="423" t="s">
        <v>134</v>
      </c>
      <c r="K76" s="432"/>
      <c r="L76" s="432" t="s">
        <v>89</v>
      </c>
      <c r="M76" s="432"/>
      <c r="N76" s="432"/>
      <c r="O76" s="101" t="s">
        <v>38</v>
      </c>
      <c r="P76" s="432">
        <v>15</v>
      </c>
      <c r="Q76" s="419" t="s">
        <v>834</v>
      </c>
      <c r="R76" s="423">
        <v>60</v>
      </c>
      <c r="S76" s="140" t="s">
        <v>48</v>
      </c>
      <c r="T76" s="432">
        <f t="shared" si="2"/>
        <v>21600</v>
      </c>
      <c r="U76" s="432" t="s">
        <v>56</v>
      </c>
      <c r="V76" s="101" t="s">
        <v>18</v>
      </c>
      <c r="W76" s="101" t="s">
        <v>18</v>
      </c>
      <c r="X76" s="432">
        <f t="shared" si="3"/>
        <v>21675</v>
      </c>
      <c r="Y76" s="643"/>
      <c r="Z76" s="233"/>
    </row>
    <row r="77" spans="1:26" s="234" customFormat="1" ht="15" customHeight="1">
      <c r="A77" s="643"/>
      <c r="B77" s="680"/>
      <c r="C77" s="643"/>
      <c r="D77" s="643"/>
      <c r="E77" s="643"/>
      <c r="F77" s="674"/>
      <c r="G77" s="674"/>
      <c r="H77" s="674"/>
      <c r="I77" s="643"/>
      <c r="J77" s="423" t="s">
        <v>96</v>
      </c>
      <c r="K77" s="432" t="s">
        <v>89</v>
      </c>
      <c r="L77" s="432" t="s">
        <v>89</v>
      </c>
      <c r="M77" s="432"/>
      <c r="N77" s="432"/>
      <c r="O77" s="101" t="s">
        <v>38</v>
      </c>
      <c r="P77" s="432">
        <v>15</v>
      </c>
      <c r="Q77" s="419" t="s">
        <v>834</v>
      </c>
      <c r="R77" s="423">
        <v>60</v>
      </c>
      <c r="S77" s="140" t="s">
        <v>48</v>
      </c>
      <c r="T77" s="432">
        <f t="shared" si="2"/>
        <v>21600</v>
      </c>
      <c r="U77" s="432" t="s">
        <v>56</v>
      </c>
      <c r="V77" s="101" t="s">
        <v>18</v>
      </c>
      <c r="W77" s="101" t="s">
        <v>18</v>
      </c>
      <c r="X77" s="432">
        <f t="shared" si="3"/>
        <v>21675</v>
      </c>
      <c r="Y77" s="643"/>
      <c r="Z77" s="233"/>
    </row>
    <row r="78" spans="1:26" s="234" customFormat="1" ht="15" customHeight="1">
      <c r="A78" s="643"/>
      <c r="B78" s="680"/>
      <c r="C78" s="643"/>
      <c r="D78" s="643"/>
      <c r="E78" s="643"/>
      <c r="F78" s="674"/>
      <c r="G78" s="674"/>
      <c r="H78" s="674"/>
      <c r="I78" s="643"/>
      <c r="J78" s="423" t="s">
        <v>135</v>
      </c>
      <c r="K78" s="432" t="s">
        <v>89</v>
      </c>
      <c r="L78" s="432" t="s">
        <v>89</v>
      </c>
      <c r="M78" s="432"/>
      <c r="N78" s="432"/>
      <c r="O78" s="101" t="s">
        <v>38</v>
      </c>
      <c r="P78" s="432">
        <v>15</v>
      </c>
      <c r="Q78" s="419" t="s">
        <v>834</v>
      </c>
      <c r="R78" s="423">
        <v>60</v>
      </c>
      <c r="S78" s="140" t="s">
        <v>48</v>
      </c>
      <c r="T78" s="432">
        <f t="shared" si="2"/>
        <v>21600</v>
      </c>
      <c r="U78" s="432" t="s">
        <v>56</v>
      </c>
      <c r="V78" s="101" t="s">
        <v>18</v>
      </c>
      <c r="W78" s="101" t="s">
        <v>18</v>
      </c>
      <c r="X78" s="432">
        <f t="shared" si="3"/>
        <v>21675</v>
      </c>
      <c r="Y78" s="643"/>
      <c r="Z78" s="233"/>
    </row>
    <row r="79" spans="1:26" s="234" customFormat="1" ht="23.25" customHeight="1">
      <c r="A79" s="643"/>
      <c r="B79" s="680"/>
      <c r="C79" s="643"/>
      <c r="D79" s="643"/>
      <c r="E79" s="643"/>
      <c r="F79" s="674"/>
      <c r="G79" s="674"/>
      <c r="H79" s="674"/>
      <c r="I79" s="643"/>
      <c r="J79" s="419" t="s">
        <v>813</v>
      </c>
      <c r="K79" s="436"/>
      <c r="L79" s="436" t="s">
        <v>89</v>
      </c>
      <c r="M79" s="436"/>
      <c r="N79" s="436"/>
      <c r="O79" s="312" t="s">
        <v>38</v>
      </c>
      <c r="P79" s="436">
        <v>15</v>
      </c>
      <c r="Q79" s="419" t="s">
        <v>834</v>
      </c>
      <c r="R79" s="419">
        <v>60</v>
      </c>
      <c r="S79" s="140" t="s">
        <v>48</v>
      </c>
      <c r="T79" s="436">
        <f t="shared" si="2"/>
        <v>21600</v>
      </c>
      <c r="U79" s="436" t="s">
        <v>56</v>
      </c>
      <c r="V79" s="312" t="s">
        <v>18</v>
      </c>
      <c r="W79" s="312" t="s">
        <v>18</v>
      </c>
      <c r="X79" s="436">
        <f t="shared" si="3"/>
        <v>21675</v>
      </c>
      <c r="Y79" s="643"/>
      <c r="Z79" s="233"/>
    </row>
    <row r="80" spans="1:26" s="234" customFormat="1" ht="15" customHeight="1">
      <c r="A80" s="643"/>
      <c r="B80" s="680"/>
      <c r="C80" s="643"/>
      <c r="D80" s="643"/>
      <c r="E80" s="643"/>
      <c r="F80" s="674"/>
      <c r="G80" s="674"/>
      <c r="H80" s="674"/>
      <c r="I80" s="612" t="s">
        <v>136</v>
      </c>
      <c r="J80" s="423" t="s">
        <v>134</v>
      </c>
      <c r="K80" s="432"/>
      <c r="L80" s="432" t="s">
        <v>89</v>
      </c>
      <c r="M80" s="432"/>
      <c r="N80" s="432"/>
      <c r="O80" s="101" t="s">
        <v>38</v>
      </c>
      <c r="P80" s="432">
        <v>15</v>
      </c>
      <c r="Q80" s="419" t="s">
        <v>834</v>
      </c>
      <c r="R80" s="423">
        <v>60</v>
      </c>
      <c r="S80" s="140" t="s">
        <v>48</v>
      </c>
      <c r="T80" s="432">
        <v>60</v>
      </c>
      <c r="U80" s="432" t="s">
        <v>56</v>
      </c>
      <c r="V80" s="101" t="s">
        <v>18</v>
      </c>
      <c r="W80" s="101" t="s">
        <v>18</v>
      </c>
      <c r="X80" s="432">
        <f t="shared" si="3"/>
        <v>135</v>
      </c>
      <c r="Y80" s="643"/>
      <c r="Z80" s="233"/>
    </row>
    <row r="81" spans="1:26" s="234" customFormat="1" ht="15" customHeight="1">
      <c r="A81" s="643"/>
      <c r="B81" s="680"/>
      <c r="C81" s="643"/>
      <c r="D81" s="643"/>
      <c r="E81" s="643"/>
      <c r="F81" s="674"/>
      <c r="G81" s="674"/>
      <c r="H81" s="674"/>
      <c r="I81" s="612"/>
      <c r="J81" s="423" t="s">
        <v>137</v>
      </c>
      <c r="K81" s="432"/>
      <c r="L81" s="432" t="s">
        <v>89</v>
      </c>
      <c r="M81" s="432"/>
      <c r="N81" s="432"/>
      <c r="O81" s="101" t="s">
        <v>38</v>
      </c>
      <c r="P81" s="432">
        <v>15</v>
      </c>
      <c r="Q81" s="419" t="s">
        <v>834</v>
      </c>
      <c r="R81" s="423">
        <v>60</v>
      </c>
      <c r="S81" s="140" t="s">
        <v>48</v>
      </c>
      <c r="T81" s="432">
        <v>60</v>
      </c>
      <c r="U81" s="432" t="s">
        <v>56</v>
      </c>
      <c r="V81" s="101" t="s">
        <v>18</v>
      </c>
      <c r="W81" s="101" t="s">
        <v>18</v>
      </c>
      <c r="X81" s="432">
        <f t="shared" si="3"/>
        <v>135</v>
      </c>
      <c r="Y81" s="643"/>
      <c r="Z81" s="233"/>
    </row>
    <row r="82" spans="1:26" s="234" customFormat="1" ht="15" customHeight="1">
      <c r="A82" s="643"/>
      <c r="B82" s="680"/>
      <c r="C82" s="643"/>
      <c r="D82" s="643"/>
      <c r="E82" s="643"/>
      <c r="F82" s="674"/>
      <c r="G82" s="674"/>
      <c r="H82" s="674"/>
      <c r="I82" s="612"/>
      <c r="J82" s="423" t="s">
        <v>96</v>
      </c>
      <c r="K82" s="432" t="s">
        <v>89</v>
      </c>
      <c r="L82" s="432" t="s">
        <v>89</v>
      </c>
      <c r="M82" s="432"/>
      <c r="N82" s="432"/>
      <c r="O82" s="101" t="s">
        <v>38</v>
      </c>
      <c r="P82" s="432">
        <v>15</v>
      </c>
      <c r="Q82" s="419" t="s">
        <v>834</v>
      </c>
      <c r="R82" s="423">
        <v>60</v>
      </c>
      <c r="S82" s="140" t="s">
        <v>48</v>
      </c>
      <c r="T82" s="432">
        <f t="shared" ref="T82:T88" si="5">(15*24)*60</f>
        <v>21600</v>
      </c>
      <c r="U82" s="432" t="s">
        <v>56</v>
      </c>
      <c r="V82" s="101" t="s">
        <v>18</v>
      </c>
      <c r="W82" s="101" t="s">
        <v>18</v>
      </c>
      <c r="X82" s="432">
        <f t="shared" si="3"/>
        <v>21675</v>
      </c>
      <c r="Y82" s="643"/>
      <c r="Z82" s="233"/>
    </row>
    <row r="83" spans="1:26" s="234" customFormat="1" ht="15" customHeight="1">
      <c r="A83" s="643"/>
      <c r="B83" s="680"/>
      <c r="C83" s="643"/>
      <c r="D83" s="643"/>
      <c r="E83" s="643"/>
      <c r="F83" s="674"/>
      <c r="G83" s="674"/>
      <c r="H83" s="674"/>
      <c r="I83" s="612"/>
      <c r="J83" s="423" t="s">
        <v>135</v>
      </c>
      <c r="K83" s="432"/>
      <c r="L83" s="432" t="s">
        <v>89</v>
      </c>
      <c r="M83" s="432"/>
      <c r="N83" s="432"/>
      <c r="O83" s="101" t="s">
        <v>38</v>
      </c>
      <c r="P83" s="432">
        <v>15</v>
      </c>
      <c r="Q83" s="419" t="s">
        <v>834</v>
      </c>
      <c r="R83" s="423">
        <v>60</v>
      </c>
      <c r="S83" s="140" t="s">
        <v>48</v>
      </c>
      <c r="T83" s="432">
        <f t="shared" si="5"/>
        <v>21600</v>
      </c>
      <c r="U83" s="432" t="s">
        <v>56</v>
      </c>
      <c r="V83" s="101" t="s">
        <v>18</v>
      </c>
      <c r="W83" s="101" t="s">
        <v>18</v>
      </c>
      <c r="X83" s="432">
        <f t="shared" si="3"/>
        <v>21675</v>
      </c>
      <c r="Y83" s="643"/>
      <c r="Z83" s="233"/>
    </row>
    <row r="84" spans="1:26" s="234" customFormat="1" ht="15" customHeight="1">
      <c r="A84" s="643"/>
      <c r="B84" s="680"/>
      <c r="C84" s="643"/>
      <c r="D84" s="643"/>
      <c r="E84" s="643"/>
      <c r="F84" s="674"/>
      <c r="G84" s="674"/>
      <c r="H84" s="674"/>
      <c r="I84" s="432" t="s">
        <v>138</v>
      </c>
      <c r="J84" s="423" t="s">
        <v>96</v>
      </c>
      <c r="K84" s="432" t="s">
        <v>89</v>
      </c>
      <c r="L84" s="432" t="s">
        <v>89</v>
      </c>
      <c r="M84" s="432"/>
      <c r="N84" s="432"/>
      <c r="O84" s="101" t="s">
        <v>38</v>
      </c>
      <c r="P84" s="101">
        <v>15</v>
      </c>
      <c r="Q84" s="419" t="s">
        <v>834</v>
      </c>
      <c r="R84" s="423">
        <v>60</v>
      </c>
      <c r="S84" s="140" t="s">
        <v>48</v>
      </c>
      <c r="T84" s="432">
        <f t="shared" si="5"/>
        <v>21600</v>
      </c>
      <c r="U84" s="432" t="s">
        <v>56</v>
      </c>
      <c r="V84" s="101" t="s">
        <v>18</v>
      </c>
      <c r="W84" s="101" t="s">
        <v>18</v>
      </c>
      <c r="X84" s="432">
        <f t="shared" si="3"/>
        <v>21675</v>
      </c>
      <c r="Y84" s="643"/>
      <c r="Z84" s="233"/>
    </row>
    <row r="85" spans="1:26" s="234" customFormat="1" ht="15" customHeight="1">
      <c r="A85" s="643"/>
      <c r="B85" s="680"/>
      <c r="C85" s="643"/>
      <c r="D85" s="643"/>
      <c r="E85" s="643"/>
      <c r="F85" s="674"/>
      <c r="G85" s="674"/>
      <c r="H85" s="674"/>
      <c r="I85" s="643" t="s">
        <v>139</v>
      </c>
      <c r="J85" s="423" t="s">
        <v>140</v>
      </c>
      <c r="K85" s="432"/>
      <c r="L85" s="432" t="s">
        <v>89</v>
      </c>
      <c r="M85" s="432"/>
      <c r="N85" s="432"/>
      <c r="O85" s="101" t="s">
        <v>38</v>
      </c>
      <c r="P85" s="423">
        <v>15</v>
      </c>
      <c r="Q85" s="419" t="s">
        <v>834</v>
      </c>
      <c r="R85" s="423">
        <v>60</v>
      </c>
      <c r="S85" s="140" t="s">
        <v>48</v>
      </c>
      <c r="T85" s="432">
        <f t="shared" si="5"/>
        <v>21600</v>
      </c>
      <c r="U85" s="432" t="s">
        <v>56</v>
      </c>
      <c r="V85" s="101" t="s">
        <v>18</v>
      </c>
      <c r="W85" s="101" t="s">
        <v>18</v>
      </c>
      <c r="X85" s="432">
        <f t="shared" si="3"/>
        <v>21675</v>
      </c>
      <c r="Y85" s="643"/>
      <c r="Z85" s="233"/>
    </row>
    <row r="86" spans="1:26" s="234" customFormat="1" ht="15" customHeight="1">
      <c r="A86" s="643"/>
      <c r="B86" s="680"/>
      <c r="C86" s="643"/>
      <c r="D86" s="643"/>
      <c r="E86" s="643"/>
      <c r="F86" s="674"/>
      <c r="G86" s="674"/>
      <c r="H86" s="674"/>
      <c r="I86" s="643"/>
      <c r="J86" s="423" t="s">
        <v>96</v>
      </c>
      <c r="K86" s="432" t="s">
        <v>89</v>
      </c>
      <c r="L86" s="432" t="s">
        <v>89</v>
      </c>
      <c r="M86" s="432"/>
      <c r="N86" s="432"/>
      <c r="O86" s="101" t="s">
        <v>38</v>
      </c>
      <c r="P86" s="423">
        <v>15</v>
      </c>
      <c r="Q86" s="419" t="s">
        <v>834</v>
      </c>
      <c r="R86" s="423">
        <v>60</v>
      </c>
      <c r="S86" s="140" t="s">
        <v>48</v>
      </c>
      <c r="T86" s="432">
        <f t="shared" si="5"/>
        <v>21600</v>
      </c>
      <c r="U86" s="432" t="s">
        <v>56</v>
      </c>
      <c r="V86" s="101" t="s">
        <v>18</v>
      </c>
      <c r="W86" s="101" t="s">
        <v>18</v>
      </c>
      <c r="X86" s="432">
        <f t="shared" si="3"/>
        <v>21675</v>
      </c>
      <c r="Y86" s="643"/>
      <c r="Z86" s="233"/>
    </row>
    <row r="87" spans="1:26" s="234" customFormat="1" ht="15" customHeight="1">
      <c r="A87" s="643"/>
      <c r="B87" s="680"/>
      <c r="C87" s="643"/>
      <c r="D87" s="643"/>
      <c r="E87" s="643"/>
      <c r="F87" s="674"/>
      <c r="G87" s="674"/>
      <c r="H87" s="674"/>
      <c r="I87" s="643"/>
      <c r="J87" s="423" t="s">
        <v>141</v>
      </c>
      <c r="K87" s="432"/>
      <c r="L87" s="432" t="s">
        <v>89</v>
      </c>
      <c r="M87" s="432"/>
      <c r="N87" s="432"/>
      <c r="O87" s="101" t="s">
        <v>38</v>
      </c>
      <c r="P87" s="423">
        <v>15</v>
      </c>
      <c r="Q87" s="419" t="s">
        <v>834</v>
      </c>
      <c r="R87" s="423">
        <v>60</v>
      </c>
      <c r="S87" s="140" t="s">
        <v>48</v>
      </c>
      <c r="T87" s="432">
        <f t="shared" si="5"/>
        <v>21600</v>
      </c>
      <c r="U87" s="432" t="s">
        <v>56</v>
      </c>
      <c r="V87" s="101" t="s">
        <v>18</v>
      </c>
      <c r="W87" s="101" t="s">
        <v>18</v>
      </c>
      <c r="X87" s="432">
        <f t="shared" si="3"/>
        <v>21675</v>
      </c>
      <c r="Y87" s="643"/>
      <c r="Z87" s="233"/>
    </row>
    <row r="88" spans="1:26" s="234" customFormat="1" ht="15" customHeight="1">
      <c r="A88" s="643"/>
      <c r="B88" s="680"/>
      <c r="C88" s="643"/>
      <c r="D88" s="643"/>
      <c r="E88" s="643"/>
      <c r="F88" s="674"/>
      <c r="G88" s="674"/>
      <c r="H88" s="674"/>
      <c r="I88" s="643"/>
      <c r="J88" s="423" t="s">
        <v>142</v>
      </c>
      <c r="K88" s="432" t="s">
        <v>89</v>
      </c>
      <c r="L88" s="432" t="s">
        <v>89</v>
      </c>
      <c r="M88" s="432"/>
      <c r="N88" s="432"/>
      <c r="O88" s="101" t="s">
        <v>38</v>
      </c>
      <c r="P88" s="423">
        <v>15</v>
      </c>
      <c r="Q88" s="419" t="s">
        <v>834</v>
      </c>
      <c r="R88" s="423">
        <v>60</v>
      </c>
      <c r="S88" s="140" t="s">
        <v>48</v>
      </c>
      <c r="T88" s="432">
        <f t="shared" si="5"/>
        <v>21600</v>
      </c>
      <c r="U88" s="432" t="s">
        <v>56</v>
      </c>
      <c r="V88" s="101" t="s">
        <v>18</v>
      </c>
      <c r="W88" s="101" t="s">
        <v>18</v>
      </c>
      <c r="X88" s="432">
        <f t="shared" si="3"/>
        <v>21675</v>
      </c>
      <c r="Y88" s="643"/>
      <c r="Z88" s="233"/>
    </row>
    <row r="89" spans="1:26" s="361" customFormat="1" ht="123.75">
      <c r="A89" s="643"/>
      <c r="B89" s="680"/>
      <c r="C89" s="643"/>
      <c r="D89" s="643"/>
      <c r="E89" s="643"/>
      <c r="F89" s="674"/>
      <c r="G89" s="674"/>
      <c r="H89" s="674"/>
      <c r="I89" s="612" t="s">
        <v>143</v>
      </c>
      <c r="J89" s="429" t="s">
        <v>144</v>
      </c>
      <c r="K89" s="432" t="s">
        <v>89</v>
      </c>
      <c r="L89" s="432"/>
      <c r="M89" s="432" t="s">
        <v>89</v>
      </c>
      <c r="N89" s="432"/>
      <c r="O89" s="423" t="s">
        <v>38</v>
      </c>
      <c r="P89" s="423">
        <v>30</v>
      </c>
      <c r="Q89" s="419" t="s">
        <v>48</v>
      </c>
      <c r="R89" s="432">
        <f t="shared" ref="R89:R95" si="6">(24*60)*4</f>
        <v>5760</v>
      </c>
      <c r="S89" s="429" t="s">
        <v>18</v>
      </c>
      <c r="T89" s="423">
        <v>0</v>
      </c>
      <c r="U89" s="432" t="s">
        <v>56</v>
      </c>
      <c r="V89" s="429" t="s">
        <v>11</v>
      </c>
      <c r="W89" s="429" t="s">
        <v>10</v>
      </c>
      <c r="X89" s="432">
        <f t="shared" si="3"/>
        <v>5790</v>
      </c>
      <c r="Y89" s="452" t="s">
        <v>777</v>
      </c>
      <c r="Z89" s="360" t="s">
        <v>146</v>
      </c>
    </row>
    <row r="90" spans="1:26" s="361" customFormat="1" ht="90">
      <c r="A90" s="643"/>
      <c r="B90" s="680"/>
      <c r="C90" s="643"/>
      <c r="D90" s="643"/>
      <c r="E90" s="643"/>
      <c r="F90" s="674"/>
      <c r="G90" s="674"/>
      <c r="H90" s="674"/>
      <c r="I90" s="612"/>
      <c r="J90" s="429" t="s">
        <v>148</v>
      </c>
      <c r="K90" s="432" t="s">
        <v>89</v>
      </c>
      <c r="L90" s="432"/>
      <c r="M90" s="432" t="s">
        <v>89</v>
      </c>
      <c r="N90" s="432"/>
      <c r="O90" s="423" t="s">
        <v>38</v>
      </c>
      <c r="P90" s="423">
        <v>30</v>
      </c>
      <c r="Q90" s="419" t="s">
        <v>48</v>
      </c>
      <c r="R90" s="432">
        <f t="shared" si="6"/>
        <v>5760</v>
      </c>
      <c r="S90" s="429" t="s">
        <v>18</v>
      </c>
      <c r="T90" s="423">
        <v>0</v>
      </c>
      <c r="U90" s="432" t="s">
        <v>56</v>
      </c>
      <c r="V90" s="429" t="s">
        <v>11</v>
      </c>
      <c r="W90" s="429" t="s">
        <v>10</v>
      </c>
      <c r="X90" s="432">
        <f t="shared" si="3"/>
        <v>5790</v>
      </c>
      <c r="Y90" s="452" t="s">
        <v>778</v>
      </c>
      <c r="Z90" s="360"/>
    </row>
    <row r="91" spans="1:26" s="361" customFormat="1" ht="295.5" customHeight="1">
      <c r="A91" s="643"/>
      <c r="B91" s="680"/>
      <c r="C91" s="643"/>
      <c r="D91" s="643"/>
      <c r="E91" s="643"/>
      <c r="F91" s="674"/>
      <c r="G91" s="674"/>
      <c r="H91" s="674"/>
      <c r="I91" s="612"/>
      <c r="J91" s="423" t="s">
        <v>151</v>
      </c>
      <c r="K91" s="432" t="s">
        <v>89</v>
      </c>
      <c r="L91" s="432"/>
      <c r="M91" s="432" t="s">
        <v>89</v>
      </c>
      <c r="N91" s="432"/>
      <c r="O91" s="423" t="s">
        <v>38</v>
      </c>
      <c r="P91" s="423">
        <v>30</v>
      </c>
      <c r="Q91" s="419" t="s">
        <v>48</v>
      </c>
      <c r="R91" s="432">
        <f t="shared" si="6"/>
        <v>5760</v>
      </c>
      <c r="S91" s="429" t="s">
        <v>18</v>
      </c>
      <c r="T91" s="423">
        <v>0</v>
      </c>
      <c r="U91" s="432" t="s">
        <v>56</v>
      </c>
      <c r="V91" s="429" t="s">
        <v>44</v>
      </c>
      <c r="W91" s="429" t="s">
        <v>32</v>
      </c>
      <c r="X91" s="432">
        <f t="shared" si="3"/>
        <v>5790</v>
      </c>
      <c r="Y91" s="665" t="s">
        <v>779</v>
      </c>
      <c r="Z91" s="360"/>
    </row>
    <row r="92" spans="1:26" s="361" customFormat="1" ht="11.25">
      <c r="A92" s="643"/>
      <c r="B92" s="680"/>
      <c r="C92" s="643"/>
      <c r="D92" s="643"/>
      <c r="E92" s="643"/>
      <c r="F92" s="674"/>
      <c r="G92" s="674"/>
      <c r="H92" s="674"/>
      <c r="I92" s="612"/>
      <c r="J92" s="429" t="s">
        <v>154</v>
      </c>
      <c r="K92" s="432"/>
      <c r="L92" s="432"/>
      <c r="M92" s="432"/>
      <c r="N92" s="432"/>
      <c r="O92" s="423" t="s">
        <v>38</v>
      </c>
      <c r="P92" s="423">
        <v>30</v>
      </c>
      <c r="Q92" s="419" t="s">
        <v>48</v>
      </c>
      <c r="R92" s="432">
        <f t="shared" si="6"/>
        <v>5760</v>
      </c>
      <c r="S92" s="429" t="s">
        <v>18</v>
      </c>
      <c r="T92" s="423">
        <v>0</v>
      </c>
      <c r="U92" s="432" t="s">
        <v>45</v>
      </c>
      <c r="V92" s="429" t="s">
        <v>44</v>
      </c>
      <c r="W92" s="429" t="s">
        <v>32</v>
      </c>
      <c r="X92" s="432">
        <f t="shared" si="3"/>
        <v>5790</v>
      </c>
      <c r="Y92" s="665"/>
      <c r="Z92" s="360"/>
    </row>
    <row r="93" spans="1:26" s="361" customFormat="1" ht="67.5">
      <c r="A93" s="643"/>
      <c r="B93" s="680"/>
      <c r="C93" s="643"/>
      <c r="D93" s="643"/>
      <c r="E93" s="643"/>
      <c r="F93" s="674"/>
      <c r="G93" s="674"/>
      <c r="H93" s="674"/>
      <c r="I93" s="612"/>
      <c r="J93" s="429" t="s">
        <v>156</v>
      </c>
      <c r="K93" s="432" t="s">
        <v>89</v>
      </c>
      <c r="L93" s="432"/>
      <c r="M93" s="432" t="s">
        <v>89</v>
      </c>
      <c r="N93" s="432"/>
      <c r="O93" s="423" t="s">
        <v>38</v>
      </c>
      <c r="P93" s="423">
        <v>30</v>
      </c>
      <c r="Q93" s="419" t="s">
        <v>48</v>
      </c>
      <c r="R93" s="432">
        <f t="shared" si="6"/>
        <v>5760</v>
      </c>
      <c r="S93" s="429" t="s">
        <v>18</v>
      </c>
      <c r="T93" s="423">
        <v>0</v>
      </c>
      <c r="U93" s="432" t="s">
        <v>56</v>
      </c>
      <c r="V93" s="429" t="s">
        <v>44</v>
      </c>
      <c r="W93" s="429" t="s">
        <v>32</v>
      </c>
      <c r="X93" s="432">
        <f t="shared" si="3"/>
        <v>5790</v>
      </c>
      <c r="Y93" s="452" t="s">
        <v>780</v>
      </c>
      <c r="Z93" s="360"/>
    </row>
    <row r="94" spans="1:26" s="361" customFormat="1" ht="45">
      <c r="A94" s="643"/>
      <c r="B94" s="680"/>
      <c r="C94" s="643"/>
      <c r="D94" s="643"/>
      <c r="E94" s="643"/>
      <c r="F94" s="674"/>
      <c r="G94" s="674"/>
      <c r="H94" s="674"/>
      <c r="I94" s="612"/>
      <c r="J94" s="423" t="s">
        <v>159</v>
      </c>
      <c r="K94" s="432"/>
      <c r="L94" s="432"/>
      <c r="M94" s="432" t="s">
        <v>89</v>
      </c>
      <c r="N94" s="432"/>
      <c r="O94" s="423" t="s">
        <v>38</v>
      </c>
      <c r="P94" s="423">
        <v>30</v>
      </c>
      <c r="Q94" s="419" t="s">
        <v>12</v>
      </c>
      <c r="R94" s="432">
        <f t="shared" si="6"/>
        <v>5760</v>
      </c>
      <c r="S94" s="429" t="s">
        <v>18</v>
      </c>
      <c r="T94" s="423">
        <v>0</v>
      </c>
      <c r="U94" s="432" t="s">
        <v>56</v>
      </c>
      <c r="V94" s="429" t="s">
        <v>44</v>
      </c>
      <c r="W94" s="429" t="s">
        <v>32</v>
      </c>
      <c r="X94" s="432">
        <f t="shared" si="3"/>
        <v>5790</v>
      </c>
      <c r="Y94" s="452" t="s">
        <v>161</v>
      </c>
      <c r="Z94" s="360"/>
    </row>
    <row r="95" spans="1:26" s="361" customFormat="1" ht="33.75">
      <c r="A95" s="643"/>
      <c r="B95" s="680"/>
      <c r="C95" s="643"/>
      <c r="D95" s="643"/>
      <c r="E95" s="643"/>
      <c r="F95" s="674"/>
      <c r="G95" s="674"/>
      <c r="H95" s="674"/>
      <c r="I95" s="423" t="s">
        <v>162</v>
      </c>
      <c r="J95" s="423" t="s">
        <v>103</v>
      </c>
      <c r="K95" s="432"/>
      <c r="L95" s="432"/>
      <c r="M95" s="432" t="s">
        <v>89</v>
      </c>
      <c r="N95" s="432"/>
      <c r="O95" s="423" t="s">
        <v>38</v>
      </c>
      <c r="P95" s="423">
        <v>30</v>
      </c>
      <c r="Q95" s="419" t="s">
        <v>834</v>
      </c>
      <c r="R95" s="432">
        <f t="shared" si="6"/>
        <v>5760</v>
      </c>
      <c r="S95" s="429" t="s">
        <v>18</v>
      </c>
      <c r="T95" s="423">
        <v>0</v>
      </c>
      <c r="U95" s="432" t="s">
        <v>56</v>
      </c>
      <c r="V95" s="429" t="s">
        <v>44</v>
      </c>
      <c r="W95" s="429" t="s">
        <v>32</v>
      </c>
      <c r="X95" s="432">
        <f t="shared" si="3"/>
        <v>5790</v>
      </c>
      <c r="Y95" s="360" t="s">
        <v>163</v>
      </c>
      <c r="Z95" s="360"/>
    </row>
    <row r="96" spans="1:26" s="361" customFormat="1" ht="102" thickBot="1">
      <c r="A96" s="671"/>
      <c r="B96" s="681"/>
      <c r="C96" s="671"/>
      <c r="D96" s="671"/>
      <c r="E96" s="671"/>
      <c r="F96" s="675"/>
      <c r="G96" s="675"/>
      <c r="H96" s="675"/>
      <c r="I96" s="448" t="s">
        <v>164</v>
      </c>
      <c r="J96" s="448" t="s">
        <v>165</v>
      </c>
      <c r="K96" s="437" t="s">
        <v>89</v>
      </c>
      <c r="L96" s="437"/>
      <c r="M96" s="437" t="s">
        <v>89</v>
      </c>
      <c r="N96" s="437"/>
      <c r="O96" s="448" t="s">
        <v>38</v>
      </c>
      <c r="P96" s="448">
        <v>30</v>
      </c>
      <c r="Q96" s="448" t="s">
        <v>48</v>
      </c>
      <c r="R96" s="415">
        <f>(24*60)*4</f>
        <v>5760</v>
      </c>
      <c r="S96" s="430" t="s">
        <v>18</v>
      </c>
      <c r="T96" s="448">
        <v>0</v>
      </c>
      <c r="U96" s="437" t="s">
        <v>56</v>
      </c>
      <c r="V96" s="430" t="s">
        <v>44</v>
      </c>
      <c r="W96" s="430" t="s">
        <v>32</v>
      </c>
      <c r="X96" s="437">
        <f t="shared" si="3"/>
        <v>5790</v>
      </c>
      <c r="Y96" s="453" t="s">
        <v>167</v>
      </c>
      <c r="Z96" s="363"/>
    </row>
    <row r="97" spans="1:27" s="234" customFormat="1" ht="11.25" customHeight="1">
      <c r="A97" s="585">
        <v>2</v>
      </c>
      <c r="B97" s="585" t="s">
        <v>168</v>
      </c>
      <c r="C97" s="585" t="s">
        <v>169</v>
      </c>
      <c r="D97" s="567" t="s">
        <v>12</v>
      </c>
      <c r="E97" s="567" t="s">
        <v>41</v>
      </c>
      <c r="F97" s="646">
        <v>0.9</v>
      </c>
      <c r="G97" s="567" t="s">
        <v>46</v>
      </c>
      <c r="H97" s="567" t="s">
        <v>42</v>
      </c>
      <c r="I97" s="422" t="s">
        <v>170</v>
      </c>
      <c r="J97" s="422" t="s">
        <v>171</v>
      </c>
      <c r="K97" s="431"/>
      <c r="L97" s="431" t="s">
        <v>89</v>
      </c>
      <c r="M97" s="431"/>
      <c r="N97" s="431" t="s">
        <v>89</v>
      </c>
      <c r="O97" s="428" t="s">
        <v>38</v>
      </c>
      <c r="P97" s="422">
        <v>15</v>
      </c>
      <c r="Q97" s="422" t="s">
        <v>48</v>
      </c>
      <c r="R97" s="422">
        <f>2*60</f>
        <v>120</v>
      </c>
      <c r="S97" s="428" t="s">
        <v>48</v>
      </c>
      <c r="T97" s="416">
        <f>4*60</f>
        <v>240</v>
      </c>
      <c r="U97" s="431" t="s">
        <v>41</v>
      </c>
      <c r="V97" s="428" t="s">
        <v>18</v>
      </c>
      <c r="W97" s="364" t="s">
        <v>18</v>
      </c>
      <c r="X97" s="431">
        <f t="shared" si="3"/>
        <v>375</v>
      </c>
      <c r="Y97" s="666" t="s">
        <v>173</v>
      </c>
      <c r="Z97" s="366"/>
    </row>
    <row r="98" spans="1:27" s="234" customFormat="1" ht="11.25" customHeight="1">
      <c r="A98" s="586"/>
      <c r="B98" s="586"/>
      <c r="C98" s="586"/>
      <c r="D98" s="568"/>
      <c r="E98" s="568"/>
      <c r="F98" s="682"/>
      <c r="G98" s="568"/>
      <c r="H98" s="568"/>
      <c r="I98" s="423" t="s">
        <v>174</v>
      </c>
      <c r="J98" s="423" t="s">
        <v>171</v>
      </c>
      <c r="K98" s="432"/>
      <c r="L98" s="432" t="s">
        <v>89</v>
      </c>
      <c r="M98" s="432"/>
      <c r="N98" s="432" t="s">
        <v>89</v>
      </c>
      <c r="O98" s="423" t="s">
        <v>38</v>
      </c>
      <c r="P98" s="423">
        <v>15</v>
      </c>
      <c r="Q98" s="423" t="s">
        <v>48</v>
      </c>
      <c r="R98" s="423">
        <f>2*60</f>
        <v>120</v>
      </c>
      <c r="S98" s="429" t="s">
        <v>48</v>
      </c>
      <c r="T98" s="423">
        <f>4*60</f>
        <v>240</v>
      </c>
      <c r="U98" s="432" t="s">
        <v>41</v>
      </c>
      <c r="V98" s="429" t="s">
        <v>18</v>
      </c>
      <c r="W98" s="101" t="s">
        <v>18</v>
      </c>
      <c r="X98" s="432">
        <f t="shared" si="3"/>
        <v>375</v>
      </c>
      <c r="Y98" s="667"/>
      <c r="Z98" s="233"/>
    </row>
    <row r="99" spans="1:27" s="234" customFormat="1" ht="33.75">
      <c r="A99" s="586"/>
      <c r="B99" s="586"/>
      <c r="C99" s="586"/>
      <c r="D99" s="568"/>
      <c r="E99" s="568"/>
      <c r="F99" s="682"/>
      <c r="G99" s="568"/>
      <c r="H99" s="568"/>
      <c r="I99" s="423" t="s">
        <v>175</v>
      </c>
      <c r="J99" s="423" t="s">
        <v>176</v>
      </c>
      <c r="K99" s="432"/>
      <c r="L99" s="432" t="s">
        <v>89</v>
      </c>
      <c r="M99" s="432"/>
      <c r="N99" s="432" t="s">
        <v>89</v>
      </c>
      <c r="O99" s="423" t="s">
        <v>38</v>
      </c>
      <c r="P99" s="423">
        <v>15</v>
      </c>
      <c r="Q99" s="423" t="s">
        <v>48</v>
      </c>
      <c r="R99" s="423">
        <f>2*60</f>
        <v>120</v>
      </c>
      <c r="S99" s="429" t="s">
        <v>48</v>
      </c>
      <c r="T99" s="423">
        <f t="shared" ref="T99:T102" si="7">4*60</f>
        <v>240</v>
      </c>
      <c r="U99" s="432" t="s">
        <v>41</v>
      </c>
      <c r="V99" s="429" t="s">
        <v>18</v>
      </c>
      <c r="W99" s="101" t="s">
        <v>18</v>
      </c>
      <c r="X99" s="432">
        <f t="shared" si="3"/>
        <v>375</v>
      </c>
      <c r="Y99" s="367" t="s">
        <v>178</v>
      </c>
      <c r="Z99" s="233"/>
    </row>
    <row r="100" spans="1:27" s="234" customFormat="1" ht="22.5">
      <c r="A100" s="586"/>
      <c r="B100" s="586"/>
      <c r="C100" s="586"/>
      <c r="D100" s="568"/>
      <c r="E100" s="568"/>
      <c r="F100" s="682"/>
      <c r="G100" s="568"/>
      <c r="H100" s="568"/>
      <c r="I100" s="423" t="s">
        <v>179</v>
      </c>
      <c r="J100" s="423" t="s">
        <v>176</v>
      </c>
      <c r="K100" s="432"/>
      <c r="L100" s="432" t="s">
        <v>89</v>
      </c>
      <c r="M100" s="432"/>
      <c r="N100" s="432" t="s">
        <v>89</v>
      </c>
      <c r="O100" s="423" t="s">
        <v>38</v>
      </c>
      <c r="P100" s="423">
        <v>15</v>
      </c>
      <c r="Q100" s="423" t="s">
        <v>48</v>
      </c>
      <c r="R100" s="423">
        <f>2*60</f>
        <v>120</v>
      </c>
      <c r="S100" s="429" t="s">
        <v>48</v>
      </c>
      <c r="T100" s="423">
        <f t="shared" si="7"/>
        <v>240</v>
      </c>
      <c r="U100" s="432" t="s">
        <v>41</v>
      </c>
      <c r="V100" s="429" t="s">
        <v>18</v>
      </c>
      <c r="W100" s="101" t="s">
        <v>18</v>
      </c>
      <c r="X100" s="432">
        <f t="shared" si="3"/>
        <v>375</v>
      </c>
      <c r="Y100" s="367" t="s">
        <v>181</v>
      </c>
      <c r="Z100" s="233"/>
    </row>
    <row r="101" spans="1:27" s="234" customFormat="1" ht="22.5">
      <c r="A101" s="586"/>
      <c r="B101" s="586"/>
      <c r="C101" s="586"/>
      <c r="D101" s="568"/>
      <c r="E101" s="568"/>
      <c r="F101" s="682"/>
      <c r="G101" s="568"/>
      <c r="H101" s="568"/>
      <c r="I101" s="423" t="s">
        <v>184</v>
      </c>
      <c r="J101" s="423" t="s">
        <v>171</v>
      </c>
      <c r="K101" s="432"/>
      <c r="L101" s="432" t="s">
        <v>89</v>
      </c>
      <c r="M101" s="432"/>
      <c r="N101" s="432" t="s">
        <v>89</v>
      </c>
      <c r="O101" s="423" t="s">
        <v>38</v>
      </c>
      <c r="P101" s="423">
        <v>15</v>
      </c>
      <c r="Q101" s="423" t="s">
        <v>48</v>
      </c>
      <c r="R101" s="423">
        <f t="shared" ref="R101:T114" si="8">2*60</f>
        <v>120</v>
      </c>
      <c r="S101" s="429" t="s">
        <v>48</v>
      </c>
      <c r="T101" s="423">
        <f t="shared" si="7"/>
        <v>240</v>
      </c>
      <c r="U101" s="432" t="s">
        <v>41</v>
      </c>
      <c r="V101" s="429" t="s">
        <v>18</v>
      </c>
      <c r="W101" s="101" t="s">
        <v>18</v>
      </c>
      <c r="X101" s="432">
        <f t="shared" ref="X101:X107" si="9">P101+R101+T101</f>
        <v>375</v>
      </c>
      <c r="Y101" s="423" t="s">
        <v>185</v>
      </c>
      <c r="Z101" s="233"/>
    </row>
    <row r="102" spans="1:27" s="234" customFormat="1" ht="67.5">
      <c r="A102" s="586"/>
      <c r="B102" s="586"/>
      <c r="C102" s="586"/>
      <c r="D102" s="568"/>
      <c r="E102" s="568"/>
      <c r="F102" s="682"/>
      <c r="G102" s="568"/>
      <c r="H102" s="568"/>
      <c r="I102" s="612" t="s">
        <v>186</v>
      </c>
      <c r="J102" s="423" t="s">
        <v>171</v>
      </c>
      <c r="K102" s="432"/>
      <c r="L102" s="432" t="s">
        <v>89</v>
      </c>
      <c r="M102" s="432"/>
      <c r="N102" s="432" t="s">
        <v>89</v>
      </c>
      <c r="O102" s="423" t="s">
        <v>38</v>
      </c>
      <c r="P102" s="423">
        <v>15</v>
      </c>
      <c r="Q102" s="423" t="s">
        <v>48</v>
      </c>
      <c r="R102" s="423">
        <f t="shared" si="8"/>
        <v>120</v>
      </c>
      <c r="S102" s="429" t="s">
        <v>48</v>
      </c>
      <c r="T102" s="423">
        <f t="shared" si="7"/>
        <v>240</v>
      </c>
      <c r="U102" s="432" t="s">
        <v>41</v>
      </c>
      <c r="V102" s="429" t="s">
        <v>18</v>
      </c>
      <c r="W102" s="101" t="s">
        <v>18</v>
      </c>
      <c r="X102" s="432">
        <f t="shared" si="9"/>
        <v>375</v>
      </c>
      <c r="Y102" s="452" t="s">
        <v>188</v>
      </c>
      <c r="Z102" s="233"/>
    </row>
    <row r="103" spans="1:27" s="234" customFormat="1" ht="15" customHeight="1">
      <c r="A103" s="586"/>
      <c r="B103" s="586"/>
      <c r="C103" s="586"/>
      <c r="D103" s="568"/>
      <c r="E103" s="568"/>
      <c r="F103" s="682"/>
      <c r="G103" s="568"/>
      <c r="H103" s="568"/>
      <c r="I103" s="612"/>
      <c r="J103" s="419" t="s">
        <v>109</v>
      </c>
      <c r="K103" s="419" t="s">
        <v>89</v>
      </c>
      <c r="L103" s="419" t="s">
        <v>89</v>
      </c>
      <c r="M103" s="419"/>
      <c r="N103" s="419"/>
      <c r="O103" s="140" t="s">
        <v>38</v>
      </c>
      <c r="P103" s="419">
        <v>15</v>
      </c>
      <c r="Q103" s="419" t="s">
        <v>48</v>
      </c>
      <c r="R103" s="419">
        <f t="shared" si="8"/>
        <v>120</v>
      </c>
      <c r="S103" s="140" t="s">
        <v>48</v>
      </c>
      <c r="T103" s="419">
        <f>(15*24)*60</f>
        <v>21600</v>
      </c>
      <c r="U103" s="419" t="s">
        <v>56</v>
      </c>
      <c r="V103" s="140" t="s">
        <v>18</v>
      </c>
      <c r="W103" s="140" t="s">
        <v>18</v>
      </c>
      <c r="X103" s="419">
        <f t="shared" si="9"/>
        <v>21735</v>
      </c>
      <c r="Y103" s="140" t="s">
        <v>93</v>
      </c>
      <c r="Z103" s="408"/>
      <c r="AA103" s="409"/>
    </row>
    <row r="104" spans="1:27" s="234" customFormat="1" ht="22.5">
      <c r="A104" s="586"/>
      <c r="B104" s="586"/>
      <c r="C104" s="586"/>
      <c r="D104" s="568"/>
      <c r="E104" s="568"/>
      <c r="F104" s="682"/>
      <c r="G104" s="568"/>
      <c r="H104" s="568"/>
      <c r="I104" s="612"/>
      <c r="J104" s="423" t="s">
        <v>88</v>
      </c>
      <c r="K104" s="423" t="s">
        <v>89</v>
      </c>
      <c r="L104" s="423"/>
      <c r="M104" s="423" t="s">
        <v>89</v>
      </c>
      <c r="N104" s="423"/>
      <c r="O104" s="429" t="s">
        <v>38</v>
      </c>
      <c r="P104" s="423">
        <v>15</v>
      </c>
      <c r="Q104" s="423" t="s">
        <v>48</v>
      </c>
      <c r="R104" s="423">
        <f t="shared" si="8"/>
        <v>120</v>
      </c>
      <c r="S104" s="429" t="s">
        <v>18</v>
      </c>
      <c r="T104" s="423">
        <v>0</v>
      </c>
      <c r="U104" s="423" t="s">
        <v>56</v>
      </c>
      <c r="V104" s="429" t="s">
        <v>11</v>
      </c>
      <c r="W104" s="101" t="s">
        <v>32</v>
      </c>
      <c r="X104" s="423">
        <f t="shared" si="9"/>
        <v>135</v>
      </c>
      <c r="Y104" s="452" t="s">
        <v>190</v>
      </c>
      <c r="Z104" s="233"/>
    </row>
    <row r="105" spans="1:27" s="361" customFormat="1" ht="23.25" thickBot="1">
      <c r="A105" s="587"/>
      <c r="B105" s="587"/>
      <c r="C105" s="587"/>
      <c r="D105" s="569"/>
      <c r="E105" s="569"/>
      <c r="F105" s="647"/>
      <c r="G105" s="569"/>
      <c r="H105" s="569"/>
      <c r="I105" s="448" t="s">
        <v>191</v>
      </c>
      <c r="J105" s="448" t="s">
        <v>192</v>
      </c>
      <c r="K105" s="437"/>
      <c r="L105" s="437"/>
      <c r="M105" s="437" t="s">
        <v>89</v>
      </c>
      <c r="N105" s="437" t="s">
        <v>89</v>
      </c>
      <c r="O105" s="448" t="s">
        <v>38</v>
      </c>
      <c r="P105" s="448">
        <v>30</v>
      </c>
      <c r="Q105" s="448" t="s">
        <v>48</v>
      </c>
      <c r="R105" s="437">
        <f>(24*60)*4</f>
        <v>5760</v>
      </c>
      <c r="S105" s="430" t="s">
        <v>18</v>
      </c>
      <c r="T105" s="448">
        <v>0</v>
      </c>
      <c r="U105" s="437" t="s">
        <v>41</v>
      </c>
      <c r="V105" s="430" t="s">
        <v>44</v>
      </c>
      <c r="W105" s="244" t="s">
        <v>32</v>
      </c>
      <c r="X105" s="437">
        <f t="shared" si="9"/>
        <v>5790</v>
      </c>
      <c r="Y105" s="453" t="s">
        <v>190</v>
      </c>
      <c r="Z105" s="363"/>
    </row>
    <row r="106" spans="1:27" s="234" customFormat="1" ht="22.5" customHeight="1">
      <c r="A106" s="642">
        <v>3</v>
      </c>
      <c r="B106" s="611" t="s">
        <v>194</v>
      </c>
      <c r="C106" s="611" t="s">
        <v>195</v>
      </c>
      <c r="D106" s="642" t="s">
        <v>12</v>
      </c>
      <c r="E106" s="642" t="s">
        <v>41</v>
      </c>
      <c r="F106" s="673">
        <v>0.9</v>
      </c>
      <c r="G106" s="642" t="s">
        <v>46</v>
      </c>
      <c r="H106" s="642" t="s">
        <v>42</v>
      </c>
      <c r="I106" s="422" t="s">
        <v>196</v>
      </c>
      <c r="J106" s="422" t="s">
        <v>134</v>
      </c>
      <c r="K106" s="642"/>
      <c r="L106" s="431" t="s">
        <v>89</v>
      </c>
      <c r="M106" s="431"/>
      <c r="N106" s="431"/>
      <c r="O106" s="454" t="s">
        <v>38</v>
      </c>
      <c r="P106" s="422">
        <v>15</v>
      </c>
      <c r="Q106" s="422" t="s">
        <v>12</v>
      </c>
      <c r="R106" s="423">
        <f t="shared" si="8"/>
        <v>120</v>
      </c>
      <c r="S106" s="428" t="s">
        <v>48</v>
      </c>
      <c r="T106" s="431">
        <f>4*60</f>
        <v>240</v>
      </c>
      <c r="U106" s="431" t="s">
        <v>41</v>
      </c>
      <c r="V106" s="428" t="s">
        <v>18</v>
      </c>
      <c r="W106" s="364" t="s">
        <v>18</v>
      </c>
      <c r="X106" s="431">
        <f t="shared" si="9"/>
        <v>375</v>
      </c>
      <c r="Y106" s="666" t="s">
        <v>198</v>
      </c>
      <c r="Z106" s="366"/>
    </row>
    <row r="107" spans="1:27" s="234" customFormat="1" ht="11.25" customHeight="1">
      <c r="A107" s="643"/>
      <c r="B107" s="612"/>
      <c r="C107" s="612"/>
      <c r="D107" s="643"/>
      <c r="E107" s="643"/>
      <c r="F107" s="674"/>
      <c r="G107" s="643"/>
      <c r="H107" s="643"/>
      <c r="I107" s="612" t="s">
        <v>199</v>
      </c>
      <c r="J107" s="423" t="s">
        <v>200</v>
      </c>
      <c r="K107" s="643"/>
      <c r="L107" s="432" t="s">
        <v>89</v>
      </c>
      <c r="M107" s="432"/>
      <c r="N107" s="432"/>
      <c r="O107" s="419" t="s">
        <v>38</v>
      </c>
      <c r="P107" s="423">
        <v>15</v>
      </c>
      <c r="Q107" s="423" t="s">
        <v>12</v>
      </c>
      <c r="R107" s="423">
        <f t="shared" si="8"/>
        <v>120</v>
      </c>
      <c r="S107" s="429" t="s">
        <v>48</v>
      </c>
      <c r="T107" s="432">
        <f>24*60</f>
        <v>1440</v>
      </c>
      <c r="U107" s="432" t="s">
        <v>45</v>
      </c>
      <c r="V107" s="429" t="s">
        <v>18</v>
      </c>
      <c r="W107" s="101" t="s">
        <v>18</v>
      </c>
      <c r="X107" s="432">
        <f t="shared" si="9"/>
        <v>1575</v>
      </c>
      <c r="Y107" s="667"/>
      <c r="Z107" s="233"/>
    </row>
    <row r="108" spans="1:27" s="234" customFormat="1" ht="11.25">
      <c r="A108" s="643"/>
      <c r="B108" s="612"/>
      <c r="C108" s="612"/>
      <c r="D108" s="643"/>
      <c r="E108" s="643"/>
      <c r="F108" s="674"/>
      <c r="G108" s="643"/>
      <c r="H108" s="643"/>
      <c r="I108" s="612"/>
      <c r="J108" s="423" t="s">
        <v>201</v>
      </c>
      <c r="K108" s="643"/>
      <c r="L108" s="432"/>
      <c r="M108" s="432"/>
      <c r="N108" s="432"/>
      <c r="O108" s="419" t="s">
        <v>38</v>
      </c>
      <c r="P108" s="423">
        <v>15</v>
      </c>
      <c r="Q108" s="423" t="s">
        <v>12</v>
      </c>
      <c r="R108" s="423">
        <f t="shared" si="8"/>
        <v>120</v>
      </c>
      <c r="S108" s="429" t="s">
        <v>48</v>
      </c>
      <c r="T108" s="432">
        <f>24*60</f>
        <v>1440</v>
      </c>
      <c r="U108" s="432"/>
      <c r="V108" s="429"/>
      <c r="W108" s="101"/>
      <c r="X108" s="432"/>
      <c r="Y108" s="667"/>
      <c r="Z108" s="233"/>
    </row>
    <row r="109" spans="1:27" s="234" customFormat="1" ht="11.25">
      <c r="A109" s="643"/>
      <c r="B109" s="612"/>
      <c r="C109" s="612"/>
      <c r="D109" s="643"/>
      <c r="E109" s="643"/>
      <c r="F109" s="674"/>
      <c r="G109" s="643"/>
      <c r="H109" s="643"/>
      <c r="I109" s="612"/>
      <c r="J109" s="423" t="s">
        <v>202</v>
      </c>
      <c r="K109" s="643"/>
      <c r="L109" s="432" t="s">
        <v>89</v>
      </c>
      <c r="M109" s="432"/>
      <c r="N109" s="432"/>
      <c r="O109" s="419" t="s">
        <v>38</v>
      </c>
      <c r="P109" s="423">
        <v>15</v>
      </c>
      <c r="Q109" s="423" t="s">
        <v>12</v>
      </c>
      <c r="R109" s="423">
        <f t="shared" si="8"/>
        <v>120</v>
      </c>
      <c r="S109" s="429" t="s">
        <v>48</v>
      </c>
      <c r="T109" s="432">
        <f>24*60</f>
        <v>1440</v>
      </c>
      <c r="U109" s="432" t="s">
        <v>45</v>
      </c>
      <c r="V109" s="429" t="s">
        <v>18</v>
      </c>
      <c r="W109" s="101" t="s">
        <v>18</v>
      </c>
      <c r="X109" s="432">
        <f t="shared" ref="X109:X140" si="10">P109+R109+T109</f>
        <v>1575</v>
      </c>
      <c r="Y109" s="667"/>
      <c r="Z109" s="233"/>
    </row>
    <row r="110" spans="1:27" s="234" customFormat="1" ht="11.25">
      <c r="A110" s="643"/>
      <c r="B110" s="612"/>
      <c r="C110" s="612"/>
      <c r="D110" s="643"/>
      <c r="E110" s="643"/>
      <c r="F110" s="674"/>
      <c r="G110" s="643"/>
      <c r="H110" s="643"/>
      <c r="I110" s="423" t="s">
        <v>203</v>
      </c>
      <c r="J110" s="423" t="s">
        <v>204</v>
      </c>
      <c r="K110" s="643"/>
      <c r="L110" s="432" t="s">
        <v>89</v>
      </c>
      <c r="M110" s="432"/>
      <c r="N110" s="432"/>
      <c r="O110" s="419" t="s">
        <v>38</v>
      </c>
      <c r="P110" s="423">
        <v>15</v>
      </c>
      <c r="Q110" s="423" t="s">
        <v>12</v>
      </c>
      <c r="R110" s="423">
        <v>60</v>
      </c>
      <c r="S110" s="429" t="s">
        <v>48</v>
      </c>
      <c r="T110" s="423">
        <v>60</v>
      </c>
      <c r="U110" s="432" t="s">
        <v>45</v>
      </c>
      <c r="V110" s="429" t="s">
        <v>18</v>
      </c>
      <c r="W110" s="101" t="s">
        <v>18</v>
      </c>
      <c r="X110" s="432">
        <f t="shared" si="10"/>
        <v>135</v>
      </c>
      <c r="Y110" s="667"/>
      <c r="Z110" s="233"/>
    </row>
    <row r="111" spans="1:27" s="234" customFormat="1" ht="11.25">
      <c r="A111" s="643"/>
      <c r="B111" s="612"/>
      <c r="C111" s="612"/>
      <c r="D111" s="643"/>
      <c r="E111" s="643"/>
      <c r="F111" s="674"/>
      <c r="G111" s="643"/>
      <c r="H111" s="643"/>
      <c r="I111" s="423" t="s">
        <v>205</v>
      </c>
      <c r="J111" s="423" t="s">
        <v>206</v>
      </c>
      <c r="K111" s="643"/>
      <c r="L111" s="432" t="s">
        <v>89</v>
      </c>
      <c r="M111" s="432"/>
      <c r="N111" s="432"/>
      <c r="O111" s="419" t="s">
        <v>38</v>
      </c>
      <c r="P111" s="423">
        <v>15</v>
      </c>
      <c r="Q111" s="423" t="s">
        <v>12</v>
      </c>
      <c r="R111" s="423">
        <f t="shared" si="8"/>
        <v>120</v>
      </c>
      <c r="S111" s="429" t="s">
        <v>48</v>
      </c>
      <c r="T111" s="432">
        <f>4*60</f>
        <v>240</v>
      </c>
      <c r="U111" s="432" t="s">
        <v>41</v>
      </c>
      <c r="V111" s="429" t="s">
        <v>18</v>
      </c>
      <c r="W111" s="101" t="s">
        <v>18</v>
      </c>
      <c r="X111" s="432">
        <f t="shared" si="10"/>
        <v>375</v>
      </c>
      <c r="Y111" s="667"/>
      <c r="Z111" s="233"/>
    </row>
    <row r="112" spans="1:27" s="234" customFormat="1" ht="11.25">
      <c r="A112" s="643"/>
      <c r="B112" s="612"/>
      <c r="C112" s="612"/>
      <c r="D112" s="643"/>
      <c r="E112" s="643"/>
      <c r="F112" s="674"/>
      <c r="G112" s="643"/>
      <c r="H112" s="643"/>
      <c r="I112" s="612" t="s">
        <v>175</v>
      </c>
      <c r="J112" s="423" t="s">
        <v>207</v>
      </c>
      <c r="K112" s="643"/>
      <c r="L112" s="432" t="s">
        <v>89</v>
      </c>
      <c r="M112" s="432"/>
      <c r="N112" s="432"/>
      <c r="O112" s="419" t="s">
        <v>38</v>
      </c>
      <c r="P112" s="423">
        <v>15</v>
      </c>
      <c r="Q112" s="423" t="s">
        <v>12</v>
      </c>
      <c r="R112" s="423">
        <f t="shared" si="8"/>
        <v>120</v>
      </c>
      <c r="S112" s="429" t="s">
        <v>48</v>
      </c>
      <c r="T112" s="432">
        <f t="shared" ref="T112:T113" si="11">4*60</f>
        <v>240</v>
      </c>
      <c r="U112" s="432" t="s">
        <v>41</v>
      </c>
      <c r="V112" s="429" t="s">
        <v>18</v>
      </c>
      <c r="W112" s="101" t="s">
        <v>18</v>
      </c>
      <c r="X112" s="432">
        <f t="shared" si="10"/>
        <v>375</v>
      </c>
      <c r="Y112" s="667"/>
      <c r="Z112" s="233"/>
    </row>
    <row r="113" spans="1:26" s="234" customFormat="1" ht="12" thickBot="1">
      <c r="A113" s="671"/>
      <c r="B113" s="672"/>
      <c r="C113" s="672"/>
      <c r="D113" s="671"/>
      <c r="E113" s="671"/>
      <c r="F113" s="675"/>
      <c r="G113" s="671"/>
      <c r="H113" s="671"/>
      <c r="I113" s="672"/>
      <c r="J113" s="448" t="s">
        <v>208</v>
      </c>
      <c r="K113" s="671"/>
      <c r="L113" s="437" t="s">
        <v>89</v>
      </c>
      <c r="M113" s="437"/>
      <c r="N113" s="437"/>
      <c r="O113" s="314" t="s">
        <v>38</v>
      </c>
      <c r="P113" s="448">
        <v>15</v>
      </c>
      <c r="Q113" s="448" t="s">
        <v>12</v>
      </c>
      <c r="R113" s="423">
        <f t="shared" si="8"/>
        <v>120</v>
      </c>
      <c r="S113" s="430" t="s">
        <v>48</v>
      </c>
      <c r="T113" s="432">
        <f t="shared" si="11"/>
        <v>240</v>
      </c>
      <c r="U113" s="437" t="s">
        <v>41</v>
      </c>
      <c r="V113" s="430" t="s">
        <v>18</v>
      </c>
      <c r="W113" s="244" t="s">
        <v>18</v>
      </c>
      <c r="X113" s="437">
        <f t="shared" si="10"/>
        <v>375</v>
      </c>
      <c r="Y113" s="668"/>
      <c r="Z113" s="371"/>
    </row>
    <row r="114" spans="1:26" s="234" customFormat="1" ht="11.25" customHeight="1">
      <c r="A114" s="642">
        <v>4</v>
      </c>
      <c r="B114" s="611" t="s">
        <v>209</v>
      </c>
      <c r="C114" s="611" t="s">
        <v>210</v>
      </c>
      <c r="D114" s="642" t="s">
        <v>12</v>
      </c>
      <c r="E114" s="642" t="s">
        <v>45</v>
      </c>
      <c r="F114" s="673">
        <v>0.9</v>
      </c>
      <c r="G114" s="642" t="s">
        <v>46</v>
      </c>
      <c r="H114" s="642" t="s">
        <v>42</v>
      </c>
      <c r="I114" s="611" t="s">
        <v>211</v>
      </c>
      <c r="J114" s="422" t="s">
        <v>134</v>
      </c>
      <c r="K114" s="431"/>
      <c r="L114" s="431" t="s">
        <v>89</v>
      </c>
      <c r="M114" s="431"/>
      <c r="N114" s="431"/>
      <c r="O114" s="428" t="s">
        <v>38</v>
      </c>
      <c r="P114" s="422">
        <v>15</v>
      </c>
      <c r="Q114" s="454" t="s">
        <v>834</v>
      </c>
      <c r="R114" s="423">
        <f t="shared" si="8"/>
        <v>120</v>
      </c>
      <c r="S114" s="428" t="s">
        <v>48</v>
      </c>
      <c r="T114" s="423">
        <f t="shared" si="8"/>
        <v>120</v>
      </c>
      <c r="U114" s="431" t="s">
        <v>56</v>
      </c>
      <c r="V114" s="428" t="s">
        <v>18</v>
      </c>
      <c r="W114" s="364" t="s">
        <v>18</v>
      </c>
      <c r="X114" s="431">
        <f t="shared" si="10"/>
        <v>255</v>
      </c>
      <c r="Y114" s="666" t="s">
        <v>213</v>
      </c>
      <c r="Z114" s="366"/>
    </row>
    <row r="115" spans="1:26" s="234" customFormat="1" ht="11.25" customHeight="1">
      <c r="A115" s="643"/>
      <c r="B115" s="612"/>
      <c r="C115" s="612"/>
      <c r="D115" s="643"/>
      <c r="E115" s="643"/>
      <c r="F115" s="674"/>
      <c r="G115" s="643"/>
      <c r="H115" s="643"/>
      <c r="I115" s="612"/>
      <c r="J115" s="423" t="s">
        <v>214</v>
      </c>
      <c r="K115" s="432" t="s">
        <v>89</v>
      </c>
      <c r="L115" s="432" t="s">
        <v>89</v>
      </c>
      <c r="M115" s="432"/>
      <c r="N115" s="432"/>
      <c r="O115" s="423" t="s">
        <v>38</v>
      </c>
      <c r="P115" s="423">
        <v>15</v>
      </c>
      <c r="Q115" s="419" t="s">
        <v>834</v>
      </c>
      <c r="R115" s="423">
        <v>120</v>
      </c>
      <c r="S115" s="429" t="s">
        <v>48</v>
      </c>
      <c r="T115" s="432">
        <f>24*60</f>
        <v>1440</v>
      </c>
      <c r="U115" s="432" t="s">
        <v>56</v>
      </c>
      <c r="V115" s="429" t="s">
        <v>18</v>
      </c>
      <c r="W115" s="101" t="s">
        <v>18</v>
      </c>
      <c r="X115" s="432">
        <f t="shared" si="10"/>
        <v>1575</v>
      </c>
      <c r="Y115" s="667"/>
      <c r="Z115" s="233"/>
    </row>
    <row r="116" spans="1:26" s="234" customFormat="1" ht="11.25">
      <c r="A116" s="643"/>
      <c r="B116" s="612"/>
      <c r="C116" s="612"/>
      <c r="D116" s="643"/>
      <c r="E116" s="643"/>
      <c r="F116" s="674"/>
      <c r="G116" s="643"/>
      <c r="H116" s="643"/>
      <c r="I116" s="612"/>
      <c r="J116" s="423" t="s">
        <v>215</v>
      </c>
      <c r="K116" s="432" t="s">
        <v>89</v>
      </c>
      <c r="L116" s="432" t="s">
        <v>89</v>
      </c>
      <c r="M116" s="432"/>
      <c r="N116" s="432"/>
      <c r="O116" s="423" t="s">
        <v>38</v>
      </c>
      <c r="P116" s="423">
        <v>15</v>
      </c>
      <c r="Q116" s="419" t="s">
        <v>834</v>
      </c>
      <c r="R116" s="423">
        <v>120</v>
      </c>
      <c r="S116" s="429" t="s">
        <v>48</v>
      </c>
      <c r="T116" s="432">
        <f>24*60</f>
        <v>1440</v>
      </c>
      <c r="U116" s="432" t="s">
        <v>56</v>
      </c>
      <c r="V116" s="429" t="s">
        <v>18</v>
      </c>
      <c r="W116" s="101" t="s">
        <v>18</v>
      </c>
      <c r="X116" s="432">
        <f t="shared" si="10"/>
        <v>1575</v>
      </c>
      <c r="Y116" s="667"/>
      <c r="Z116" s="233"/>
    </row>
    <row r="117" spans="1:26" s="234" customFormat="1" ht="11.25">
      <c r="A117" s="643"/>
      <c r="B117" s="612"/>
      <c r="C117" s="612"/>
      <c r="D117" s="643"/>
      <c r="E117" s="643"/>
      <c r="F117" s="674"/>
      <c r="G117" s="643"/>
      <c r="H117" s="643"/>
      <c r="I117" s="612"/>
      <c r="J117" s="423" t="s">
        <v>216</v>
      </c>
      <c r="K117" s="432"/>
      <c r="L117" s="432" t="s">
        <v>89</v>
      </c>
      <c r="M117" s="432"/>
      <c r="N117" s="432"/>
      <c r="O117" s="423" t="s">
        <v>38</v>
      </c>
      <c r="P117" s="423">
        <v>15</v>
      </c>
      <c r="Q117" s="419" t="s">
        <v>834</v>
      </c>
      <c r="R117" s="423">
        <v>60</v>
      </c>
      <c r="S117" s="429" t="s">
        <v>48</v>
      </c>
      <c r="T117" s="423">
        <v>60</v>
      </c>
      <c r="U117" s="423" t="s">
        <v>56</v>
      </c>
      <c r="V117" s="429" t="s">
        <v>18</v>
      </c>
      <c r="W117" s="101" t="s">
        <v>18</v>
      </c>
      <c r="X117" s="432">
        <f t="shared" si="10"/>
        <v>135</v>
      </c>
      <c r="Y117" s="667"/>
      <c r="Z117" s="233"/>
    </row>
    <row r="118" spans="1:26" s="234" customFormat="1" ht="11.25">
      <c r="A118" s="643"/>
      <c r="B118" s="612"/>
      <c r="C118" s="612"/>
      <c r="D118" s="643"/>
      <c r="E118" s="643"/>
      <c r="F118" s="674"/>
      <c r="G118" s="643"/>
      <c r="H118" s="643"/>
      <c r="I118" s="612"/>
      <c r="J118" s="423" t="s">
        <v>217</v>
      </c>
      <c r="K118" s="432" t="s">
        <v>89</v>
      </c>
      <c r="L118" s="432" t="s">
        <v>89</v>
      </c>
      <c r="M118" s="432"/>
      <c r="N118" s="432"/>
      <c r="O118" s="423" t="s">
        <v>38</v>
      </c>
      <c r="P118" s="423">
        <v>15</v>
      </c>
      <c r="Q118" s="419" t="s">
        <v>834</v>
      </c>
      <c r="R118" s="423">
        <v>60</v>
      </c>
      <c r="S118" s="429" t="s">
        <v>48</v>
      </c>
      <c r="T118" s="423">
        <v>60</v>
      </c>
      <c r="U118" s="423" t="s">
        <v>56</v>
      </c>
      <c r="V118" s="429" t="s">
        <v>18</v>
      </c>
      <c r="W118" s="101" t="s">
        <v>18</v>
      </c>
      <c r="X118" s="432">
        <f t="shared" si="10"/>
        <v>135</v>
      </c>
      <c r="Y118" s="667"/>
      <c r="Z118" s="233"/>
    </row>
    <row r="119" spans="1:26" s="234" customFormat="1" ht="11.25">
      <c r="A119" s="643"/>
      <c r="B119" s="612"/>
      <c r="C119" s="612"/>
      <c r="D119" s="643"/>
      <c r="E119" s="643"/>
      <c r="F119" s="674"/>
      <c r="G119" s="643"/>
      <c r="H119" s="643"/>
      <c r="I119" s="612"/>
      <c r="J119" s="423" t="s">
        <v>218</v>
      </c>
      <c r="K119" s="432" t="s">
        <v>89</v>
      </c>
      <c r="L119" s="432" t="s">
        <v>89</v>
      </c>
      <c r="M119" s="432"/>
      <c r="N119" s="432"/>
      <c r="O119" s="423" t="s">
        <v>38</v>
      </c>
      <c r="P119" s="423">
        <v>15</v>
      </c>
      <c r="Q119" s="419" t="s">
        <v>834</v>
      </c>
      <c r="R119" s="423">
        <v>120</v>
      </c>
      <c r="S119" s="429" t="s">
        <v>48</v>
      </c>
      <c r="T119" s="432">
        <f>24*60</f>
        <v>1440</v>
      </c>
      <c r="U119" s="432" t="s">
        <v>56</v>
      </c>
      <c r="V119" s="429" t="s">
        <v>18</v>
      </c>
      <c r="W119" s="101" t="s">
        <v>18</v>
      </c>
      <c r="X119" s="432">
        <f t="shared" si="10"/>
        <v>1575</v>
      </c>
      <c r="Y119" s="667"/>
      <c r="Z119" s="233"/>
    </row>
    <row r="120" spans="1:26" s="234" customFormat="1" ht="11.25">
      <c r="A120" s="643"/>
      <c r="B120" s="612"/>
      <c r="C120" s="612"/>
      <c r="D120" s="643"/>
      <c r="E120" s="643"/>
      <c r="F120" s="674"/>
      <c r="G120" s="643"/>
      <c r="H120" s="643"/>
      <c r="I120" s="612"/>
      <c r="J120" s="423" t="s">
        <v>219</v>
      </c>
      <c r="K120" s="432" t="s">
        <v>89</v>
      </c>
      <c r="L120" s="432" t="s">
        <v>89</v>
      </c>
      <c r="M120" s="432"/>
      <c r="N120" s="432"/>
      <c r="O120" s="423" t="s">
        <v>38</v>
      </c>
      <c r="P120" s="423">
        <v>15</v>
      </c>
      <c r="Q120" s="419" t="s">
        <v>834</v>
      </c>
      <c r="R120" s="423">
        <v>120</v>
      </c>
      <c r="S120" s="429" t="s">
        <v>48</v>
      </c>
      <c r="T120" s="432">
        <f>24*60</f>
        <v>1440</v>
      </c>
      <c r="U120" s="432" t="s">
        <v>56</v>
      </c>
      <c r="V120" s="429" t="s">
        <v>18</v>
      </c>
      <c r="W120" s="101" t="s">
        <v>18</v>
      </c>
      <c r="X120" s="432">
        <f t="shared" si="10"/>
        <v>1575</v>
      </c>
      <c r="Y120" s="667"/>
      <c r="Z120" s="233"/>
    </row>
    <row r="121" spans="1:26" s="234" customFormat="1" ht="56.25">
      <c r="A121" s="643"/>
      <c r="B121" s="612"/>
      <c r="C121" s="612"/>
      <c r="D121" s="643"/>
      <c r="E121" s="643"/>
      <c r="F121" s="674"/>
      <c r="G121" s="643"/>
      <c r="H121" s="643"/>
      <c r="I121" s="612"/>
      <c r="J121" s="463" t="s">
        <v>220</v>
      </c>
      <c r="K121" s="463"/>
      <c r="L121" s="463"/>
      <c r="M121" s="463" t="s">
        <v>89</v>
      </c>
      <c r="N121" s="463"/>
      <c r="O121" s="463" t="s">
        <v>38</v>
      </c>
      <c r="P121" s="463">
        <v>30</v>
      </c>
      <c r="Q121" s="463" t="s">
        <v>12</v>
      </c>
      <c r="R121" s="432">
        <f>(24*60)*4</f>
        <v>5760</v>
      </c>
      <c r="S121" s="429" t="s">
        <v>18</v>
      </c>
      <c r="T121" s="423">
        <v>0</v>
      </c>
      <c r="U121" s="423" t="s">
        <v>45</v>
      </c>
      <c r="V121" s="429" t="s">
        <v>54</v>
      </c>
      <c r="W121" s="101" t="s">
        <v>10</v>
      </c>
      <c r="X121" s="432">
        <f t="shared" si="10"/>
        <v>5790</v>
      </c>
      <c r="Y121" s="77" t="s">
        <v>222</v>
      </c>
      <c r="Z121" s="231"/>
    </row>
    <row r="122" spans="1:26" s="234" customFormat="1" ht="22.5">
      <c r="A122" s="643"/>
      <c r="B122" s="612"/>
      <c r="C122" s="612"/>
      <c r="D122" s="643"/>
      <c r="E122" s="643"/>
      <c r="F122" s="674"/>
      <c r="G122" s="643"/>
      <c r="H122" s="643"/>
      <c r="I122" s="612"/>
      <c r="J122" s="423" t="s">
        <v>223</v>
      </c>
      <c r="K122" s="432"/>
      <c r="L122" s="432"/>
      <c r="M122" s="432" t="s">
        <v>89</v>
      </c>
      <c r="N122" s="432"/>
      <c r="O122" s="423" t="s">
        <v>38</v>
      </c>
      <c r="P122" s="423">
        <v>30</v>
      </c>
      <c r="Q122" s="479" t="s">
        <v>38</v>
      </c>
      <c r="R122" s="423">
        <f>(24*60)*2</f>
        <v>2880</v>
      </c>
      <c r="S122" s="429" t="s">
        <v>18</v>
      </c>
      <c r="T122" s="423">
        <v>0</v>
      </c>
      <c r="U122" s="423" t="s">
        <v>45</v>
      </c>
      <c r="V122" s="372" t="s">
        <v>54</v>
      </c>
      <c r="W122" s="101" t="s">
        <v>10</v>
      </c>
      <c r="X122" s="432">
        <f t="shared" si="10"/>
        <v>2910</v>
      </c>
      <c r="Y122" s="452" t="s">
        <v>225</v>
      </c>
      <c r="Z122" s="231"/>
    </row>
    <row r="123" spans="1:26" s="234" customFormat="1" ht="22.5">
      <c r="A123" s="643"/>
      <c r="B123" s="612"/>
      <c r="C123" s="612"/>
      <c r="D123" s="643"/>
      <c r="E123" s="643"/>
      <c r="F123" s="674"/>
      <c r="G123" s="643"/>
      <c r="H123" s="643"/>
      <c r="I123" s="612"/>
      <c r="J123" s="423" t="s">
        <v>226</v>
      </c>
      <c r="K123" s="432" t="s">
        <v>89</v>
      </c>
      <c r="L123" s="432"/>
      <c r="M123" s="432" t="s">
        <v>89</v>
      </c>
      <c r="N123" s="432"/>
      <c r="O123" s="423" t="s">
        <v>38</v>
      </c>
      <c r="P123" s="423">
        <v>30</v>
      </c>
      <c r="Q123" s="479" t="s">
        <v>38</v>
      </c>
      <c r="R123" s="423">
        <f>(24*60)*2</f>
        <v>2880</v>
      </c>
      <c r="S123" s="429" t="s">
        <v>18</v>
      </c>
      <c r="T123" s="423">
        <v>0</v>
      </c>
      <c r="U123" s="423" t="s">
        <v>45</v>
      </c>
      <c r="V123" s="372" t="s">
        <v>54</v>
      </c>
      <c r="W123" s="101" t="s">
        <v>12</v>
      </c>
      <c r="X123" s="432">
        <f t="shared" si="10"/>
        <v>2910</v>
      </c>
      <c r="Y123" s="452" t="s">
        <v>228</v>
      </c>
      <c r="Z123" s="231"/>
    </row>
    <row r="124" spans="1:26" s="234" customFormat="1" ht="67.5">
      <c r="A124" s="643"/>
      <c r="B124" s="612"/>
      <c r="C124" s="612"/>
      <c r="D124" s="643"/>
      <c r="E124" s="643"/>
      <c r="F124" s="674"/>
      <c r="G124" s="643"/>
      <c r="H124" s="643"/>
      <c r="I124" s="612"/>
      <c r="J124" s="423" t="s">
        <v>229</v>
      </c>
      <c r="K124" s="432"/>
      <c r="L124" s="432"/>
      <c r="M124" s="432" t="s">
        <v>89</v>
      </c>
      <c r="N124" s="432"/>
      <c r="O124" s="423" t="s">
        <v>38</v>
      </c>
      <c r="P124" s="423">
        <v>30</v>
      </c>
      <c r="Q124" s="479" t="s">
        <v>38</v>
      </c>
      <c r="R124" s="423">
        <f>(24*60)*2</f>
        <v>2880</v>
      </c>
      <c r="S124" s="429" t="s">
        <v>18</v>
      </c>
      <c r="T124" s="423">
        <v>0</v>
      </c>
      <c r="U124" s="423" t="s">
        <v>56</v>
      </c>
      <c r="V124" s="372" t="s">
        <v>54</v>
      </c>
      <c r="W124" s="101" t="s">
        <v>12</v>
      </c>
      <c r="X124" s="432">
        <f t="shared" si="10"/>
        <v>2910</v>
      </c>
      <c r="Y124" s="452" t="s">
        <v>231</v>
      </c>
      <c r="Z124" s="231"/>
    </row>
    <row r="125" spans="1:26" s="234" customFormat="1" ht="22.5">
      <c r="A125" s="643"/>
      <c r="B125" s="612"/>
      <c r="C125" s="612"/>
      <c r="D125" s="643"/>
      <c r="E125" s="643"/>
      <c r="F125" s="674"/>
      <c r="G125" s="643"/>
      <c r="H125" s="643"/>
      <c r="I125" s="612"/>
      <c r="J125" s="432" t="s">
        <v>232</v>
      </c>
      <c r="K125" s="432"/>
      <c r="L125" s="432"/>
      <c r="M125" s="432" t="s">
        <v>89</v>
      </c>
      <c r="N125" s="432"/>
      <c r="O125" s="423" t="s">
        <v>38</v>
      </c>
      <c r="P125" s="423">
        <v>30</v>
      </c>
      <c r="Q125" s="479" t="s">
        <v>38</v>
      </c>
      <c r="R125" s="423">
        <f>(24*60)*2</f>
        <v>2880</v>
      </c>
      <c r="S125" s="429" t="s">
        <v>18</v>
      </c>
      <c r="T125" s="423">
        <v>0</v>
      </c>
      <c r="U125" s="423" t="s">
        <v>56</v>
      </c>
      <c r="V125" s="372" t="s">
        <v>54</v>
      </c>
      <c r="W125" s="423" t="s">
        <v>12</v>
      </c>
      <c r="X125" s="432">
        <f t="shared" si="10"/>
        <v>2910</v>
      </c>
      <c r="Y125" s="452" t="s">
        <v>225</v>
      </c>
      <c r="Z125" s="231"/>
    </row>
    <row r="126" spans="1:26" s="374" customFormat="1" ht="45.75" thickBot="1">
      <c r="A126" s="671"/>
      <c r="B126" s="672"/>
      <c r="C126" s="672"/>
      <c r="D126" s="437"/>
      <c r="E126" s="437"/>
      <c r="F126" s="675"/>
      <c r="G126" s="437"/>
      <c r="H126" s="437"/>
      <c r="I126" s="672"/>
      <c r="J126" s="437" t="s">
        <v>233</v>
      </c>
      <c r="K126" s="437"/>
      <c r="L126" s="437"/>
      <c r="M126" s="437" t="s">
        <v>89</v>
      </c>
      <c r="N126" s="437"/>
      <c r="O126" s="448" t="s">
        <v>38</v>
      </c>
      <c r="P126" s="448">
        <v>30</v>
      </c>
      <c r="Q126" s="448" t="s">
        <v>26</v>
      </c>
      <c r="R126" s="448">
        <f>2*60</f>
        <v>120</v>
      </c>
      <c r="S126" s="430" t="s">
        <v>18</v>
      </c>
      <c r="T126" s="448">
        <v>0</v>
      </c>
      <c r="U126" s="448" t="s">
        <v>56</v>
      </c>
      <c r="V126" s="470" t="s">
        <v>55</v>
      </c>
      <c r="W126" s="448" t="s">
        <v>35</v>
      </c>
      <c r="X126" s="437">
        <f t="shared" si="10"/>
        <v>150</v>
      </c>
      <c r="Y126" s="453" t="s">
        <v>234</v>
      </c>
      <c r="Z126" s="246"/>
    </row>
    <row r="127" spans="1:26" s="234" customFormat="1" ht="22.5" customHeight="1">
      <c r="A127" s="642">
        <v>5</v>
      </c>
      <c r="B127" s="611" t="s">
        <v>203</v>
      </c>
      <c r="C127" s="611" t="s">
        <v>235</v>
      </c>
      <c r="D127" s="642" t="s">
        <v>12</v>
      </c>
      <c r="E127" s="642" t="s">
        <v>45</v>
      </c>
      <c r="F127" s="673">
        <v>0.9</v>
      </c>
      <c r="G127" s="642" t="s">
        <v>46</v>
      </c>
      <c r="H127" s="642" t="s">
        <v>42</v>
      </c>
      <c r="I127" s="611" t="s">
        <v>236</v>
      </c>
      <c r="J127" s="422" t="s">
        <v>237</v>
      </c>
      <c r="K127" s="431" t="s">
        <v>89</v>
      </c>
      <c r="L127" s="431" t="s">
        <v>89</v>
      </c>
      <c r="M127" s="431"/>
      <c r="N127" s="431"/>
      <c r="O127" s="422" t="s">
        <v>38</v>
      </c>
      <c r="P127" s="422">
        <v>15</v>
      </c>
      <c r="Q127" s="422" t="s">
        <v>38</v>
      </c>
      <c r="R127" s="422">
        <f>2*60</f>
        <v>120</v>
      </c>
      <c r="S127" s="428" t="s">
        <v>48</v>
      </c>
      <c r="T127" s="422">
        <f>2*60</f>
        <v>120</v>
      </c>
      <c r="U127" s="422" t="s">
        <v>45</v>
      </c>
      <c r="V127" s="428" t="s">
        <v>18</v>
      </c>
      <c r="W127" s="364" t="s">
        <v>18</v>
      </c>
      <c r="X127" s="431">
        <f t="shared" si="10"/>
        <v>255</v>
      </c>
      <c r="Y127" s="684" t="s">
        <v>781</v>
      </c>
      <c r="Z127" s="366"/>
    </row>
    <row r="128" spans="1:26" s="234" customFormat="1" ht="11.25" customHeight="1">
      <c r="A128" s="643"/>
      <c r="B128" s="612"/>
      <c r="C128" s="612"/>
      <c r="D128" s="643"/>
      <c r="E128" s="643"/>
      <c r="F128" s="674"/>
      <c r="G128" s="643"/>
      <c r="H128" s="643"/>
      <c r="I128" s="612"/>
      <c r="J128" s="423" t="s">
        <v>240</v>
      </c>
      <c r="K128" s="432" t="s">
        <v>89</v>
      </c>
      <c r="L128" s="432" t="s">
        <v>89</v>
      </c>
      <c r="M128" s="432"/>
      <c r="N128" s="432"/>
      <c r="O128" s="423" t="s">
        <v>38</v>
      </c>
      <c r="P128" s="423">
        <v>15</v>
      </c>
      <c r="Q128" s="423" t="s">
        <v>38</v>
      </c>
      <c r="R128" s="433">
        <f>2*60</f>
        <v>120</v>
      </c>
      <c r="S128" s="237" t="s">
        <v>48</v>
      </c>
      <c r="T128" s="433">
        <f>2*60</f>
        <v>120</v>
      </c>
      <c r="U128" s="423" t="s">
        <v>45</v>
      </c>
      <c r="V128" s="429" t="s">
        <v>18</v>
      </c>
      <c r="W128" s="101" t="s">
        <v>18</v>
      </c>
      <c r="X128" s="432">
        <f t="shared" si="10"/>
        <v>255</v>
      </c>
      <c r="Y128" s="685"/>
      <c r="Z128" s="233"/>
    </row>
    <row r="129" spans="1:26" s="234" customFormat="1" ht="23.25" thickBot="1">
      <c r="A129" s="671"/>
      <c r="B129" s="672"/>
      <c r="C129" s="672"/>
      <c r="D129" s="671"/>
      <c r="E129" s="671"/>
      <c r="F129" s="675"/>
      <c r="G129" s="671"/>
      <c r="H129" s="671"/>
      <c r="I129" s="672"/>
      <c r="J129" s="448" t="s">
        <v>241</v>
      </c>
      <c r="K129" s="437"/>
      <c r="L129" s="437" t="s">
        <v>89</v>
      </c>
      <c r="M129" s="437"/>
      <c r="N129" s="437"/>
      <c r="O129" s="448" t="s">
        <v>38</v>
      </c>
      <c r="P129" s="448">
        <v>15</v>
      </c>
      <c r="Q129" s="448" t="s">
        <v>38</v>
      </c>
      <c r="R129" s="448">
        <v>120</v>
      </c>
      <c r="S129" s="430" t="s">
        <v>48</v>
      </c>
      <c r="T129" s="448">
        <v>120</v>
      </c>
      <c r="U129" s="448" t="s">
        <v>45</v>
      </c>
      <c r="V129" s="430" t="s">
        <v>18</v>
      </c>
      <c r="W129" s="244" t="s">
        <v>18</v>
      </c>
      <c r="X129" s="437">
        <f t="shared" si="10"/>
        <v>255</v>
      </c>
      <c r="Y129" s="453" t="s">
        <v>243</v>
      </c>
      <c r="Z129" s="371"/>
    </row>
    <row r="130" spans="1:26" s="234" customFormat="1" ht="56.25">
      <c r="A130" s="642">
        <v>6</v>
      </c>
      <c r="B130" s="611" t="s">
        <v>244</v>
      </c>
      <c r="C130" s="611" t="s">
        <v>245</v>
      </c>
      <c r="D130" s="642" t="s">
        <v>12</v>
      </c>
      <c r="E130" s="642" t="s">
        <v>41</v>
      </c>
      <c r="F130" s="673">
        <v>0.9</v>
      </c>
      <c r="G130" s="642" t="s">
        <v>46</v>
      </c>
      <c r="H130" s="642" t="s">
        <v>42</v>
      </c>
      <c r="I130" s="422" t="s">
        <v>246</v>
      </c>
      <c r="J130" s="454" t="s">
        <v>814</v>
      </c>
      <c r="K130" s="431"/>
      <c r="L130" s="431" t="s">
        <v>89</v>
      </c>
      <c r="M130" s="431"/>
      <c r="N130" s="431"/>
      <c r="O130" s="422" t="s">
        <v>38</v>
      </c>
      <c r="P130" s="422">
        <v>15</v>
      </c>
      <c r="Q130" s="454" t="s">
        <v>12</v>
      </c>
      <c r="R130" s="422">
        <f>2*60</f>
        <v>120</v>
      </c>
      <c r="S130" s="428" t="s">
        <v>12</v>
      </c>
      <c r="T130" s="422">
        <v>60</v>
      </c>
      <c r="U130" s="422" t="s">
        <v>56</v>
      </c>
      <c r="V130" s="428" t="s">
        <v>18</v>
      </c>
      <c r="W130" s="364" t="s">
        <v>18</v>
      </c>
      <c r="X130" s="431">
        <f t="shared" si="10"/>
        <v>195</v>
      </c>
      <c r="Y130" s="365" t="s">
        <v>249</v>
      </c>
      <c r="Z130" s="366"/>
    </row>
    <row r="131" spans="1:26" s="234" customFormat="1" ht="56.25">
      <c r="A131" s="643"/>
      <c r="B131" s="612"/>
      <c r="C131" s="612"/>
      <c r="D131" s="643"/>
      <c r="E131" s="643"/>
      <c r="F131" s="674"/>
      <c r="G131" s="643"/>
      <c r="H131" s="643"/>
      <c r="I131" s="612" t="s">
        <v>250</v>
      </c>
      <c r="J131" s="423" t="s">
        <v>251</v>
      </c>
      <c r="K131" s="432" t="s">
        <v>89</v>
      </c>
      <c r="L131" s="432" t="s">
        <v>89</v>
      </c>
      <c r="M131" s="432"/>
      <c r="N131" s="432"/>
      <c r="O131" s="423" t="s">
        <v>38</v>
      </c>
      <c r="P131" s="423">
        <v>15</v>
      </c>
      <c r="Q131" s="419" t="s">
        <v>12</v>
      </c>
      <c r="R131" s="423">
        <v>60</v>
      </c>
      <c r="S131" s="429" t="s">
        <v>12</v>
      </c>
      <c r="T131" s="423">
        <v>60</v>
      </c>
      <c r="U131" s="423" t="s">
        <v>56</v>
      </c>
      <c r="V131" s="429" t="s">
        <v>18</v>
      </c>
      <c r="W131" s="101" t="s">
        <v>18</v>
      </c>
      <c r="X131" s="432">
        <f t="shared" si="10"/>
        <v>135</v>
      </c>
      <c r="Y131" s="379" t="s">
        <v>253</v>
      </c>
      <c r="Z131" s="233"/>
    </row>
    <row r="132" spans="1:26" s="234" customFormat="1" ht="33.75">
      <c r="A132" s="643"/>
      <c r="B132" s="612"/>
      <c r="C132" s="612"/>
      <c r="D132" s="643"/>
      <c r="E132" s="643"/>
      <c r="F132" s="674"/>
      <c r="G132" s="643"/>
      <c r="H132" s="643"/>
      <c r="I132" s="612"/>
      <c r="J132" s="423" t="s">
        <v>254</v>
      </c>
      <c r="K132" s="432"/>
      <c r="L132" s="432" t="s">
        <v>89</v>
      </c>
      <c r="M132" s="432"/>
      <c r="N132" s="432"/>
      <c r="O132" s="423" t="s">
        <v>38</v>
      </c>
      <c r="P132" s="423">
        <v>15</v>
      </c>
      <c r="Q132" s="423" t="s">
        <v>12</v>
      </c>
      <c r="R132" s="423">
        <v>60</v>
      </c>
      <c r="S132" s="429" t="s">
        <v>12</v>
      </c>
      <c r="T132" s="423">
        <v>60</v>
      </c>
      <c r="U132" s="423" t="s">
        <v>56</v>
      </c>
      <c r="V132" s="429" t="s">
        <v>18</v>
      </c>
      <c r="W132" s="101" t="s">
        <v>18</v>
      </c>
      <c r="X132" s="432">
        <f t="shared" si="10"/>
        <v>135</v>
      </c>
      <c r="Y132" s="77" t="s">
        <v>782</v>
      </c>
      <c r="Z132" s="233"/>
    </row>
    <row r="133" spans="1:26" s="234" customFormat="1" ht="67.5">
      <c r="A133" s="643"/>
      <c r="B133" s="612"/>
      <c r="C133" s="612"/>
      <c r="D133" s="643"/>
      <c r="E133" s="643"/>
      <c r="F133" s="674"/>
      <c r="G133" s="643"/>
      <c r="H133" s="643"/>
      <c r="I133" s="612"/>
      <c r="J133" s="423" t="s">
        <v>257</v>
      </c>
      <c r="K133" s="432" t="s">
        <v>89</v>
      </c>
      <c r="L133" s="432" t="s">
        <v>89</v>
      </c>
      <c r="M133" s="432"/>
      <c r="N133" s="432"/>
      <c r="O133" s="423" t="s">
        <v>38</v>
      </c>
      <c r="P133" s="423">
        <v>15</v>
      </c>
      <c r="Q133" s="423" t="s">
        <v>12</v>
      </c>
      <c r="R133" s="423">
        <v>60</v>
      </c>
      <c r="S133" s="429" t="s">
        <v>12</v>
      </c>
      <c r="T133" s="423">
        <v>60</v>
      </c>
      <c r="U133" s="423" t="s">
        <v>56</v>
      </c>
      <c r="V133" s="429" t="s">
        <v>18</v>
      </c>
      <c r="W133" s="101" t="s">
        <v>18</v>
      </c>
      <c r="X133" s="432">
        <f t="shared" si="10"/>
        <v>135</v>
      </c>
      <c r="Y133" s="379" t="s">
        <v>258</v>
      </c>
      <c r="Z133" s="233"/>
    </row>
    <row r="134" spans="1:26" s="230" customFormat="1" ht="101.25">
      <c r="A134" s="643"/>
      <c r="B134" s="612"/>
      <c r="C134" s="612"/>
      <c r="D134" s="643"/>
      <c r="E134" s="643"/>
      <c r="F134" s="674"/>
      <c r="G134" s="643"/>
      <c r="H134" s="643"/>
      <c r="I134" s="612"/>
      <c r="J134" s="432" t="s">
        <v>259</v>
      </c>
      <c r="K134" s="432" t="s">
        <v>89</v>
      </c>
      <c r="L134" s="432"/>
      <c r="M134" s="432" t="s">
        <v>89</v>
      </c>
      <c r="N134" s="432"/>
      <c r="O134" s="423" t="s">
        <v>38</v>
      </c>
      <c r="P134" s="423">
        <v>30</v>
      </c>
      <c r="Q134" s="423" t="s">
        <v>12</v>
      </c>
      <c r="R134" s="423">
        <f>(24*60)*2</f>
        <v>2880</v>
      </c>
      <c r="S134" s="429" t="s">
        <v>18</v>
      </c>
      <c r="T134" s="423">
        <v>0</v>
      </c>
      <c r="U134" s="423" t="s">
        <v>56</v>
      </c>
      <c r="V134" s="429" t="s">
        <v>54</v>
      </c>
      <c r="W134" s="101" t="s">
        <v>12</v>
      </c>
      <c r="X134" s="432">
        <f t="shared" si="10"/>
        <v>2910</v>
      </c>
      <c r="Y134" s="449" t="s">
        <v>261</v>
      </c>
      <c r="Z134" s="231"/>
    </row>
    <row r="135" spans="1:26" s="230" customFormat="1" ht="33.75">
      <c r="A135" s="643"/>
      <c r="B135" s="612"/>
      <c r="C135" s="612"/>
      <c r="D135" s="643"/>
      <c r="E135" s="643"/>
      <c r="F135" s="674"/>
      <c r="G135" s="643"/>
      <c r="H135" s="643"/>
      <c r="I135" s="612"/>
      <c r="J135" s="432" t="s">
        <v>262</v>
      </c>
      <c r="K135" s="432" t="s">
        <v>89</v>
      </c>
      <c r="L135" s="432"/>
      <c r="M135" s="432" t="s">
        <v>89</v>
      </c>
      <c r="N135" s="432"/>
      <c r="O135" s="423" t="s">
        <v>38</v>
      </c>
      <c r="P135" s="423">
        <v>30</v>
      </c>
      <c r="Q135" s="423" t="s">
        <v>12</v>
      </c>
      <c r="R135" s="423">
        <f>(24*60)*2</f>
        <v>2880</v>
      </c>
      <c r="S135" s="429" t="s">
        <v>18</v>
      </c>
      <c r="T135" s="423">
        <v>0</v>
      </c>
      <c r="U135" s="423" t="s">
        <v>56</v>
      </c>
      <c r="V135" s="429" t="s">
        <v>54</v>
      </c>
      <c r="W135" s="101" t="s">
        <v>12</v>
      </c>
      <c r="X135" s="432">
        <f t="shared" si="10"/>
        <v>2910</v>
      </c>
      <c r="Y135" s="449" t="s">
        <v>264</v>
      </c>
      <c r="Z135" s="231"/>
    </row>
    <row r="136" spans="1:26" s="230" customFormat="1" ht="45">
      <c r="A136" s="643"/>
      <c r="B136" s="612"/>
      <c r="C136" s="612"/>
      <c r="D136" s="643"/>
      <c r="E136" s="643"/>
      <c r="F136" s="674"/>
      <c r="G136" s="643"/>
      <c r="H136" s="643"/>
      <c r="I136" s="612"/>
      <c r="J136" s="432" t="s">
        <v>265</v>
      </c>
      <c r="K136" s="432" t="s">
        <v>89</v>
      </c>
      <c r="L136" s="432"/>
      <c r="M136" s="432" t="s">
        <v>89</v>
      </c>
      <c r="N136" s="432"/>
      <c r="O136" s="423" t="s">
        <v>38</v>
      </c>
      <c r="P136" s="423">
        <v>30</v>
      </c>
      <c r="Q136" s="423" t="s">
        <v>12</v>
      </c>
      <c r="R136" s="423">
        <f>(24*60)*2</f>
        <v>2880</v>
      </c>
      <c r="S136" s="429" t="s">
        <v>18</v>
      </c>
      <c r="T136" s="423">
        <v>0</v>
      </c>
      <c r="U136" s="423" t="s">
        <v>56</v>
      </c>
      <c r="V136" s="429" t="s">
        <v>54</v>
      </c>
      <c r="W136" s="101" t="s">
        <v>12</v>
      </c>
      <c r="X136" s="432">
        <f t="shared" si="10"/>
        <v>2910</v>
      </c>
      <c r="Y136" s="449" t="s">
        <v>267</v>
      </c>
      <c r="Z136" s="231"/>
    </row>
    <row r="137" spans="1:26" s="230" customFormat="1" ht="22.5">
      <c r="A137" s="643"/>
      <c r="B137" s="612"/>
      <c r="C137" s="612"/>
      <c r="D137" s="643"/>
      <c r="E137" s="643"/>
      <c r="F137" s="674"/>
      <c r="G137" s="643"/>
      <c r="H137" s="643"/>
      <c r="I137" s="612"/>
      <c r="J137" s="423" t="s">
        <v>268</v>
      </c>
      <c r="K137" s="432" t="s">
        <v>89</v>
      </c>
      <c r="L137" s="432"/>
      <c r="M137" s="432" t="s">
        <v>89</v>
      </c>
      <c r="N137" s="432"/>
      <c r="O137" s="423" t="s">
        <v>38</v>
      </c>
      <c r="P137" s="423">
        <v>30</v>
      </c>
      <c r="Q137" s="423" t="s">
        <v>12</v>
      </c>
      <c r="R137" s="432">
        <f>(24*60)*4</f>
        <v>5760</v>
      </c>
      <c r="S137" s="429" t="s">
        <v>18</v>
      </c>
      <c r="T137" s="423">
        <v>0</v>
      </c>
      <c r="U137" s="423" t="s">
        <v>56</v>
      </c>
      <c r="V137" s="429" t="s">
        <v>44</v>
      </c>
      <c r="W137" s="101" t="s">
        <v>12</v>
      </c>
      <c r="X137" s="432">
        <f t="shared" si="10"/>
        <v>5790</v>
      </c>
      <c r="Y137" s="449" t="s">
        <v>270</v>
      </c>
      <c r="Z137" s="233"/>
    </row>
    <row r="138" spans="1:26" s="234" customFormat="1" ht="56.25">
      <c r="A138" s="643"/>
      <c r="B138" s="612"/>
      <c r="C138" s="612"/>
      <c r="D138" s="643"/>
      <c r="E138" s="643"/>
      <c r="F138" s="674"/>
      <c r="G138" s="643"/>
      <c r="H138" s="643"/>
      <c r="I138" s="683" t="s">
        <v>271</v>
      </c>
      <c r="J138" s="101" t="s">
        <v>272</v>
      </c>
      <c r="K138" s="101" t="s">
        <v>89</v>
      </c>
      <c r="L138" s="101" t="s">
        <v>89</v>
      </c>
      <c r="M138" s="101"/>
      <c r="N138" s="101" t="s">
        <v>89</v>
      </c>
      <c r="O138" s="423" t="s">
        <v>38</v>
      </c>
      <c r="P138" s="423">
        <v>15</v>
      </c>
      <c r="Q138" s="423" t="s">
        <v>24</v>
      </c>
      <c r="R138" s="423">
        <v>60</v>
      </c>
      <c r="S138" s="429" t="s">
        <v>30</v>
      </c>
      <c r="T138" s="423">
        <f>3*60</f>
        <v>180</v>
      </c>
      <c r="U138" s="423" t="s">
        <v>41</v>
      </c>
      <c r="V138" s="429" t="s">
        <v>18</v>
      </c>
      <c r="W138" s="101" t="s">
        <v>18</v>
      </c>
      <c r="X138" s="432">
        <f t="shared" si="10"/>
        <v>255</v>
      </c>
      <c r="Y138" s="77" t="s">
        <v>274</v>
      </c>
      <c r="Z138" s="233"/>
    </row>
    <row r="139" spans="1:26" s="230" customFormat="1" ht="78.75">
      <c r="A139" s="643"/>
      <c r="B139" s="612"/>
      <c r="C139" s="612"/>
      <c r="D139" s="643"/>
      <c r="E139" s="643"/>
      <c r="F139" s="674"/>
      <c r="G139" s="643"/>
      <c r="H139" s="643"/>
      <c r="I139" s="683"/>
      <c r="J139" s="432" t="s">
        <v>275</v>
      </c>
      <c r="K139" s="432" t="s">
        <v>89</v>
      </c>
      <c r="L139" s="432"/>
      <c r="M139" s="432" t="s">
        <v>89</v>
      </c>
      <c r="N139" s="432"/>
      <c r="O139" s="423" t="s">
        <v>38</v>
      </c>
      <c r="P139" s="423">
        <v>30</v>
      </c>
      <c r="Q139" s="423" t="s">
        <v>48</v>
      </c>
      <c r="R139" s="423">
        <f>(24*60)</f>
        <v>1440</v>
      </c>
      <c r="S139" s="429" t="s">
        <v>18</v>
      </c>
      <c r="T139" s="423">
        <v>0</v>
      </c>
      <c r="U139" s="423" t="s">
        <v>56</v>
      </c>
      <c r="V139" s="429" t="s">
        <v>44</v>
      </c>
      <c r="W139" s="101" t="s">
        <v>32</v>
      </c>
      <c r="X139" s="432">
        <f t="shared" si="10"/>
        <v>1470</v>
      </c>
      <c r="Y139" s="367" t="s">
        <v>277</v>
      </c>
      <c r="Z139" s="231"/>
    </row>
    <row r="140" spans="1:26" s="230" customFormat="1" ht="78.75">
      <c r="A140" s="643"/>
      <c r="B140" s="612"/>
      <c r="C140" s="612"/>
      <c r="D140" s="643"/>
      <c r="E140" s="643"/>
      <c r="F140" s="674"/>
      <c r="G140" s="643"/>
      <c r="H140" s="643"/>
      <c r="I140" s="683"/>
      <c r="J140" s="432" t="s">
        <v>278</v>
      </c>
      <c r="K140" s="432" t="s">
        <v>89</v>
      </c>
      <c r="L140" s="432"/>
      <c r="M140" s="432" t="s">
        <v>89</v>
      </c>
      <c r="N140" s="432"/>
      <c r="O140" s="423" t="s">
        <v>38</v>
      </c>
      <c r="P140" s="423">
        <v>30</v>
      </c>
      <c r="Q140" s="423" t="s">
        <v>48</v>
      </c>
      <c r="R140" s="424">
        <f>24*60</f>
        <v>1440</v>
      </c>
      <c r="S140" s="60" t="s">
        <v>18</v>
      </c>
      <c r="T140" s="424">
        <v>0</v>
      </c>
      <c r="U140" s="423" t="s">
        <v>56</v>
      </c>
      <c r="V140" s="429" t="s">
        <v>44</v>
      </c>
      <c r="W140" s="101" t="s">
        <v>32</v>
      </c>
      <c r="X140" s="432">
        <f t="shared" si="10"/>
        <v>1470</v>
      </c>
      <c r="Y140" s="367" t="s">
        <v>277</v>
      </c>
      <c r="Z140" s="231"/>
    </row>
    <row r="141" spans="1:26" s="234" customFormat="1" ht="33.75">
      <c r="A141" s="643"/>
      <c r="B141" s="612"/>
      <c r="C141" s="612"/>
      <c r="D141" s="643"/>
      <c r="E141" s="643"/>
      <c r="F141" s="674"/>
      <c r="G141" s="643"/>
      <c r="H141" s="643"/>
      <c r="I141" s="612" t="s">
        <v>279</v>
      </c>
      <c r="J141" s="423" t="s">
        <v>280</v>
      </c>
      <c r="K141" s="432" t="s">
        <v>89</v>
      </c>
      <c r="L141" s="432" t="s">
        <v>89</v>
      </c>
      <c r="M141" s="432"/>
      <c r="N141" s="432"/>
      <c r="O141" s="423" t="s">
        <v>38</v>
      </c>
      <c r="P141" s="423">
        <v>15</v>
      </c>
      <c r="Q141" s="423" t="s">
        <v>12</v>
      </c>
      <c r="R141" s="423">
        <f>2*60</f>
        <v>120</v>
      </c>
      <c r="S141" s="429" t="s">
        <v>48</v>
      </c>
      <c r="T141" s="423">
        <f>2*60</f>
        <v>120</v>
      </c>
      <c r="U141" s="423" t="s">
        <v>56</v>
      </c>
      <c r="V141" s="429" t="s">
        <v>18</v>
      </c>
      <c r="W141" s="101" t="s">
        <v>18</v>
      </c>
      <c r="X141" s="432">
        <f t="shared" ref="X141:X175" si="12">P141+R141+T141</f>
        <v>255</v>
      </c>
      <c r="Y141" s="77" t="s">
        <v>281</v>
      </c>
      <c r="Z141" s="233"/>
    </row>
    <row r="142" spans="1:26" s="234" customFormat="1" ht="23.25" thickBot="1">
      <c r="A142" s="671"/>
      <c r="B142" s="672"/>
      <c r="C142" s="672"/>
      <c r="D142" s="671"/>
      <c r="E142" s="671"/>
      <c r="F142" s="675"/>
      <c r="G142" s="671"/>
      <c r="H142" s="671"/>
      <c r="I142" s="672"/>
      <c r="J142" s="448" t="s">
        <v>282</v>
      </c>
      <c r="K142" s="437" t="s">
        <v>89</v>
      </c>
      <c r="L142" s="437" t="s">
        <v>89</v>
      </c>
      <c r="M142" s="437"/>
      <c r="N142" s="437"/>
      <c r="O142" s="448" t="s">
        <v>38</v>
      </c>
      <c r="P142" s="448">
        <v>15</v>
      </c>
      <c r="Q142" s="448" t="s">
        <v>12</v>
      </c>
      <c r="R142" s="433">
        <f>2*60</f>
        <v>120</v>
      </c>
      <c r="S142" s="369" t="s">
        <v>48</v>
      </c>
      <c r="T142" s="433">
        <f>2*60</f>
        <v>120</v>
      </c>
      <c r="U142" s="448" t="s">
        <v>45</v>
      </c>
      <c r="V142" s="430" t="s">
        <v>18</v>
      </c>
      <c r="W142" s="244" t="s">
        <v>18</v>
      </c>
      <c r="X142" s="437">
        <f t="shared" si="12"/>
        <v>255</v>
      </c>
      <c r="Y142" s="472" t="s">
        <v>283</v>
      </c>
      <c r="Z142" s="371"/>
    </row>
    <row r="143" spans="1:26" s="229" customFormat="1" ht="22.5" customHeight="1">
      <c r="A143" s="642">
        <v>7</v>
      </c>
      <c r="B143" s="611" t="s">
        <v>284</v>
      </c>
      <c r="C143" s="642" t="s">
        <v>285</v>
      </c>
      <c r="D143" s="642" t="s">
        <v>12</v>
      </c>
      <c r="E143" s="642" t="s">
        <v>56</v>
      </c>
      <c r="F143" s="673">
        <v>0.9</v>
      </c>
      <c r="G143" s="642" t="s">
        <v>46</v>
      </c>
      <c r="H143" s="642" t="s">
        <v>42</v>
      </c>
      <c r="I143" s="611" t="s">
        <v>286</v>
      </c>
      <c r="J143" s="422" t="s">
        <v>287</v>
      </c>
      <c r="K143" s="431" t="s">
        <v>89</v>
      </c>
      <c r="L143" s="431"/>
      <c r="M143" s="431"/>
      <c r="N143" s="431"/>
      <c r="O143" s="422" t="s">
        <v>38</v>
      </c>
      <c r="P143" s="422">
        <v>30</v>
      </c>
      <c r="Q143" s="422" t="s">
        <v>12</v>
      </c>
      <c r="R143" s="431">
        <f>(24*60)</f>
        <v>1440</v>
      </c>
      <c r="S143" s="428" t="s">
        <v>30</v>
      </c>
      <c r="T143" s="422">
        <f>(71*60)+15</f>
        <v>4275</v>
      </c>
      <c r="U143" s="422" t="s">
        <v>45</v>
      </c>
      <c r="V143" s="428" t="s">
        <v>44</v>
      </c>
      <c r="W143" s="364" t="s">
        <v>12</v>
      </c>
      <c r="X143" s="431">
        <f t="shared" si="12"/>
        <v>5745</v>
      </c>
      <c r="Y143" s="684" t="s">
        <v>289</v>
      </c>
      <c r="Z143" s="366"/>
    </row>
    <row r="144" spans="1:26" s="229" customFormat="1" ht="11.25">
      <c r="A144" s="643"/>
      <c r="B144" s="612"/>
      <c r="C144" s="643"/>
      <c r="D144" s="643"/>
      <c r="E144" s="643"/>
      <c r="F144" s="674"/>
      <c r="G144" s="643"/>
      <c r="H144" s="643"/>
      <c r="I144" s="612"/>
      <c r="J144" s="423" t="s">
        <v>290</v>
      </c>
      <c r="K144" s="432" t="s">
        <v>89</v>
      </c>
      <c r="L144" s="432"/>
      <c r="M144" s="432"/>
      <c r="N144" s="432"/>
      <c r="O144" s="423" t="s">
        <v>38</v>
      </c>
      <c r="P144" s="423">
        <v>30</v>
      </c>
      <c r="Q144" s="423" t="s">
        <v>12</v>
      </c>
      <c r="R144" s="432">
        <f>(24*60)</f>
        <v>1440</v>
      </c>
      <c r="S144" s="429" t="s">
        <v>30</v>
      </c>
      <c r="T144" s="423">
        <f>(71*60)+15</f>
        <v>4275</v>
      </c>
      <c r="U144" s="423" t="s">
        <v>45</v>
      </c>
      <c r="V144" s="429" t="s">
        <v>44</v>
      </c>
      <c r="W144" s="101" t="s">
        <v>12</v>
      </c>
      <c r="X144" s="432">
        <f t="shared" si="12"/>
        <v>5745</v>
      </c>
      <c r="Y144" s="685"/>
      <c r="Z144" s="233"/>
    </row>
    <row r="145" spans="1:26" s="229" customFormat="1">
      <c r="A145" s="643"/>
      <c r="B145" s="612"/>
      <c r="C145" s="643"/>
      <c r="D145" s="643"/>
      <c r="E145" s="643"/>
      <c r="F145" s="674"/>
      <c r="G145" s="643"/>
      <c r="H145" s="643"/>
      <c r="I145" s="612"/>
      <c r="J145" s="423" t="s">
        <v>291</v>
      </c>
      <c r="K145" s="432" t="s">
        <v>89</v>
      </c>
      <c r="L145" s="432"/>
      <c r="M145" s="432"/>
      <c r="N145" s="432"/>
      <c r="O145" s="423" t="s">
        <v>38</v>
      </c>
      <c r="P145" s="423">
        <v>30</v>
      </c>
      <c r="Q145" s="423" t="s">
        <v>12</v>
      </c>
      <c r="R145" s="432">
        <f>(24*60)</f>
        <v>1440</v>
      </c>
      <c r="S145" s="429" t="s">
        <v>30</v>
      </c>
      <c r="T145" s="423">
        <f>(71*60)+15</f>
        <v>4275</v>
      </c>
      <c r="U145" s="423" t="s">
        <v>45</v>
      </c>
      <c r="V145" s="372"/>
      <c r="W145" s="480"/>
      <c r="X145" s="432">
        <f t="shared" si="12"/>
        <v>5745</v>
      </c>
      <c r="Y145" s="686"/>
      <c r="Z145" s="233"/>
    </row>
    <row r="146" spans="1:26" s="229" customFormat="1" ht="15.75" thickBot="1">
      <c r="A146" s="671"/>
      <c r="B146" s="672"/>
      <c r="C146" s="671"/>
      <c r="D146" s="671"/>
      <c r="E146" s="671"/>
      <c r="F146" s="675"/>
      <c r="G146" s="671"/>
      <c r="H146" s="671"/>
      <c r="I146" s="672"/>
      <c r="J146" s="448" t="s">
        <v>292</v>
      </c>
      <c r="K146" s="437" t="s">
        <v>89</v>
      </c>
      <c r="L146" s="437"/>
      <c r="M146" s="437"/>
      <c r="N146" s="437"/>
      <c r="O146" s="448" t="s">
        <v>38</v>
      </c>
      <c r="P146" s="448">
        <v>30</v>
      </c>
      <c r="Q146" s="448" t="s">
        <v>12</v>
      </c>
      <c r="R146" s="437">
        <f>(24*60)</f>
        <v>1440</v>
      </c>
      <c r="S146" s="430" t="s">
        <v>30</v>
      </c>
      <c r="T146" s="448">
        <f>(71*60)+15</f>
        <v>4275</v>
      </c>
      <c r="U146" s="448" t="s">
        <v>45</v>
      </c>
      <c r="V146" s="470"/>
      <c r="W146" s="486"/>
      <c r="X146" s="437">
        <f t="shared" si="12"/>
        <v>5745</v>
      </c>
      <c r="Y146" s="687"/>
      <c r="Z146" s="371"/>
    </row>
    <row r="147" spans="1:26" s="234" customFormat="1" ht="33.75">
      <c r="A147" s="642">
        <v>8</v>
      </c>
      <c r="B147" s="611" t="s">
        <v>293</v>
      </c>
      <c r="C147" s="611" t="s">
        <v>294</v>
      </c>
      <c r="D147" s="642" t="s">
        <v>12</v>
      </c>
      <c r="E147" s="642" t="s">
        <v>45</v>
      </c>
      <c r="F147" s="673">
        <v>0.9</v>
      </c>
      <c r="G147" s="642" t="s">
        <v>46</v>
      </c>
      <c r="H147" s="642" t="s">
        <v>42</v>
      </c>
      <c r="I147" s="642" t="s">
        <v>295</v>
      </c>
      <c r="J147" s="422" t="s">
        <v>296</v>
      </c>
      <c r="K147" s="431"/>
      <c r="L147" s="431" t="s">
        <v>89</v>
      </c>
      <c r="M147" s="431"/>
      <c r="N147" s="431"/>
      <c r="O147" s="422" t="s">
        <v>38</v>
      </c>
      <c r="P147" s="422">
        <v>15</v>
      </c>
      <c r="Q147" s="454" t="s">
        <v>38</v>
      </c>
      <c r="R147" s="422">
        <v>60</v>
      </c>
      <c r="S147" s="428" t="s">
        <v>12</v>
      </c>
      <c r="T147" s="422">
        <v>60</v>
      </c>
      <c r="U147" s="422" t="s">
        <v>56</v>
      </c>
      <c r="V147" s="428" t="s">
        <v>18</v>
      </c>
      <c r="W147" s="364" t="s">
        <v>18</v>
      </c>
      <c r="X147" s="431">
        <f t="shared" si="12"/>
        <v>135</v>
      </c>
      <c r="Y147" s="365" t="s">
        <v>299</v>
      </c>
      <c r="Z147" s="666" t="s">
        <v>298</v>
      </c>
    </row>
    <row r="148" spans="1:26" s="234" customFormat="1" ht="33.75">
      <c r="A148" s="643"/>
      <c r="B148" s="612"/>
      <c r="C148" s="612"/>
      <c r="D148" s="643"/>
      <c r="E148" s="643"/>
      <c r="F148" s="674"/>
      <c r="G148" s="643"/>
      <c r="H148" s="643"/>
      <c r="I148" s="643"/>
      <c r="J148" s="423" t="s">
        <v>300</v>
      </c>
      <c r="K148" s="432" t="s">
        <v>89</v>
      </c>
      <c r="L148" s="432" t="s">
        <v>89</v>
      </c>
      <c r="M148" s="432"/>
      <c r="N148" s="432"/>
      <c r="O148" s="423" t="s">
        <v>38</v>
      </c>
      <c r="P148" s="423">
        <v>15</v>
      </c>
      <c r="Q148" s="419" t="s">
        <v>38</v>
      </c>
      <c r="R148" s="423">
        <v>60</v>
      </c>
      <c r="S148" s="429" t="s">
        <v>12</v>
      </c>
      <c r="T148" s="423">
        <f>2*60</f>
        <v>120</v>
      </c>
      <c r="U148" s="423" t="s">
        <v>56</v>
      </c>
      <c r="V148" s="429" t="s">
        <v>18</v>
      </c>
      <c r="W148" s="101" t="s">
        <v>18</v>
      </c>
      <c r="X148" s="432">
        <f t="shared" si="12"/>
        <v>195</v>
      </c>
      <c r="Y148" s="77" t="s">
        <v>299</v>
      </c>
      <c r="Z148" s="667"/>
    </row>
    <row r="149" spans="1:26" s="234" customFormat="1" ht="33.75">
      <c r="A149" s="643"/>
      <c r="B149" s="612"/>
      <c r="C149" s="612"/>
      <c r="D149" s="643"/>
      <c r="E149" s="643"/>
      <c r="F149" s="674"/>
      <c r="G149" s="643"/>
      <c r="H149" s="643"/>
      <c r="I149" s="643"/>
      <c r="J149" s="423" t="s">
        <v>301</v>
      </c>
      <c r="K149" s="432" t="s">
        <v>89</v>
      </c>
      <c r="L149" s="432" t="s">
        <v>89</v>
      </c>
      <c r="M149" s="432"/>
      <c r="N149" s="432"/>
      <c r="O149" s="423" t="s">
        <v>38</v>
      </c>
      <c r="P149" s="423">
        <v>15</v>
      </c>
      <c r="Q149" s="419" t="s">
        <v>38</v>
      </c>
      <c r="R149" s="423">
        <v>60</v>
      </c>
      <c r="S149" s="429" t="s">
        <v>12</v>
      </c>
      <c r="T149" s="423">
        <f t="shared" ref="T149:T150" si="13">2*60</f>
        <v>120</v>
      </c>
      <c r="U149" s="423" t="s">
        <v>56</v>
      </c>
      <c r="V149" s="429" t="s">
        <v>18</v>
      </c>
      <c r="W149" s="101" t="s">
        <v>18</v>
      </c>
      <c r="X149" s="432">
        <f t="shared" si="12"/>
        <v>195</v>
      </c>
      <c r="Y149" s="77" t="s">
        <v>299</v>
      </c>
      <c r="Z149" s="667"/>
    </row>
    <row r="150" spans="1:26" s="234" customFormat="1" ht="33.75">
      <c r="A150" s="643"/>
      <c r="B150" s="612"/>
      <c r="C150" s="612"/>
      <c r="D150" s="643"/>
      <c r="E150" s="643"/>
      <c r="F150" s="674"/>
      <c r="G150" s="643"/>
      <c r="H150" s="643"/>
      <c r="I150" s="643"/>
      <c r="J150" s="423" t="s">
        <v>302</v>
      </c>
      <c r="K150" s="432" t="s">
        <v>89</v>
      </c>
      <c r="L150" s="432" t="s">
        <v>89</v>
      </c>
      <c r="M150" s="432"/>
      <c r="N150" s="432"/>
      <c r="O150" s="423" t="s">
        <v>38</v>
      </c>
      <c r="P150" s="423">
        <v>15</v>
      </c>
      <c r="Q150" s="419" t="s">
        <v>38</v>
      </c>
      <c r="R150" s="423">
        <v>60</v>
      </c>
      <c r="S150" s="429" t="s">
        <v>12</v>
      </c>
      <c r="T150" s="423">
        <f t="shared" si="13"/>
        <v>120</v>
      </c>
      <c r="U150" s="423" t="s">
        <v>56</v>
      </c>
      <c r="V150" s="429" t="s">
        <v>18</v>
      </c>
      <c r="W150" s="101" t="s">
        <v>18</v>
      </c>
      <c r="X150" s="432">
        <f t="shared" si="12"/>
        <v>195</v>
      </c>
      <c r="Y150" s="77" t="s">
        <v>299</v>
      </c>
      <c r="Z150" s="667"/>
    </row>
    <row r="151" spans="1:26" s="234" customFormat="1" ht="33.75">
      <c r="A151" s="643"/>
      <c r="B151" s="612"/>
      <c r="C151" s="612"/>
      <c r="D151" s="643"/>
      <c r="E151" s="643"/>
      <c r="F151" s="674"/>
      <c r="G151" s="643"/>
      <c r="H151" s="643"/>
      <c r="I151" s="643"/>
      <c r="J151" s="423" t="s">
        <v>303</v>
      </c>
      <c r="K151" s="432"/>
      <c r="L151" s="432" t="s">
        <v>89</v>
      </c>
      <c r="M151" s="432"/>
      <c r="N151" s="432"/>
      <c r="O151" s="423" t="s">
        <v>38</v>
      </c>
      <c r="P151" s="423">
        <v>15</v>
      </c>
      <c r="Q151" s="423" t="s">
        <v>12</v>
      </c>
      <c r="R151" s="423">
        <f>2*60</f>
        <v>120</v>
      </c>
      <c r="S151" s="429" t="s">
        <v>18</v>
      </c>
      <c r="T151" s="423">
        <v>0</v>
      </c>
      <c r="U151" s="423" t="s">
        <v>56</v>
      </c>
      <c r="V151" s="429" t="s">
        <v>18</v>
      </c>
      <c r="W151" s="101" t="s">
        <v>18</v>
      </c>
      <c r="X151" s="432">
        <f t="shared" si="12"/>
        <v>135</v>
      </c>
      <c r="Y151" s="77" t="s">
        <v>299</v>
      </c>
      <c r="Z151" s="233"/>
    </row>
    <row r="152" spans="1:26" s="230" customFormat="1" ht="22.5">
      <c r="A152" s="643"/>
      <c r="B152" s="612"/>
      <c r="C152" s="612"/>
      <c r="D152" s="643"/>
      <c r="E152" s="643"/>
      <c r="F152" s="674"/>
      <c r="G152" s="643"/>
      <c r="H152" s="643"/>
      <c r="I152" s="643"/>
      <c r="J152" s="432" t="s">
        <v>304</v>
      </c>
      <c r="K152" s="432" t="s">
        <v>89</v>
      </c>
      <c r="L152" s="432"/>
      <c r="M152" s="432" t="s">
        <v>89</v>
      </c>
      <c r="N152" s="432"/>
      <c r="O152" s="423" t="s">
        <v>38</v>
      </c>
      <c r="P152" s="423">
        <v>30</v>
      </c>
      <c r="Q152" s="423" t="s">
        <v>12</v>
      </c>
      <c r="R152" s="423">
        <f>(24*60)*2</f>
        <v>2880</v>
      </c>
      <c r="S152" s="429" t="s">
        <v>18</v>
      </c>
      <c r="T152" s="423">
        <v>0</v>
      </c>
      <c r="U152" s="423" t="s">
        <v>56</v>
      </c>
      <c r="V152" s="429" t="s">
        <v>54</v>
      </c>
      <c r="W152" s="101" t="s">
        <v>12</v>
      </c>
      <c r="X152" s="432">
        <f t="shared" si="12"/>
        <v>2910</v>
      </c>
      <c r="Y152" s="452" t="s">
        <v>306</v>
      </c>
      <c r="Z152" s="231"/>
    </row>
    <row r="153" spans="1:26" s="230" customFormat="1">
      <c r="A153" s="643"/>
      <c r="B153" s="612"/>
      <c r="C153" s="612"/>
      <c r="D153" s="643"/>
      <c r="E153" s="643"/>
      <c r="F153" s="674"/>
      <c r="G153" s="643"/>
      <c r="H153" s="643"/>
      <c r="I153" s="643"/>
      <c r="J153" s="432" t="s">
        <v>307</v>
      </c>
      <c r="K153" s="432" t="s">
        <v>89</v>
      </c>
      <c r="L153" s="432"/>
      <c r="M153" s="432" t="s">
        <v>89</v>
      </c>
      <c r="N153" s="432"/>
      <c r="O153" s="423" t="s">
        <v>38</v>
      </c>
      <c r="P153" s="423">
        <v>30</v>
      </c>
      <c r="Q153" s="423" t="s">
        <v>12</v>
      </c>
      <c r="R153" s="423">
        <f>(24*60)*2</f>
        <v>2880</v>
      </c>
      <c r="S153" s="429" t="s">
        <v>18</v>
      </c>
      <c r="T153" s="423">
        <v>0</v>
      </c>
      <c r="U153" s="423" t="s">
        <v>56</v>
      </c>
      <c r="V153" s="429" t="s">
        <v>54</v>
      </c>
      <c r="W153" s="101" t="s">
        <v>12</v>
      </c>
      <c r="X153" s="432">
        <f t="shared" si="12"/>
        <v>2910</v>
      </c>
      <c r="Y153" s="452" t="s">
        <v>308</v>
      </c>
      <c r="Z153" s="231"/>
    </row>
    <row r="154" spans="1:26" s="230" customFormat="1" ht="22.5">
      <c r="A154" s="643"/>
      <c r="B154" s="612"/>
      <c r="C154" s="612"/>
      <c r="D154" s="643"/>
      <c r="E154" s="643"/>
      <c r="F154" s="674"/>
      <c r="G154" s="643"/>
      <c r="H154" s="643"/>
      <c r="I154" s="643"/>
      <c r="J154" s="432" t="s">
        <v>309</v>
      </c>
      <c r="K154" s="432"/>
      <c r="L154" s="432"/>
      <c r="M154" s="432" t="s">
        <v>89</v>
      </c>
      <c r="N154" s="432"/>
      <c r="O154" s="423" t="s">
        <v>38</v>
      </c>
      <c r="P154" s="423">
        <v>30</v>
      </c>
      <c r="Q154" s="423" t="s">
        <v>12</v>
      </c>
      <c r="R154" s="423">
        <f>(24*60)*2</f>
        <v>2880</v>
      </c>
      <c r="S154" s="429" t="s">
        <v>18</v>
      </c>
      <c r="T154" s="423">
        <v>0</v>
      </c>
      <c r="U154" s="423" t="s">
        <v>56</v>
      </c>
      <c r="V154" s="429" t="s">
        <v>54</v>
      </c>
      <c r="W154" s="101" t="s">
        <v>12</v>
      </c>
      <c r="X154" s="432">
        <f t="shared" si="12"/>
        <v>2910</v>
      </c>
      <c r="Y154" s="452" t="s">
        <v>310</v>
      </c>
      <c r="Z154" s="231"/>
    </row>
    <row r="155" spans="1:26" s="230" customFormat="1" ht="15.75" thickBot="1">
      <c r="A155" s="671"/>
      <c r="B155" s="672"/>
      <c r="C155" s="672"/>
      <c r="D155" s="671"/>
      <c r="E155" s="671"/>
      <c r="F155" s="675"/>
      <c r="G155" s="671"/>
      <c r="H155" s="671"/>
      <c r="I155" s="671"/>
      <c r="J155" s="437" t="s">
        <v>311</v>
      </c>
      <c r="K155" s="437" t="s">
        <v>89</v>
      </c>
      <c r="L155" s="437"/>
      <c r="M155" s="437" t="s">
        <v>89</v>
      </c>
      <c r="N155" s="437"/>
      <c r="O155" s="448" t="s">
        <v>38</v>
      </c>
      <c r="P155" s="448">
        <v>30</v>
      </c>
      <c r="Q155" s="448" t="s">
        <v>12</v>
      </c>
      <c r="R155" s="448">
        <f>(24*60)*2</f>
        <v>2880</v>
      </c>
      <c r="S155" s="430" t="s">
        <v>18</v>
      </c>
      <c r="T155" s="448">
        <v>0</v>
      </c>
      <c r="U155" s="448" t="s">
        <v>56</v>
      </c>
      <c r="V155" s="430" t="s">
        <v>54</v>
      </c>
      <c r="W155" s="244" t="s">
        <v>12</v>
      </c>
      <c r="X155" s="437">
        <f t="shared" si="12"/>
        <v>2910</v>
      </c>
      <c r="Y155" s="453" t="s">
        <v>312</v>
      </c>
      <c r="Z155" s="246"/>
    </row>
    <row r="156" spans="1:26" s="230" customFormat="1" ht="45">
      <c r="A156" s="642">
        <v>9</v>
      </c>
      <c r="B156" s="630" t="s">
        <v>313</v>
      </c>
      <c r="C156" s="611" t="s">
        <v>314</v>
      </c>
      <c r="D156" s="642" t="s">
        <v>12</v>
      </c>
      <c r="E156" s="642" t="s">
        <v>45</v>
      </c>
      <c r="F156" s="673">
        <v>0.9</v>
      </c>
      <c r="G156" s="642" t="s">
        <v>46</v>
      </c>
      <c r="H156" s="642" t="s">
        <v>42</v>
      </c>
      <c r="I156" s="611" t="s">
        <v>315</v>
      </c>
      <c r="J156" s="422" t="s">
        <v>804</v>
      </c>
      <c r="K156" s="431" t="s">
        <v>89</v>
      </c>
      <c r="L156" s="431"/>
      <c r="M156" s="431" t="s">
        <v>89</v>
      </c>
      <c r="N156" s="431"/>
      <c r="O156" s="422" t="s">
        <v>38</v>
      </c>
      <c r="P156" s="422">
        <v>30</v>
      </c>
      <c r="Q156" s="422" t="s">
        <v>12</v>
      </c>
      <c r="R156" s="422">
        <f>24*60</f>
        <v>1440</v>
      </c>
      <c r="S156" s="428" t="s">
        <v>18</v>
      </c>
      <c r="T156" s="422">
        <v>0</v>
      </c>
      <c r="U156" s="422" t="s">
        <v>56</v>
      </c>
      <c r="V156" s="428" t="s">
        <v>44</v>
      </c>
      <c r="W156" s="364" t="s">
        <v>32</v>
      </c>
      <c r="X156" s="431">
        <f t="shared" si="12"/>
        <v>1470</v>
      </c>
      <c r="Y156" s="451" t="s">
        <v>318</v>
      </c>
      <c r="Z156" s="378"/>
    </row>
    <row r="157" spans="1:26" s="230" customFormat="1" ht="56.25">
      <c r="A157" s="643"/>
      <c r="B157" s="631"/>
      <c r="C157" s="612"/>
      <c r="D157" s="643"/>
      <c r="E157" s="643"/>
      <c r="F157" s="674"/>
      <c r="G157" s="643"/>
      <c r="H157" s="643"/>
      <c r="I157" s="612"/>
      <c r="J157" s="423" t="s">
        <v>805</v>
      </c>
      <c r="K157" s="432"/>
      <c r="L157" s="432"/>
      <c r="M157" s="432" t="s">
        <v>89</v>
      </c>
      <c r="N157" s="432"/>
      <c r="O157" s="423" t="s">
        <v>38</v>
      </c>
      <c r="P157" s="423">
        <v>30</v>
      </c>
      <c r="Q157" s="419" t="s">
        <v>48</v>
      </c>
      <c r="R157" s="432">
        <f>(24*60)*4</f>
        <v>5760</v>
      </c>
      <c r="S157" s="429" t="s">
        <v>18</v>
      </c>
      <c r="T157" s="423">
        <v>0</v>
      </c>
      <c r="U157" s="423" t="s">
        <v>56</v>
      </c>
      <c r="V157" s="429" t="s">
        <v>44</v>
      </c>
      <c r="W157" s="101" t="s">
        <v>32</v>
      </c>
      <c r="X157" s="432">
        <f t="shared" si="12"/>
        <v>5790</v>
      </c>
      <c r="Y157" s="452" t="s">
        <v>321</v>
      </c>
      <c r="Z157" s="360"/>
    </row>
    <row r="158" spans="1:26" s="234" customFormat="1" ht="112.5">
      <c r="A158" s="643"/>
      <c r="B158" s="631"/>
      <c r="C158" s="612"/>
      <c r="D158" s="643"/>
      <c r="E158" s="643"/>
      <c r="F158" s="674"/>
      <c r="G158" s="643"/>
      <c r="H158" s="643"/>
      <c r="I158" s="612"/>
      <c r="J158" s="423" t="s">
        <v>322</v>
      </c>
      <c r="K158" s="432" t="s">
        <v>89</v>
      </c>
      <c r="L158" s="432"/>
      <c r="M158" s="432" t="s">
        <v>89</v>
      </c>
      <c r="N158" s="432"/>
      <c r="O158" s="423" t="s">
        <v>38</v>
      </c>
      <c r="P158" s="423">
        <v>30</v>
      </c>
      <c r="Q158" s="419" t="s">
        <v>48</v>
      </c>
      <c r="R158" s="423">
        <f>(24*60)*2</f>
        <v>2880</v>
      </c>
      <c r="S158" s="429" t="s">
        <v>18</v>
      </c>
      <c r="T158" s="423">
        <v>0</v>
      </c>
      <c r="U158" s="423" t="s">
        <v>45</v>
      </c>
      <c r="V158" s="429" t="s">
        <v>44</v>
      </c>
      <c r="W158" s="101" t="s">
        <v>32</v>
      </c>
      <c r="X158" s="432">
        <f t="shared" si="12"/>
        <v>2910</v>
      </c>
      <c r="Y158" s="449" t="s">
        <v>325</v>
      </c>
      <c r="Z158" s="360"/>
    </row>
    <row r="159" spans="1:26" s="234" customFormat="1" ht="56.25">
      <c r="A159" s="643"/>
      <c r="B159" s="631"/>
      <c r="C159" s="612"/>
      <c r="D159" s="643"/>
      <c r="E159" s="643"/>
      <c r="F159" s="674"/>
      <c r="G159" s="643"/>
      <c r="H159" s="643"/>
      <c r="I159" s="612"/>
      <c r="J159" s="423" t="s">
        <v>806</v>
      </c>
      <c r="K159" s="432"/>
      <c r="L159" s="432"/>
      <c r="M159" s="432" t="s">
        <v>89</v>
      </c>
      <c r="N159" s="432"/>
      <c r="O159" s="423" t="s">
        <v>38</v>
      </c>
      <c r="P159" s="423">
        <v>30</v>
      </c>
      <c r="Q159" s="423" t="s">
        <v>12</v>
      </c>
      <c r="R159" s="423">
        <f>(24*60)*2</f>
        <v>2880</v>
      </c>
      <c r="S159" s="429" t="s">
        <v>18</v>
      </c>
      <c r="T159" s="423">
        <v>0</v>
      </c>
      <c r="U159" s="423" t="s">
        <v>56</v>
      </c>
      <c r="V159" s="429" t="s">
        <v>44</v>
      </c>
      <c r="W159" s="101" t="s">
        <v>32</v>
      </c>
      <c r="X159" s="432">
        <f t="shared" si="12"/>
        <v>2910</v>
      </c>
      <c r="Y159" s="452" t="s">
        <v>321</v>
      </c>
      <c r="Z159" s="379" t="s">
        <v>836</v>
      </c>
    </row>
    <row r="160" spans="1:26" s="234" customFormat="1" ht="90">
      <c r="A160" s="643"/>
      <c r="B160" s="631"/>
      <c r="C160" s="612"/>
      <c r="D160" s="643"/>
      <c r="E160" s="643"/>
      <c r="F160" s="674"/>
      <c r="G160" s="643"/>
      <c r="H160" s="643"/>
      <c r="I160" s="612"/>
      <c r="J160" s="423" t="s">
        <v>327</v>
      </c>
      <c r="K160" s="432" t="s">
        <v>89</v>
      </c>
      <c r="L160" s="432" t="s">
        <v>89</v>
      </c>
      <c r="M160" s="432"/>
      <c r="N160" s="432"/>
      <c r="O160" s="423" t="s">
        <v>38</v>
      </c>
      <c r="P160" s="423">
        <v>15</v>
      </c>
      <c r="Q160" s="423" t="s">
        <v>12</v>
      </c>
      <c r="R160" s="423">
        <v>60</v>
      </c>
      <c r="S160" s="429" t="s">
        <v>48</v>
      </c>
      <c r="T160" s="429">
        <f>24*60</f>
        <v>1440</v>
      </c>
      <c r="U160" s="423" t="s">
        <v>56</v>
      </c>
      <c r="V160" s="429" t="s">
        <v>18</v>
      </c>
      <c r="W160" s="429" t="s">
        <v>18</v>
      </c>
      <c r="X160" s="432">
        <f t="shared" si="12"/>
        <v>1515</v>
      </c>
      <c r="Y160" s="77" t="s">
        <v>783</v>
      </c>
      <c r="Z160" s="379" t="s">
        <v>329</v>
      </c>
    </row>
    <row r="161" spans="1:26" s="234" customFormat="1" ht="90">
      <c r="A161" s="643"/>
      <c r="B161" s="631"/>
      <c r="C161" s="612"/>
      <c r="D161" s="643"/>
      <c r="E161" s="643"/>
      <c r="F161" s="674"/>
      <c r="G161" s="643"/>
      <c r="H161" s="643"/>
      <c r="I161" s="612"/>
      <c r="J161" s="423" t="s">
        <v>746</v>
      </c>
      <c r="K161" s="432" t="s">
        <v>89</v>
      </c>
      <c r="L161" s="432" t="s">
        <v>89</v>
      </c>
      <c r="M161" s="432"/>
      <c r="N161" s="432"/>
      <c r="O161" s="423" t="s">
        <v>38</v>
      </c>
      <c r="P161" s="423">
        <v>15</v>
      </c>
      <c r="Q161" s="423" t="s">
        <v>12</v>
      </c>
      <c r="R161" s="423">
        <v>60</v>
      </c>
      <c r="S161" s="140" t="s">
        <v>18</v>
      </c>
      <c r="T161" s="429">
        <v>0</v>
      </c>
      <c r="U161" s="423" t="s">
        <v>56</v>
      </c>
      <c r="V161" s="429" t="s">
        <v>18</v>
      </c>
      <c r="W161" s="429" t="s">
        <v>18</v>
      </c>
      <c r="X161" s="432">
        <f t="shared" si="12"/>
        <v>75</v>
      </c>
      <c r="Y161" s="77" t="s">
        <v>784</v>
      </c>
      <c r="Z161" s="379"/>
    </row>
    <row r="162" spans="1:26" s="234" customFormat="1" ht="56.25">
      <c r="A162" s="643"/>
      <c r="B162" s="631"/>
      <c r="C162" s="612"/>
      <c r="D162" s="643"/>
      <c r="E162" s="643"/>
      <c r="F162" s="674"/>
      <c r="G162" s="643"/>
      <c r="H162" s="643"/>
      <c r="I162" s="612" t="s">
        <v>331</v>
      </c>
      <c r="J162" s="432" t="s">
        <v>332</v>
      </c>
      <c r="K162" s="432" t="s">
        <v>89</v>
      </c>
      <c r="L162" s="432"/>
      <c r="M162" s="432" t="s">
        <v>89</v>
      </c>
      <c r="N162" s="432"/>
      <c r="O162" s="423" t="s">
        <v>38</v>
      </c>
      <c r="P162" s="423">
        <v>30</v>
      </c>
      <c r="Q162" s="423" t="s">
        <v>48</v>
      </c>
      <c r="R162" s="423">
        <f>(24*60)*2</f>
        <v>2880</v>
      </c>
      <c r="S162" s="429" t="s">
        <v>18</v>
      </c>
      <c r="T162" s="423">
        <v>0</v>
      </c>
      <c r="U162" s="423" t="s">
        <v>56</v>
      </c>
      <c r="V162" s="432" t="s">
        <v>44</v>
      </c>
      <c r="W162" s="432" t="s">
        <v>32</v>
      </c>
      <c r="X162" s="432">
        <f t="shared" si="12"/>
        <v>2910</v>
      </c>
      <c r="Y162" s="77" t="s">
        <v>333</v>
      </c>
      <c r="Z162" s="231"/>
    </row>
    <row r="163" spans="1:26" s="234" customFormat="1" ht="33.75">
      <c r="A163" s="643"/>
      <c r="B163" s="631"/>
      <c r="C163" s="612"/>
      <c r="D163" s="643"/>
      <c r="E163" s="643"/>
      <c r="F163" s="674"/>
      <c r="G163" s="643"/>
      <c r="H163" s="643"/>
      <c r="I163" s="612"/>
      <c r="J163" s="432" t="s">
        <v>334</v>
      </c>
      <c r="K163" s="432" t="s">
        <v>89</v>
      </c>
      <c r="L163" s="432"/>
      <c r="M163" s="432" t="s">
        <v>89</v>
      </c>
      <c r="N163" s="432"/>
      <c r="O163" s="423" t="s">
        <v>38</v>
      </c>
      <c r="P163" s="423">
        <v>30</v>
      </c>
      <c r="Q163" s="423" t="s">
        <v>48</v>
      </c>
      <c r="R163" s="423">
        <f>(24*60)*2</f>
        <v>2880</v>
      </c>
      <c r="S163" s="429" t="s">
        <v>18</v>
      </c>
      <c r="T163" s="423">
        <v>0</v>
      </c>
      <c r="U163" s="423" t="s">
        <v>56</v>
      </c>
      <c r="V163" s="432" t="s">
        <v>44</v>
      </c>
      <c r="W163" s="432" t="s">
        <v>32</v>
      </c>
      <c r="X163" s="432">
        <f t="shared" si="12"/>
        <v>2910</v>
      </c>
      <c r="Y163" s="77" t="s">
        <v>335</v>
      </c>
      <c r="Z163" s="231"/>
    </row>
    <row r="164" spans="1:26" s="234" customFormat="1" ht="135">
      <c r="A164" s="643"/>
      <c r="B164" s="631"/>
      <c r="C164" s="612"/>
      <c r="D164" s="643"/>
      <c r="E164" s="643"/>
      <c r="F164" s="674"/>
      <c r="G164" s="643"/>
      <c r="H164" s="643"/>
      <c r="I164" s="612"/>
      <c r="J164" s="432" t="s">
        <v>336</v>
      </c>
      <c r="K164" s="432"/>
      <c r="L164" s="432"/>
      <c r="M164" s="432" t="s">
        <v>89</v>
      </c>
      <c r="N164" s="432"/>
      <c r="O164" s="423" t="s">
        <v>38</v>
      </c>
      <c r="P164" s="423">
        <v>30</v>
      </c>
      <c r="Q164" s="423" t="s">
        <v>48</v>
      </c>
      <c r="R164" s="423">
        <f>(24*60)*2</f>
        <v>2880</v>
      </c>
      <c r="S164" s="429" t="s">
        <v>18</v>
      </c>
      <c r="T164" s="423">
        <v>0</v>
      </c>
      <c r="U164" s="423" t="s">
        <v>56</v>
      </c>
      <c r="V164" s="432" t="s">
        <v>44</v>
      </c>
      <c r="W164" s="432" t="s">
        <v>32</v>
      </c>
      <c r="X164" s="432">
        <f t="shared" si="12"/>
        <v>2910</v>
      </c>
      <c r="Y164" s="77" t="s">
        <v>337</v>
      </c>
      <c r="Z164" s="231"/>
    </row>
    <row r="165" spans="1:26" s="255" customFormat="1" ht="56.25">
      <c r="A165" s="643"/>
      <c r="B165" s="631"/>
      <c r="C165" s="612"/>
      <c r="D165" s="643"/>
      <c r="E165" s="643"/>
      <c r="F165" s="674"/>
      <c r="G165" s="643"/>
      <c r="H165" s="643"/>
      <c r="I165" s="612"/>
      <c r="J165" s="423" t="s">
        <v>338</v>
      </c>
      <c r="K165" s="423" t="s">
        <v>89</v>
      </c>
      <c r="L165" s="423" t="s">
        <v>89</v>
      </c>
      <c r="M165" s="423"/>
      <c r="N165" s="423"/>
      <c r="O165" s="423" t="s">
        <v>38</v>
      </c>
      <c r="P165" s="423">
        <v>15</v>
      </c>
      <c r="Q165" s="419" t="s">
        <v>38</v>
      </c>
      <c r="R165" s="423">
        <v>60</v>
      </c>
      <c r="S165" s="140" t="s">
        <v>48</v>
      </c>
      <c r="T165" s="423">
        <v>120</v>
      </c>
      <c r="U165" s="423" t="s">
        <v>56</v>
      </c>
      <c r="V165" s="423" t="s">
        <v>44</v>
      </c>
      <c r="W165" s="423" t="s">
        <v>32</v>
      </c>
      <c r="X165" s="423">
        <f t="shared" si="12"/>
        <v>195</v>
      </c>
      <c r="Y165" s="367" t="s">
        <v>339</v>
      </c>
      <c r="Z165" s="482"/>
    </row>
    <row r="166" spans="1:26" s="361" customFormat="1" ht="56.25">
      <c r="A166" s="643"/>
      <c r="B166" s="631"/>
      <c r="C166" s="612"/>
      <c r="D166" s="643"/>
      <c r="E166" s="643"/>
      <c r="F166" s="674"/>
      <c r="G166" s="643"/>
      <c r="H166" s="643"/>
      <c r="I166" s="612"/>
      <c r="J166" s="423" t="s">
        <v>340</v>
      </c>
      <c r="K166" s="432" t="s">
        <v>89</v>
      </c>
      <c r="L166" s="432" t="s">
        <v>89</v>
      </c>
      <c r="M166" s="432"/>
      <c r="N166" s="432"/>
      <c r="O166" s="423" t="s">
        <v>38</v>
      </c>
      <c r="P166" s="423">
        <v>15</v>
      </c>
      <c r="Q166" s="423" t="s">
        <v>48</v>
      </c>
      <c r="R166" s="423">
        <v>60</v>
      </c>
      <c r="S166" s="140" t="s">
        <v>48</v>
      </c>
      <c r="T166" s="423">
        <v>120</v>
      </c>
      <c r="U166" s="423" t="s">
        <v>56</v>
      </c>
      <c r="V166" s="432" t="s">
        <v>44</v>
      </c>
      <c r="W166" s="432" t="s">
        <v>32</v>
      </c>
      <c r="X166" s="432">
        <f t="shared" si="12"/>
        <v>195</v>
      </c>
      <c r="Y166" s="77" t="s">
        <v>341</v>
      </c>
      <c r="Z166" s="233"/>
    </row>
    <row r="167" spans="1:26" s="361" customFormat="1" ht="56.25">
      <c r="A167" s="643"/>
      <c r="B167" s="631"/>
      <c r="C167" s="612"/>
      <c r="D167" s="643"/>
      <c r="E167" s="643"/>
      <c r="F167" s="674"/>
      <c r="G167" s="643"/>
      <c r="H167" s="643"/>
      <c r="I167" s="612"/>
      <c r="J167" s="423" t="s">
        <v>342</v>
      </c>
      <c r="K167" s="432" t="s">
        <v>89</v>
      </c>
      <c r="L167" s="432" t="s">
        <v>89</v>
      </c>
      <c r="M167" s="432"/>
      <c r="N167" s="432"/>
      <c r="O167" s="423" t="s">
        <v>38</v>
      </c>
      <c r="P167" s="423">
        <v>15</v>
      </c>
      <c r="Q167" s="419" t="s">
        <v>38</v>
      </c>
      <c r="R167" s="423">
        <v>60</v>
      </c>
      <c r="S167" s="140" t="s">
        <v>48</v>
      </c>
      <c r="T167" s="423">
        <v>120</v>
      </c>
      <c r="U167" s="423" t="s">
        <v>56</v>
      </c>
      <c r="V167" s="432" t="s">
        <v>44</v>
      </c>
      <c r="W167" s="432" t="s">
        <v>32</v>
      </c>
      <c r="X167" s="432">
        <f t="shared" si="12"/>
        <v>195</v>
      </c>
      <c r="Y167" s="77" t="s">
        <v>343</v>
      </c>
      <c r="Z167" s="360"/>
    </row>
    <row r="168" spans="1:26" s="361" customFormat="1" ht="56.25">
      <c r="A168" s="643"/>
      <c r="B168" s="631"/>
      <c r="C168" s="612"/>
      <c r="D168" s="643"/>
      <c r="E168" s="643"/>
      <c r="F168" s="674"/>
      <c r="G168" s="643"/>
      <c r="H168" s="643"/>
      <c r="I168" s="612"/>
      <c r="J168" s="423" t="s">
        <v>344</v>
      </c>
      <c r="K168" s="432" t="s">
        <v>89</v>
      </c>
      <c r="L168" s="432" t="s">
        <v>89</v>
      </c>
      <c r="M168" s="432"/>
      <c r="N168" s="432"/>
      <c r="O168" s="423" t="s">
        <v>38</v>
      </c>
      <c r="P168" s="423">
        <v>15</v>
      </c>
      <c r="Q168" s="423" t="s">
        <v>48</v>
      </c>
      <c r="R168" s="423">
        <v>60</v>
      </c>
      <c r="S168" s="140" t="s">
        <v>48</v>
      </c>
      <c r="T168" s="423">
        <v>120</v>
      </c>
      <c r="U168" s="423" t="s">
        <v>56</v>
      </c>
      <c r="V168" s="432" t="s">
        <v>44</v>
      </c>
      <c r="W168" s="432" t="s">
        <v>32</v>
      </c>
      <c r="X168" s="432">
        <f t="shared" si="12"/>
        <v>195</v>
      </c>
      <c r="Y168" s="77" t="s">
        <v>345</v>
      </c>
      <c r="Z168" s="233"/>
    </row>
    <row r="169" spans="1:26" s="361" customFormat="1" ht="56.25">
      <c r="A169" s="643"/>
      <c r="B169" s="631"/>
      <c r="C169" s="612"/>
      <c r="D169" s="643"/>
      <c r="E169" s="643"/>
      <c r="F169" s="674"/>
      <c r="G169" s="643"/>
      <c r="H169" s="643"/>
      <c r="I169" s="612"/>
      <c r="J169" s="423" t="s">
        <v>346</v>
      </c>
      <c r="K169" s="432" t="s">
        <v>89</v>
      </c>
      <c r="L169" s="432"/>
      <c r="M169" s="432" t="s">
        <v>89</v>
      </c>
      <c r="N169" s="432"/>
      <c r="O169" s="423" t="s">
        <v>38</v>
      </c>
      <c r="P169" s="423">
        <v>30</v>
      </c>
      <c r="Q169" s="423" t="s">
        <v>48</v>
      </c>
      <c r="R169" s="423">
        <f>(24*60)*2</f>
        <v>2880</v>
      </c>
      <c r="S169" s="429" t="s">
        <v>18</v>
      </c>
      <c r="T169" s="423">
        <v>0</v>
      </c>
      <c r="U169" s="423" t="s">
        <v>56</v>
      </c>
      <c r="V169" s="432" t="s">
        <v>44</v>
      </c>
      <c r="W169" s="432" t="s">
        <v>32</v>
      </c>
      <c r="X169" s="432">
        <f t="shared" si="12"/>
        <v>2910</v>
      </c>
      <c r="Y169" s="77" t="s">
        <v>347</v>
      </c>
      <c r="Z169" s="231"/>
    </row>
    <row r="170" spans="1:26" s="361" customFormat="1" ht="135">
      <c r="A170" s="643"/>
      <c r="B170" s="631"/>
      <c r="C170" s="612"/>
      <c r="D170" s="643"/>
      <c r="E170" s="643"/>
      <c r="F170" s="674"/>
      <c r="G170" s="643"/>
      <c r="H170" s="643"/>
      <c r="I170" s="612"/>
      <c r="J170" s="432" t="s">
        <v>348</v>
      </c>
      <c r="K170" s="432"/>
      <c r="L170" s="432"/>
      <c r="M170" s="432" t="s">
        <v>89</v>
      </c>
      <c r="N170" s="432"/>
      <c r="O170" s="423" t="s">
        <v>38</v>
      </c>
      <c r="P170" s="423">
        <v>30</v>
      </c>
      <c r="Q170" s="423" t="s">
        <v>48</v>
      </c>
      <c r="R170" s="423">
        <f>(24*60)*2</f>
        <v>2880</v>
      </c>
      <c r="S170" s="429" t="s">
        <v>18</v>
      </c>
      <c r="T170" s="423">
        <v>0</v>
      </c>
      <c r="U170" s="423" t="s">
        <v>56</v>
      </c>
      <c r="V170" s="432" t="s">
        <v>44</v>
      </c>
      <c r="W170" s="432" t="s">
        <v>32</v>
      </c>
      <c r="X170" s="432">
        <f t="shared" si="12"/>
        <v>2910</v>
      </c>
      <c r="Y170" s="77" t="s">
        <v>349</v>
      </c>
      <c r="Z170" s="231"/>
    </row>
    <row r="171" spans="1:26" s="234" customFormat="1" ht="56.25">
      <c r="A171" s="643"/>
      <c r="B171" s="631"/>
      <c r="C171" s="612"/>
      <c r="D171" s="643"/>
      <c r="E171" s="643"/>
      <c r="F171" s="674"/>
      <c r="G171" s="643"/>
      <c r="H171" s="643"/>
      <c r="I171" s="612" t="s">
        <v>295</v>
      </c>
      <c r="J171" s="423" t="s">
        <v>350</v>
      </c>
      <c r="K171" s="432" t="s">
        <v>89</v>
      </c>
      <c r="L171" s="432" t="s">
        <v>89</v>
      </c>
      <c r="M171" s="432"/>
      <c r="N171" s="432"/>
      <c r="O171" s="423" t="s">
        <v>38</v>
      </c>
      <c r="P171" s="423">
        <v>15</v>
      </c>
      <c r="Q171" s="423" t="s">
        <v>48</v>
      </c>
      <c r="R171" s="423">
        <v>60</v>
      </c>
      <c r="S171" s="429" t="s">
        <v>18</v>
      </c>
      <c r="T171" s="423">
        <v>0</v>
      </c>
      <c r="U171" s="423" t="s">
        <v>56</v>
      </c>
      <c r="V171" s="432" t="s">
        <v>44</v>
      </c>
      <c r="W171" s="432" t="s">
        <v>32</v>
      </c>
      <c r="X171" s="432">
        <f t="shared" si="12"/>
        <v>75</v>
      </c>
      <c r="Y171" s="77" t="s">
        <v>345</v>
      </c>
      <c r="Z171" s="233"/>
    </row>
    <row r="172" spans="1:26" s="234" customFormat="1" ht="56.25">
      <c r="A172" s="643"/>
      <c r="B172" s="631"/>
      <c r="C172" s="612"/>
      <c r="D172" s="643"/>
      <c r="E172" s="643"/>
      <c r="F172" s="674"/>
      <c r="G172" s="643"/>
      <c r="H172" s="643"/>
      <c r="I172" s="612"/>
      <c r="J172" s="432" t="s">
        <v>351</v>
      </c>
      <c r="K172" s="432" t="s">
        <v>89</v>
      </c>
      <c r="L172" s="432"/>
      <c r="M172" s="432" t="s">
        <v>89</v>
      </c>
      <c r="N172" s="432"/>
      <c r="O172" s="423" t="s">
        <v>38</v>
      </c>
      <c r="P172" s="423">
        <v>30</v>
      </c>
      <c r="Q172" s="423" t="s">
        <v>48</v>
      </c>
      <c r="R172" s="423">
        <f>(24*60)*2</f>
        <v>2880</v>
      </c>
      <c r="S172" s="429" t="s">
        <v>18</v>
      </c>
      <c r="T172" s="423">
        <v>0</v>
      </c>
      <c r="U172" s="423" t="s">
        <v>56</v>
      </c>
      <c r="V172" s="432" t="s">
        <v>44</v>
      </c>
      <c r="W172" s="432" t="s">
        <v>32</v>
      </c>
      <c r="X172" s="432">
        <f t="shared" si="12"/>
        <v>2910</v>
      </c>
      <c r="Y172" s="77" t="s">
        <v>345</v>
      </c>
      <c r="Z172" s="231"/>
    </row>
    <row r="173" spans="1:26" s="234" customFormat="1" ht="56.25">
      <c r="A173" s="643"/>
      <c r="B173" s="631"/>
      <c r="C173" s="612"/>
      <c r="D173" s="643"/>
      <c r="E173" s="643"/>
      <c r="F173" s="674"/>
      <c r="G173" s="643"/>
      <c r="H173" s="643"/>
      <c r="I173" s="612"/>
      <c r="J173" s="432" t="s">
        <v>352</v>
      </c>
      <c r="K173" s="432" t="s">
        <v>89</v>
      </c>
      <c r="L173" s="432"/>
      <c r="M173" s="432" t="s">
        <v>89</v>
      </c>
      <c r="N173" s="432"/>
      <c r="O173" s="423" t="s">
        <v>38</v>
      </c>
      <c r="P173" s="423">
        <v>30</v>
      </c>
      <c r="Q173" s="423" t="s">
        <v>48</v>
      </c>
      <c r="R173" s="423">
        <f>(24*60)*2</f>
        <v>2880</v>
      </c>
      <c r="S173" s="429" t="s">
        <v>18</v>
      </c>
      <c r="T173" s="423">
        <v>0</v>
      </c>
      <c r="U173" s="423" t="s">
        <v>56</v>
      </c>
      <c r="V173" s="432" t="s">
        <v>44</v>
      </c>
      <c r="W173" s="432" t="s">
        <v>32</v>
      </c>
      <c r="X173" s="432">
        <f t="shared" si="12"/>
        <v>2910</v>
      </c>
      <c r="Y173" s="77" t="s">
        <v>345</v>
      </c>
      <c r="Z173" s="231"/>
    </row>
    <row r="174" spans="1:26" s="234" customFormat="1" ht="57" thickBot="1">
      <c r="A174" s="671"/>
      <c r="B174" s="632"/>
      <c r="C174" s="672"/>
      <c r="D174" s="671"/>
      <c r="E174" s="671"/>
      <c r="F174" s="675"/>
      <c r="G174" s="671"/>
      <c r="H174" s="671"/>
      <c r="I174" s="672"/>
      <c r="J174" s="448" t="s">
        <v>353</v>
      </c>
      <c r="K174" s="437" t="s">
        <v>89</v>
      </c>
      <c r="L174" s="437" t="s">
        <v>89</v>
      </c>
      <c r="M174" s="437" t="s">
        <v>89</v>
      </c>
      <c r="N174" s="437"/>
      <c r="O174" s="448" t="s">
        <v>38</v>
      </c>
      <c r="P174" s="448">
        <v>30</v>
      </c>
      <c r="Q174" s="448" t="s">
        <v>48</v>
      </c>
      <c r="R174" s="448">
        <f>(24*60)*2</f>
        <v>2880</v>
      </c>
      <c r="S174" s="430" t="s">
        <v>18</v>
      </c>
      <c r="T174" s="448">
        <v>0</v>
      </c>
      <c r="U174" s="448" t="s">
        <v>56</v>
      </c>
      <c r="V174" s="437" t="s">
        <v>44</v>
      </c>
      <c r="W174" s="437" t="s">
        <v>32</v>
      </c>
      <c r="X174" s="437">
        <f t="shared" si="12"/>
        <v>2910</v>
      </c>
      <c r="Y174" s="472" t="s">
        <v>345</v>
      </c>
      <c r="Z174" s="246"/>
    </row>
    <row r="175" spans="1:26" s="234" customFormat="1" ht="68.25" thickBot="1">
      <c r="A175" s="123">
        <v>10</v>
      </c>
      <c r="B175" s="380" t="s">
        <v>354</v>
      </c>
      <c r="C175" s="380" t="s">
        <v>355</v>
      </c>
      <c r="D175" s="123" t="s">
        <v>40</v>
      </c>
      <c r="E175" s="123" t="s">
        <v>56</v>
      </c>
      <c r="F175" s="381">
        <v>0.9</v>
      </c>
      <c r="G175" s="123" t="s">
        <v>46</v>
      </c>
      <c r="H175" s="123" t="s">
        <v>42</v>
      </c>
      <c r="I175" s="380" t="s">
        <v>356</v>
      </c>
      <c r="J175" s="380" t="s">
        <v>357</v>
      </c>
      <c r="K175" s="123" t="s">
        <v>89</v>
      </c>
      <c r="L175" s="123"/>
      <c r="M175" s="123"/>
      <c r="N175" s="123"/>
      <c r="O175" s="380" t="s">
        <v>38</v>
      </c>
      <c r="P175" s="380">
        <v>15</v>
      </c>
      <c r="Q175" s="380" t="s">
        <v>48</v>
      </c>
      <c r="R175" s="380">
        <v>60</v>
      </c>
      <c r="S175" s="382" t="s">
        <v>18</v>
      </c>
      <c r="T175" s="380">
        <v>0</v>
      </c>
      <c r="U175" s="380" t="s">
        <v>56</v>
      </c>
      <c r="V175" s="382" t="s">
        <v>18</v>
      </c>
      <c r="W175" s="383" t="s">
        <v>18</v>
      </c>
      <c r="X175" s="123">
        <f t="shared" si="12"/>
        <v>75</v>
      </c>
      <c r="Y175" s="384" t="s">
        <v>359</v>
      </c>
      <c r="Z175" s="471"/>
    </row>
    <row r="176" spans="1:26" s="234" customFormat="1" ht="66" customHeight="1">
      <c r="A176" s="690">
        <v>11</v>
      </c>
      <c r="B176" s="690" t="s">
        <v>766</v>
      </c>
      <c r="C176" s="688" t="s">
        <v>773</v>
      </c>
      <c r="D176" s="642" t="s">
        <v>12</v>
      </c>
      <c r="E176" s="690" t="s">
        <v>45</v>
      </c>
      <c r="F176" s="710">
        <v>0.99</v>
      </c>
      <c r="G176" s="642" t="s">
        <v>46</v>
      </c>
      <c r="H176" s="690" t="s">
        <v>714</v>
      </c>
      <c r="I176" s="422" t="s">
        <v>762</v>
      </c>
      <c r="J176" s="422" t="s">
        <v>790</v>
      </c>
      <c r="K176" s="431"/>
      <c r="L176" s="431" t="s">
        <v>89</v>
      </c>
      <c r="M176" s="431"/>
      <c r="N176" s="431"/>
      <c r="O176" s="422" t="s">
        <v>38</v>
      </c>
      <c r="P176" s="422">
        <v>30</v>
      </c>
      <c r="Q176" s="422" t="s">
        <v>18</v>
      </c>
      <c r="R176" s="422">
        <v>0</v>
      </c>
      <c r="S176" s="428" t="s">
        <v>18</v>
      </c>
      <c r="T176" s="422">
        <v>0</v>
      </c>
      <c r="U176" s="422" t="s">
        <v>45</v>
      </c>
      <c r="V176" s="428" t="s">
        <v>18</v>
      </c>
      <c r="W176" s="364" t="s">
        <v>18</v>
      </c>
      <c r="X176" s="431">
        <f t="shared" ref="X176:X193" si="14">P176+R176+T176</f>
        <v>30</v>
      </c>
      <c r="Y176" s="473" t="s">
        <v>364</v>
      </c>
      <c r="Z176" s="366"/>
    </row>
    <row r="177" spans="1:26" s="234" customFormat="1" ht="45.75" customHeight="1">
      <c r="A177" s="692"/>
      <c r="B177" s="692"/>
      <c r="C177" s="593"/>
      <c r="D177" s="643"/>
      <c r="E177" s="692"/>
      <c r="F177" s="711"/>
      <c r="G177" s="643"/>
      <c r="H177" s="692"/>
      <c r="I177" s="593" t="s">
        <v>819</v>
      </c>
      <c r="J177" s="423" t="s">
        <v>369</v>
      </c>
      <c r="K177" s="432"/>
      <c r="L177" s="432" t="s">
        <v>89</v>
      </c>
      <c r="M177" s="432"/>
      <c r="N177" s="432" t="s">
        <v>89</v>
      </c>
      <c r="O177" s="423" t="s">
        <v>38</v>
      </c>
      <c r="P177" s="423">
        <v>15</v>
      </c>
      <c r="Q177" s="423" t="s">
        <v>12</v>
      </c>
      <c r="R177" s="423">
        <f>60*2</f>
        <v>120</v>
      </c>
      <c r="S177" s="429" t="s">
        <v>48</v>
      </c>
      <c r="T177" s="423">
        <f>(24*60)*3</f>
        <v>4320</v>
      </c>
      <c r="U177" s="423" t="s">
        <v>45</v>
      </c>
      <c r="V177" s="429" t="s">
        <v>18</v>
      </c>
      <c r="W177" s="101" t="s">
        <v>18</v>
      </c>
      <c r="X177" s="432">
        <f t="shared" si="14"/>
        <v>4455</v>
      </c>
      <c r="Y177" s="77" t="s">
        <v>371</v>
      </c>
      <c r="Z177" s="233"/>
    </row>
    <row r="178" spans="1:26" s="234" customFormat="1" ht="34.5" customHeight="1">
      <c r="A178" s="692"/>
      <c r="B178" s="692"/>
      <c r="C178" s="593"/>
      <c r="D178" s="643"/>
      <c r="E178" s="692"/>
      <c r="F178" s="711"/>
      <c r="G178" s="643"/>
      <c r="H178" s="692"/>
      <c r="I178" s="593"/>
      <c r="J178" s="423" t="s">
        <v>372</v>
      </c>
      <c r="K178" s="432"/>
      <c r="L178" s="432" t="s">
        <v>89</v>
      </c>
      <c r="M178" s="432"/>
      <c r="N178" s="432" t="s">
        <v>89</v>
      </c>
      <c r="O178" s="423" t="s">
        <v>38</v>
      </c>
      <c r="P178" s="423">
        <v>15</v>
      </c>
      <c r="Q178" s="423" t="s">
        <v>12</v>
      </c>
      <c r="R178" s="423">
        <f>60*2</f>
        <v>120</v>
      </c>
      <c r="S178" s="429" t="s">
        <v>18</v>
      </c>
      <c r="T178" s="423">
        <v>0</v>
      </c>
      <c r="U178" s="423" t="s">
        <v>45</v>
      </c>
      <c r="V178" s="423"/>
      <c r="W178" s="432"/>
      <c r="X178" s="432">
        <f t="shared" si="14"/>
        <v>135</v>
      </c>
      <c r="Y178" s="77" t="s">
        <v>373</v>
      </c>
      <c r="Z178" s="233"/>
    </row>
    <row r="179" spans="1:26" s="234" customFormat="1" ht="60.75" customHeight="1">
      <c r="A179" s="692"/>
      <c r="B179" s="692"/>
      <c r="C179" s="593"/>
      <c r="D179" s="643"/>
      <c r="E179" s="692"/>
      <c r="F179" s="711"/>
      <c r="G179" s="643"/>
      <c r="H179" s="692"/>
      <c r="I179" s="593"/>
      <c r="J179" s="419" t="s">
        <v>752</v>
      </c>
      <c r="K179" s="432"/>
      <c r="L179" s="432"/>
      <c r="M179" s="432" t="s">
        <v>89</v>
      </c>
      <c r="N179" s="432"/>
      <c r="O179" s="423" t="s">
        <v>38</v>
      </c>
      <c r="P179" s="423">
        <v>30</v>
      </c>
      <c r="Q179" s="423" t="s">
        <v>48</v>
      </c>
      <c r="R179" s="432">
        <f>60*24</f>
        <v>1440</v>
      </c>
      <c r="S179" s="429" t="s">
        <v>30</v>
      </c>
      <c r="T179" s="463">
        <f>(24*60)*15</f>
        <v>21600</v>
      </c>
      <c r="U179" s="423" t="s">
        <v>45</v>
      </c>
      <c r="V179" s="429" t="s">
        <v>44</v>
      </c>
      <c r="W179" s="101" t="s">
        <v>32</v>
      </c>
      <c r="X179" s="432">
        <f>P179+R179+T179</f>
        <v>23070</v>
      </c>
      <c r="Y179" s="77" t="s">
        <v>377</v>
      </c>
      <c r="Z179" s="233"/>
    </row>
    <row r="180" spans="1:26" s="234" customFormat="1" ht="87" customHeight="1">
      <c r="A180" s="692"/>
      <c r="B180" s="692"/>
      <c r="C180" s="593"/>
      <c r="D180" s="643"/>
      <c r="E180" s="692"/>
      <c r="F180" s="711"/>
      <c r="G180" s="643"/>
      <c r="H180" s="692"/>
      <c r="I180" s="593"/>
      <c r="J180" s="419" t="s">
        <v>815</v>
      </c>
      <c r="K180" s="432"/>
      <c r="L180" s="432"/>
      <c r="M180" s="432" t="s">
        <v>89</v>
      </c>
      <c r="N180" s="432"/>
      <c r="O180" s="423" t="s">
        <v>38</v>
      </c>
      <c r="P180" s="423">
        <v>30</v>
      </c>
      <c r="Q180" s="423" t="s">
        <v>48</v>
      </c>
      <c r="R180" s="432">
        <v>1440</v>
      </c>
      <c r="S180" s="429" t="s">
        <v>30</v>
      </c>
      <c r="T180" s="463">
        <f>(24*60)*15</f>
        <v>21600</v>
      </c>
      <c r="U180" s="423" t="s">
        <v>45</v>
      </c>
      <c r="V180" s="429" t="s">
        <v>44</v>
      </c>
      <c r="W180" s="101" t="s">
        <v>32</v>
      </c>
      <c r="X180" s="432">
        <f>P180+R180+T180</f>
        <v>23070</v>
      </c>
      <c r="Y180" s="77" t="s">
        <v>379</v>
      </c>
      <c r="Z180" s="233"/>
    </row>
    <row r="181" spans="1:26" s="234" customFormat="1" ht="11.25">
      <c r="A181" s="692"/>
      <c r="B181" s="692"/>
      <c r="C181" s="593"/>
      <c r="D181" s="643"/>
      <c r="E181" s="692"/>
      <c r="F181" s="711"/>
      <c r="G181" s="643"/>
      <c r="H181" s="692"/>
      <c r="I181" s="593" t="s">
        <v>817</v>
      </c>
      <c r="J181" s="423" t="s">
        <v>751</v>
      </c>
      <c r="K181" s="432"/>
      <c r="L181" s="432" t="s">
        <v>89</v>
      </c>
      <c r="M181" s="432"/>
      <c r="N181" s="432" t="s">
        <v>89</v>
      </c>
      <c r="O181" s="423" t="s">
        <v>38</v>
      </c>
      <c r="P181" s="423">
        <v>15</v>
      </c>
      <c r="Q181" s="423" t="s">
        <v>12</v>
      </c>
      <c r="R181" s="423">
        <f>60*2</f>
        <v>120</v>
      </c>
      <c r="S181" s="140" t="s">
        <v>18</v>
      </c>
      <c r="T181" s="436">
        <v>0</v>
      </c>
      <c r="U181" s="423" t="s">
        <v>45</v>
      </c>
      <c r="V181" s="423"/>
      <c r="W181" s="432"/>
      <c r="X181" s="432">
        <f t="shared" si="14"/>
        <v>135</v>
      </c>
      <c r="Y181" s="452"/>
      <c r="Z181" s="233"/>
    </row>
    <row r="182" spans="1:26" s="234" customFormat="1" ht="56.25" customHeight="1" thickBot="1">
      <c r="A182" s="691"/>
      <c r="B182" s="691"/>
      <c r="C182" s="689"/>
      <c r="D182" s="671"/>
      <c r="E182" s="691"/>
      <c r="F182" s="712"/>
      <c r="G182" s="671"/>
      <c r="H182" s="691"/>
      <c r="I182" s="689"/>
      <c r="J182" s="437" t="s">
        <v>385</v>
      </c>
      <c r="K182" s="437" t="s">
        <v>89</v>
      </c>
      <c r="L182" s="437"/>
      <c r="M182" s="437" t="s">
        <v>89</v>
      </c>
      <c r="N182" s="437"/>
      <c r="O182" s="448" t="s">
        <v>38</v>
      </c>
      <c r="P182" s="448">
        <v>30</v>
      </c>
      <c r="Q182" s="314" t="s">
        <v>38</v>
      </c>
      <c r="R182" s="437">
        <v>120</v>
      </c>
      <c r="S182" s="430" t="s">
        <v>18</v>
      </c>
      <c r="T182" s="437">
        <v>0</v>
      </c>
      <c r="U182" s="448" t="s">
        <v>45</v>
      </c>
      <c r="V182" s="430" t="s">
        <v>44</v>
      </c>
      <c r="W182" s="244" t="s">
        <v>32</v>
      </c>
      <c r="X182" s="437">
        <f>P182+R182+T182</f>
        <v>150</v>
      </c>
      <c r="Y182" s="487" t="s">
        <v>387</v>
      </c>
      <c r="Z182" s="371"/>
    </row>
    <row r="183" spans="1:26" s="234" customFormat="1" ht="60.75" customHeight="1">
      <c r="A183" s="690">
        <v>12</v>
      </c>
      <c r="B183" s="690" t="s">
        <v>759</v>
      </c>
      <c r="C183" s="688" t="s">
        <v>720</v>
      </c>
      <c r="D183" s="642" t="s">
        <v>12</v>
      </c>
      <c r="E183" s="690" t="s">
        <v>45</v>
      </c>
      <c r="F183" s="710">
        <v>0.99</v>
      </c>
      <c r="G183" s="642" t="s">
        <v>46</v>
      </c>
      <c r="H183" s="690" t="s">
        <v>715</v>
      </c>
      <c r="I183" s="642" t="s">
        <v>816</v>
      </c>
      <c r="J183" s="422" t="s">
        <v>735</v>
      </c>
      <c r="K183" s="431"/>
      <c r="L183" s="431" t="s">
        <v>89</v>
      </c>
      <c r="M183" s="431"/>
      <c r="N183" s="431"/>
      <c r="O183" s="422" t="s">
        <v>38</v>
      </c>
      <c r="P183" s="422">
        <v>15</v>
      </c>
      <c r="Q183" s="454" t="s">
        <v>38</v>
      </c>
      <c r="R183" s="422">
        <f>24*60</f>
        <v>1440</v>
      </c>
      <c r="S183" s="428" t="s">
        <v>48</v>
      </c>
      <c r="T183" s="422">
        <f>(24*60)*3</f>
        <v>4320</v>
      </c>
      <c r="U183" s="422" t="s">
        <v>45</v>
      </c>
      <c r="V183" s="428" t="s">
        <v>18</v>
      </c>
      <c r="W183" s="364" t="s">
        <v>18</v>
      </c>
      <c r="X183" s="431">
        <f t="shared" si="14"/>
        <v>5775</v>
      </c>
      <c r="Y183" s="473" t="s">
        <v>390</v>
      </c>
      <c r="Z183" s="366"/>
    </row>
    <row r="184" spans="1:26" s="234" customFormat="1" ht="33.75" customHeight="1">
      <c r="A184" s="692"/>
      <c r="B184" s="692"/>
      <c r="C184" s="593"/>
      <c r="D184" s="643"/>
      <c r="E184" s="692"/>
      <c r="F184" s="711"/>
      <c r="G184" s="643"/>
      <c r="H184" s="692"/>
      <c r="I184" s="643"/>
      <c r="J184" s="423" t="s">
        <v>737</v>
      </c>
      <c r="K184" s="432"/>
      <c r="L184" s="432" t="s">
        <v>89</v>
      </c>
      <c r="M184" s="432"/>
      <c r="N184" s="432"/>
      <c r="O184" s="423" t="s">
        <v>38</v>
      </c>
      <c r="P184" s="423">
        <v>15</v>
      </c>
      <c r="Q184" s="462" t="s">
        <v>24</v>
      </c>
      <c r="R184" s="462">
        <f>24*60</f>
        <v>1440</v>
      </c>
      <c r="S184" s="140" t="s">
        <v>48</v>
      </c>
      <c r="T184" s="462">
        <f>(24*60)*3</f>
        <v>4320</v>
      </c>
      <c r="U184" s="423" t="s">
        <v>45</v>
      </c>
      <c r="V184" s="429" t="s">
        <v>18</v>
      </c>
      <c r="W184" s="101" t="s">
        <v>18</v>
      </c>
      <c r="X184" s="432">
        <f t="shared" si="14"/>
        <v>5775</v>
      </c>
      <c r="Y184" s="379"/>
      <c r="Z184" s="233"/>
    </row>
    <row r="185" spans="1:26" s="234" customFormat="1" ht="38.25" customHeight="1">
      <c r="A185" s="692"/>
      <c r="B185" s="692"/>
      <c r="C185" s="593"/>
      <c r="D185" s="643"/>
      <c r="E185" s="692"/>
      <c r="F185" s="711"/>
      <c r="G185" s="643"/>
      <c r="H185" s="692"/>
      <c r="I185" s="643"/>
      <c r="J185" s="432" t="s">
        <v>394</v>
      </c>
      <c r="K185" s="432"/>
      <c r="L185" s="432"/>
      <c r="M185" s="432" t="s">
        <v>89</v>
      </c>
      <c r="N185" s="432"/>
      <c r="O185" s="423" t="s">
        <v>38</v>
      </c>
      <c r="P185" s="423">
        <v>30</v>
      </c>
      <c r="Q185" s="423" t="s">
        <v>48</v>
      </c>
      <c r="R185" s="423">
        <f>(24*60)*16</f>
        <v>23040</v>
      </c>
      <c r="S185" s="140" t="s">
        <v>18</v>
      </c>
      <c r="T185" s="419">
        <v>0</v>
      </c>
      <c r="U185" s="423" t="s">
        <v>45</v>
      </c>
      <c r="V185" s="429" t="s">
        <v>44</v>
      </c>
      <c r="W185" s="101" t="s">
        <v>32</v>
      </c>
      <c r="X185" s="432">
        <f>P185+R185+T185</f>
        <v>23070</v>
      </c>
      <c r="Y185" s="77" t="s">
        <v>395</v>
      </c>
      <c r="Z185" s="233"/>
    </row>
    <row r="186" spans="1:26" s="234" customFormat="1" ht="51.75" customHeight="1">
      <c r="A186" s="692"/>
      <c r="B186" s="692"/>
      <c r="C186" s="593"/>
      <c r="D186" s="643"/>
      <c r="E186" s="692"/>
      <c r="F186" s="711"/>
      <c r="G186" s="643"/>
      <c r="H186" s="692"/>
      <c r="I186" s="643"/>
      <c r="J186" s="432" t="s">
        <v>396</v>
      </c>
      <c r="K186" s="432"/>
      <c r="L186" s="432"/>
      <c r="M186" s="432" t="s">
        <v>89</v>
      </c>
      <c r="N186" s="432"/>
      <c r="O186" s="423" t="s">
        <v>38</v>
      </c>
      <c r="P186" s="423">
        <v>30</v>
      </c>
      <c r="Q186" s="423" t="s">
        <v>48</v>
      </c>
      <c r="R186" s="423">
        <f>(24*60)*16</f>
        <v>23040</v>
      </c>
      <c r="S186" s="140" t="s">
        <v>18</v>
      </c>
      <c r="T186" s="419">
        <v>0</v>
      </c>
      <c r="U186" s="423" t="s">
        <v>45</v>
      </c>
      <c r="V186" s="429" t="s">
        <v>44</v>
      </c>
      <c r="W186" s="101" t="s">
        <v>32</v>
      </c>
      <c r="X186" s="432">
        <f>P186+R186+T186</f>
        <v>23070</v>
      </c>
      <c r="Y186" s="77" t="s">
        <v>397</v>
      </c>
      <c r="Z186" s="233"/>
    </row>
    <row r="187" spans="1:26" s="234" customFormat="1" ht="45" customHeight="1" thickBot="1">
      <c r="A187" s="691"/>
      <c r="B187" s="691"/>
      <c r="C187" s="689"/>
      <c r="D187" s="671"/>
      <c r="E187" s="691"/>
      <c r="F187" s="712"/>
      <c r="G187" s="671"/>
      <c r="H187" s="691"/>
      <c r="I187" s="407" t="s">
        <v>768</v>
      </c>
      <c r="J187" s="448" t="s">
        <v>391</v>
      </c>
      <c r="K187" s="437"/>
      <c r="L187" s="437"/>
      <c r="M187" s="437" t="s">
        <v>89</v>
      </c>
      <c r="N187" s="437"/>
      <c r="O187" s="448" t="s">
        <v>38</v>
      </c>
      <c r="P187" s="448">
        <v>30</v>
      </c>
      <c r="Q187" s="448" t="s">
        <v>12</v>
      </c>
      <c r="R187" s="437">
        <f>24*60</f>
        <v>1440</v>
      </c>
      <c r="S187" s="430" t="s">
        <v>18</v>
      </c>
      <c r="T187" s="437">
        <v>0</v>
      </c>
      <c r="U187" s="448" t="s">
        <v>45</v>
      </c>
      <c r="V187" s="430" t="s">
        <v>44</v>
      </c>
      <c r="W187" s="244" t="s">
        <v>32</v>
      </c>
      <c r="X187" s="437">
        <f>P187+R187+T187</f>
        <v>1470</v>
      </c>
      <c r="Y187" s="487" t="s">
        <v>393</v>
      </c>
      <c r="Z187" s="371"/>
    </row>
    <row r="188" spans="1:26" s="234" customFormat="1" ht="67.5" customHeight="1">
      <c r="A188" s="690">
        <v>13</v>
      </c>
      <c r="B188" s="688" t="s">
        <v>818</v>
      </c>
      <c r="C188" s="688" t="s">
        <v>721</v>
      </c>
      <c r="D188" s="642" t="s">
        <v>12</v>
      </c>
      <c r="E188" s="690" t="s">
        <v>41</v>
      </c>
      <c r="F188" s="710">
        <v>1</v>
      </c>
      <c r="G188" s="642" t="s">
        <v>46</v>
      </c>
      <c r="H188" s="690" t="s">
        <v>716</v>
      </c>
      <c r="I188" s="688" t="s">
        <v>818</v>
      </c>
      <c r="J188" s="422" t="s">
        <v>748</v>
      </c>
      <c r="K188" s="431" t="s">
        <v>89</v>
      </c>
      <c r="L188" s="431" t="s">
        <v>89</v>
      </c>
      <c r="M188" s="431"/>
      <c r="N188" s="431" t="s">
        <v>89</v>
      </c>
      <c r="O188" s="422" t="s">
        <v>38</v>
      </c>
      <c r="P188" s="422">
        <v>15</v>
      </c>
      <c r="Q188" s="454" t="s">
        <v>38</v>
      </c>
      <c r="R188" s="423">
        <f>60*2</f>
        <v>120</v>
      </c>
      <c r="S188" s="428" t="s">
        <v>48</v>
      </c>
      <c r="T188" s="422">
        <f>(24*60)*2</f>
        <v>2880</v>
      </c>
      <c r="U188" s="422" t="s">
        <v>41</v>
      </c>
      <c r="V188" s="428" t="s">
        <v>18</v>
      </c>
      <c r="W188" s="364" t="s">
        <v>18</v>
      </c>
      <c r="X188" s="431">
        <f t="shared" si="14"/>
        <v>3015</v>
      </c>
      <c r="Y188" s="473" t="s">
        <v>401</v>
      </c>
      <c r="Z188" s="366"/>
    </row>
    <row r="189" spans="1:26" s="234" customFormat="1" ht="87.75" customHeight="1">
      <c r="A189" s="692"/>
      <c r="B189" s="593"/>
      <c r="C189" s="593"/>
      <c r="D189" s="643"/>
      <c r="E189" s="692"/>
      <c r="F189" s="711"/>
      <c r="G189" s="643"/>
      <c r="H189" s="692"/>
      <c r="I189" s="593"/>
      <c r="J189" s="432" t="s">
        <v>402</v>
      </c>
      <c r="K189" s="432"/>
      <c r="L189" s="432"/>
      <c r="M189" s="432" t="s">
        <v>89</v>
      </c>
      <c r="N189" s="432"/>
      <c r="O189" s="423" t="s">
        <v>38</v>
      </c>
      <c r="P189" s="423">
        <v>30</v>
      </c>
      <c r="Q189" s="423" t="s">
        <v>48</v>
      </c>
      <c r="R189" s="423">
        <f>(24*60)*16</f>
        <v>23040</v>
      </c>
      <c r="S189" s="140" t="s">
        <v>18</v>
      </c>
      <c r="T189" s="419">
        <v>0</v>
      </c>
      <c r="U189" s="423" t="s">
        <v>45</v>
      </c>
      <c r="V189" s="360" t="s">
        <v>403</v>
      </c>
      <c r="W189" s="101" t="s">
        <v>32</v>
      </c>
      <c r="X189" s="432">
        <f>P189+R189+T189</f>
        <v>23070</v>
      </c>
      <c r="Y189" s="379" t="s">
        <v>404</v>
      </c>
      <c r="Z189" s="233"/>
    </row>
    <row r="190" spans="1:26" s="234" customFormat="1" ht="87.75" customHeight="1" thickBot="1">
      <c r="A190" s="691"/>
      <c r="B190" s="689"/>
      <c r="C190" s="689"/>
      <c r="D190" s="671"/>
      <c r="E190" s="691"/>
      <c r="F190" s="712"/>
      <c r="G190" s="671"/>
      <c r="H190" s="691"/>
      <c r="I190" s="689"/>
      <c r="J190" s="447" t="s">
        <v>776</v>
      </c>
      <c r="K190" s="437"/>
      <c r="L190" s="437"/>
      <c r="M190" s="437" t="s">
        <v>89</v>
      </c>
      <c r="N190" s="437"/>
      <c r="O190" s="448" t="s">
        <v>38</v>
      </c>
      <c r="P190" s="448">
        <v>30</v>
      </c>
      <c r="Q190" s="448" t="s">
        <v>48</v>
      </c>
      <c r="R190" s="437">
        <f>(24*60)*16</f>
        <v>23040</v>
      </c>
      <c r="S190" s="330" t="s">
        <v>18</v>
      </c>
      <c r="T190" s="314">
        <v>0</v>
      </c>
      <c r="U190" s="448" t="s">
        <v>45</v>
      </c>
      <c r="V190" s="363" t="s">
        <v>403</v>
      </c>
      <c r="W190" s="244" t="s">
        <v>32</v>
      </c>
      <c r="X190" s="437">
        <f>P190+R190+T190</f>
        <v>23070</v>
      </c>
      <c r="Y190" s="487" t="s">
        <v>404</v>
      </c>
      <c r="Z190" s="371"/>
    </row>
    <row r="191" spans="1:26" s="234" customFormat="1" ht="30" customHeight="1">
      <c r="A191" s="690">
        <v>14</v>
      </c>
      <c r="B191" s="688" t="s">
        <v>760</v>
      </c>
      <c r="C191" s="688" t="s">
        <v>722</v>
      </c>
      <c r="D191" s="642" t="s">
        <v>12</v>
      </c>
      <c r="E191" s="690" t="s">
        <v>56</v>
      </c>
      <c r="F191" s="710">
        <v>1</v>
      </c>
      <c r="G191" s="642" t="s">
        <v>46</v>
      </c>
      <c r="H191" s="690" t="s">
        <v>717</v>
      </c>
      <c r="I191" s="688" t="s">
        <v>769</v>
      </c>
      <c r="J191" s="422" t="s">
        <v>406</v>
      </c>
      <c r="K191" s="431"/>
      <c r="L191" s="431"/>
      <c r="M191" s="431"/>
      <c r="N191" s="431"/>
      <c r="O191" s="422" t="s">
        <v>38</v>
      </c>
      <c r="P191" s="422">
        <v>15</v>
      </c>
      <c r="Q191" s="422" t="s">
        <v>12</v>
      </c>
      <c r="R191" s="422">
        <f>60*2</f>
        <v>120</v>
      </c>
      <c r="S191" s="428" t="s">
        <v>12</v>
      </c>
      <c r="T191" s="422">
        <f>60*24</f>
        <v>1440</v>
      </c>
      <c r="U191" s="422" t="s">
        <v>56</v>
      </c>
      <c r="V191" s="428" t="s">
        <v>18</v>
      </c>
      <c r="W191" s="364" t="s">
        <v>18</v>
      </c>
      <c r="X191" s="431">
        <f t="shared" si="14"/>
        <v>1575</v>
      </c>
      <c r="Y191" s="365" t="s">
        <v>407</v>
      </c>
      <c r="Z191" s="366"/>
    </row>
    <row r="192" spans="1:26" s="234" customFormat="1" ht="18.75" customHeight="1" thickBot="1">
      <c r="A192" s="691"/>
      <c r="B192" s="689"/>
      <c r="C192" s="689"/>
      <c r="D192" s="671"/>
      <c r="E192" s="691"/>
      <c r="F192" s="712"/>
      <c r="G192" s="671"/>
      <c r="H192" s="691"/>
      <c r="I192" s="689"/>
      <c r="J192" s="448" t="s">
        <v>408</v>
      </c>
      <c r="K192" s="437"/>
      <c r="L192" s="437"/>
      <c r="M192" s="437"/>
      <c r="N192" s="437"/>
      <c r="O192" s="448" t="s">
        <v>38</v>
      </c>
      <c r="P192" s="448">
        <v>15</v>
      </c>
      <c r="Q192" s="448" t="s">
        <v>12</v>
      </c>
      <c r="R192" s="448">
        <f>60*2</f>
        <v>120</v>
      </c>
      <c r="S192" s="430" t="s">
        <v>12</v>
      </c>
      <c r="T192" s="448">
        <f>60*24</f>
        <v>1440</v>
      </c>
      <c r="U192" s="448" t="s">
        <v>56</v>
      </c>
      <c r="V192" s="430" t="s">
        <v>18</v>
      </c>
      <c r="W192" s="244" t="s">
        <v>18</v>
      </c>
      <c r="X192" s="437">
        <f t="shared" si="14"/>
        <v>1575</v>
      </c>
      <c r="Y192" s="472" t="s">
        <v>407</v>
      </c>
      <c r="Z192" s="371"/>
    </row>
    <row r="193" spans="1:26" s="234" customFormat="1" ht="11.25">
      <c r="A193" s="690">
        <v>15</v>
      </c>
      <c r="B193" s="688" t="s">
        <v>775</v>
      </c>
      <c r="C193" s="688" t="s">
        <v>723</v>
      </c>
      <c r="D193" s="642" t="s">
        <v>12</v>
      </c>
      <c r="E193" s="690" t="s">
        <v>41</v>
      </c>
      <c r="F193" s="710">
        <v>0.99</v>
      </c>
      <c r="G193" s="642" t="s">
        <v>46</v>
      </c>
      <c r="H193" s="690" t="s">
        <v>718</v>
      </c>
      <c r="I193" s="611" t="s">
        <v>765</v>
      </c>
      <c r="J193" s="422" t="s">
        <v>410</v>
      </c>
      <c r="K193" s="431"/>
      <c r="L193" s="431"/>
      <c r="M193" s="431"/>
      <c r="N193" s="431"/>
      <c r="O193" s="422" t="s">
        <v>38</v>
      </c>
      <c r="P193" s="422">
        <v>15</v>
      </c>
      <c r="Q193" s="422" t="s">
        <v>12</v>
      </c>
      <c r="R193" s="422">
        <v>60</v>
      </c>
      <c r="S193" s="135" t="s">
        <v>18</v>
      </c>
      <c r="T193" s="454">
        <v>0</v>
      </c>
      <c r="U193" s="422" t="s">
        <v>41</v>
      </c>
      <c r="V193" s="428" t="s">
        <v>18</v>
      </c>
      <c r="W193" s="364" t="s">
        <v>18</v>
      </c>
      <c r="X193" s="431">
        <f t="shared" si="14"/>
        <v>75</v>
      </c>
      <c r="Y193" s="488" t="s">
        <v>412</v>
      </c>
      <c r="Z193" s="366"/>
    </row>
    <row r="194" spans="1:26" s="234" customFormat="1" ht="12" customHeight="1" thickBot="1">
      <c r="A194" s="691"/>
      <c r="B194" s="689"/>
      <c r="C194" s="689"/>
      <c r="D194" s="671"/>
      <c r="E194" s="691"/>
      <c r="F194" s="712"/>
      <c r="G194" s="671"/>
      <c r="H194" s="691"/>
      <c r="I194" s="672"/>
      <c r="J194" s="448" t="s">
        <v>413</v>
      </c>
      <c r="K194" s="437"/>
      <c r="L194" s="437"/>
      <c r="M194" s="437"/>
      <c r="N194" s="437"/>
      <c r="O194" s="448" t="s">
        <v>38</v>
      </c>
      <c r="P194" s="448">
        <v>15</v>
      </c>
      <c r="Q194" s="448" t="s">
        <v>12</v>
      </c>
      <c r="R194" s="448">
        <v>60</v>
      </c>
      <c r="S194" s="330" t="s">
        <v>18</v>
      </c>
      <c r="T194" s="314">
        <v>0</v>
      </c>
      <c r="U194" s="448" t="s">
        <v>41</v>
      </c>
      <c r="V194" s="430" t="s">
        <v>18</v>
      </c>
      <c r="W194" s="244" t="s">
        <v>18</v>
      </c>
      <c r="X194" s="437">
        <f>P194+R194+T194</f>
        <v>75</v>
      </c>
      <c r="Y194" s="489" t="s">
        <v>414</v>
      </c>
      <c r="Z194" s="371"/>
    </row>
    <row r="195" spans="1:26" s="234" customFormat="1" ht="22.5">
      <c r="A195" s="690">
        <v>16</v>
      </c>
      <c r="B195" s="611" t="s">
        <v>415</v>
      </c>
      <c r="C195" s="611" t="s">
        <v>416</v>
      </c>
      <c r="D195" s="611" t="s">
        <v>43</v>
      </c>
      <c r="E195" s="611" t="s">
        <v>41</v>
      </c>
      <c r="F195" s="696">
        <v>0.95</v>
      </c>
      <c r="G195" s="611" t="s">
        <v>46</v>
      </c>
      <c r="H195" s="611" t="s">
        <v>58</v>
      </c>
      <c r="I195" s="611" t="s">
        <v>417</v>
      </c>
      <c r="J195" s="422" t="s">
        <v>418</v>
      </c>
      <c r="K195" s="431" t="s">
        <v>89</v>
      </c>
      <c r="L195" s="431" t="s">
        <v>89</v>
      </c>
      <c r="M195" s="431"/>
      <c r="N195" s="431" t="s">
        <v>89</v>
      </c>
      <c r="O195" s="428" t="s">
        <v>38</v>
      </c>
      <c r="P195" s="422">
        <v>15</v>
      </c>
      <c r="Q195" s="422" t="s">
        <v>43</v>
      </c>
      <c r="R195" s="422">
        <v>30</v>
      </c>
      <c r="S195" s="454" t="s">
        <v>48</v>
      </c>
      <c r="T195" s="422">
        <f>24*60</f>
        <v>1440</v>
      </c>
      <c r="U195" s="422" t="s">
        <v>41</v>
      </c>
      <c r="V195" s="428" t="s">
        <v>18</v>
      </c>
      <c r="W195" s="364" t="s">
        <v>18</v>
      </c>
      <c r="X195" s="431">
        <f t="shared" ref="X195:X308" si="15">P195+R195+T195</f>
        <v>1485</v>
      </c>
      <c r="Y195" s="365" t="s">
        <v>419</v>
      </c>
      <c r="Z195" s="366"/>
    </row>
    <row r="196" spans="1:26" s="234" customFormat="1" ht="11.25">
      <c r="A196" s="692"/>
      <c r="B196" s="612"/>
      <c r="C196" s="612"/>
      <c r="D196" s="612"/>
      <c r="E196" s="612"/>
      <c r="F196" s="697"/>
      <c r="G196" s="612"/>
      <c r="H196" s="612"/>
      <c r="I196" s="612"/>
      <c r="J196" s="423" t="s">
        <v>420</v>
      </c>
      <c r="K196" s="432" t="s">
        <v>89</v>
      </c>
      <c r="L196" s="432" t="s">
        <v>89</v>
      </c>
      <c r="M196" s="432"/>
      <c r="N196" s="432" t="s">
        <v>89</v>
      </c>
      <c r="O196" s="429" t="s">
        <v>38</v>
      </c>
      <c r="P196" s="423">
        <v>15</v>
      </c>
      <c r="Q196" s="419" t="s">
        <v>834</v>
      </c>
      <c r="R196" s="423">
        <v>30</v>
      </c>
      <c r="S196" s="419" t="s">
        <v>838</v>
      </c>
      <c r="T196" s="423">
        <f>24*60</f>
        <v>1440</v>
      </c>
      <c r="U196" s="423" t="s">
        <v>41</v>
      </c>
      <c r="V196" s="429" t="s">
        <v>18</v>
      </c>
      <c r="W196" s="101" t="s">
        <v>18</v>
      </c>
      <c r="X196" s="432">
        <f t="shared" si="15"/>
        <v>1485</v>
      </c>
      <c r="Y196" s="233" t="s">
        <v>421</v>
      </c>
      <c r="Z196" s="233"/>
    </row>
    <row r="197" spans="1:26" s="234" customFormat="1" ht="11.25">
      <c r="A197" s="692"/>
      <c r="B197" s="612"/>
      <c r="C197" s="612"/>
      <c r="D197" s="612"/>
      <c r="E197" s="612"/>
      <c r="F197" s="697"/>
      <c r="G197" s="612"/>
      <c r="H197" s="612"/>
      <c r="I197" s="612"/>
      <c r="J197" s="423" t="s">
        <v>423</v>
      </c>
      <c r="K197" s="432" t="s">
        <v>89</v>
      </c>
      <c r="L197" s="432" t="s">
        <v>89</v>
      </c>
      <c r="M197" s="432"/>
      <c r="N197" s="432"/>
      <c r="O197" s="429" t="s">
        <v>38</v>
      </c>
      <c r="P197" s="423">
        <v>15</v>
      </c>
      <c r="Q197" s="419" t="s">
        <v>834</v>
      </c>
      <c r="R197" s="423">
        <v>30</v>
      </c>
      <c r="S197" s="419" t="s">
        <v>838</v>
      </c>
      <c r="T197" s="423">
        <v>0</v>
      </c>
      <c r="U197" s="423" t="s">
        <v>41</v>
      </c>
      <c r="V197" s="429" t="s">
        <v>18</v>
      </c>
      <c r="W197" s="101" t="s">
        <v>18</v>
      </c>
      <c r="X197" s="432">
        <f t="shared" si="15"/>
        <v>45</v>
      </c>
      <c r="Y197" s="233" t="s">
        <v>421</v>
      </c>
      <c r="Z197" s="233"/>
    </row>
    <row r="198" spans="1:26" s="234" customFormat="1" ht="67.5">
      <c r="A198" s="692"/>
      <c r="B198" s="612"/>
      <c r="C198" s="612"/>
      <c r="D198" s="612"/>
      <c r="E198" s="612"/>
      <c r="F198" s="697"/>
      <c r="G198" s="612"/>
      <c r="H198" s="612"/>
      <c r="I198" s="612"/>
      <c r="J198" s="423" t="s">
        <v>424</v>
      </c>
      <c r="K198" s="432" t="s">
        <v>89</v>
      </c>
      <c r="L198" s="432" t="s">
        <v>89</v>
      </c>
      <c r="M198" s="432"/>
      <c r="N198" s="432" t="s">
        <v>89</v>
      </c>
      <c r="O198" s="429" t="s">
        <v>38</v>
      </c>
      <c r="P198" s="423">
        <v>15</v>
      </c>
      <c r="Q198" s="423" t="s">
        <v>43</v>
      </c>
      <c r="R198" s="423">
        <v>30</v>
      </c>
      <c r="S198" s="423" t="s">
        <v>43</v>
      </c>
      <c r="T198" s="423">
        <f>24*60</f>
        <v>1440</v>
      </c>
      <c r="U198" s="423" t="s">
        <v>41</v>
      </c>
      <c r="V198" s="429" t="s">
        <v>18</v>
      </c>
      <c r="W198" s="101" t="s">
        <v>18</v>
      </c>
      <c r="X198" s="432">
        <f t="shared" si="15"/>
        <v>1485</v>
      </c>
      <c r="Y198" s="77" t="s">
        <v>425</v>
      </c>
      <c r="Z198" s="379" t="s">
        <v>426</v>
      </c>
    </row>
    <row r="199" spans="1:26" s="234" customFormat="1" ht="22.5">
      <c r="A199" s="692"/>
      <c r="B199" s="612"/>
      <c r="C199" s="612"/>
      <c r="D199" s="612"/>
      <c r="E199" s="612"/>
      <c r="F199" s="697"/>
      <c r="G199" s="612"/>
      <c r="H199" s="612"/>
      <c r="I199" s="612"/>
      <c r="J199" s="423" t="s">
        <v>427</v>
      </c>
      <c r="K199" s="432" t="s">
        <v>89</v>
      </c>
      <c r="L199" s="432" t="s">
        <v>89</v>
      </c>
      <c r="M199" s="432"/>
      <c r="N199" s="432"/>
      <c r="O199" s="429" t="s">
        <v>38</v>
      </c>
      <c r="P199" s="423">
        <v>15</v>
      </c>
      <c r="Q199" s="423" t="s">
        <v>43</v>
      </c>
      <c r="R199" s="423">
        <v>30</v>
      </c>
      <c r="S199" s="423" t="s">
        <v>18</v>
      </c>
      <c r="T199" s="423">
        <v>0</v>
      </c>
      <c r="U199" s="423" t="s">
        <v>41</v>
      </c>
      <c r="V199" s="429" t="s">
        <v>18</v>
      </c>
      <c r="W199" s="101" t="s">
        <v>18</v>
      </c>
      <c r="X199" s="432">
        <f t="shared" si="15"/>
        <v>45</v>
      </c>
      <c r="Y199" s="77" t="s">
        <v>419</v>
      </c>
      <c r="Z199" s="233"/>
    </row>
    <row r="200" spans="1:26" s="234" customFormat="1" ht="11.25">
      <c r="A200" s="692"/>
      <c r="B200" s="612"/>
      <c r="C200" s="612"/>
      <c r="D200" s="612"/>
      <c r="E200" s="612"/>
      <c r="F200" s="697"/>
      <c r="G200" s="612"/>
      <c r="H200" s="612"/>
      <c r="I200" s="612"/>
      <c r="J200" s="423" t="s">
        <v>428</v>
      </c>
      <c r="K200" s="432" t="s">
        <v>89</v>
      </c>
      <c r="L200" s="432" t="s">
        <v>89</v>
      </c>
      <c r="M200" s="432"/>
      <c r="N200" s="432" t="s">
        <v>89</v>
      </c>
      <c r="O200" s="429" t="s">
        <v>38</v>
      </c>
      <c r="P200" s="423">
        <v>15</v>
      </c>
      <c r="Q200" s="419" t="s">
        <v>834</v>
      </c>
      <c r="R200" s="423">
        <v>30</v>
      </c>
      <c r="S200" s="419" t="s">
        <v>838</v>
      </c>
      <c r="T200" s="423">
        <f>24*60</f>
        <v>1440</v>
      </c>
      <c r="U200" s="423" t="s">
        <v>41</v>
      </c>
      <c r="V200" s="429" t="s">
        <v>18</v>
      </c>
      <c r="W200" s="101" t="s">
        <v>18</v>
      </c>
      <c r="X200" s="432">
        <f t="shared" si="15"/>
        <v>1485</v>
      </c>
      <c r="Y200" s="233" t="s">
        <v>421</v>
      </c>
      <c r="Z200" s="233"/>
    </row>
    <row r="201" spans="1:26" s="234" customFormat="1" ht="11.25">
      <c r="A201" s="692"/>
      <c r="B201" s="612"/>
      <c r="C201" s="612"/>
      <c r="D201" s="612"/>
      <c r="E201" s="612"/>
      <c r="F201" s="697"/>
      <c r="G201" s="612"/>
      <c r="H201" s="612"/>
      <c r="I201" s="612"/>
      <c r="J201" s="423" t="s">
        <v>429</v>
      </c>
      <c r="K201" s="432"/>
      <c r="L201" s="432" t="s">
        <v>89</v>
      </c>
      <c r="M201" s="432"/>
      <c r="N201" s="432"/>
      <c r="O201" s="429" t="s">
        <v>38</v>
      </c>
      <c r="P201" s="423">
        <v>15</v>
      </c>
      <c r="Q201" s="423" t="s">
        <v>38</v>
      </c>
      <c r="R201" s="423">
        <v>60</v>
      </c>
      <c r="S201" s="419" t="s">
        <v>43</v>
      </c>
      <c r="T201" s="423">
        <v>0</v>
      </c>
      <c r="U201" s="423" t="s">
        <v>56</v>
      </c>
      <c r="V201" s="429" t="s">
        <v>18</v>
      </c>
      <c r="W201" s="101" t="s">
        <v>18</v>
      </c>
      <c r="X201" s="432">
        <f t="shared" si="15"/>
        <v>75</v>
      </c>
      <c r="Y201" s="233" t="s">
        <v>421</v>
      </c>
      <c r="Z201" s="233"/>
    </row>
    <row r="202" spans="1:26" s="234" customFormat="1" ht="11.25">
      <c r="A202" s="692"/>
      <c r="B202" s="612"/>
      <c r="C202" s="612"/>
      <c r="D202" s="612"/>
      <c r="E202" s="612"/>
      <c r="F202" s="697"/>
      <c r="G202" s="612"/>
      <c r="H202" s="612"/>
      <c r="I202" s="612"/>
      <c r="J202" s="423" t="s">
        <v>430</v>
      </c>
      <c r="K202" s="432"/>
      <c r="L202" s="432" t="s">
        <v>89</v>
      </c>
      <c r="M202" s="432"/>
      <c r="N202" s="432"/>
      <c r="O202" s="429" t="s">
        <v>38</v>
      </c>
      <c r="P202" s="423">
        <v>15</v>
      </c>
      <c r="Q202" s="423" t="s">
        <v>38</v>
      </c>
      <c r="R202" s="423">
        <v>60</v>
      </c>
      <c r="S202" s="423" t="s">
        <v>18</v>
      </c>
      <c r="T202" s="423">
        <v>0</v>
      </c>
      <c r="U202" s="423" t="s">
        <v>56</v>
      </c>
      <c r="V202" s="429" t="s">
        <v>18</v>
      </c>
      <c r="W202" s="101" t="s">
        <v>18</v>
      </c>
      <c r="X202" s="432">
        <f t="shared" si="15"/>
        <v>75</v>
      </c>
      <c r="Y202" s="233" t="s">
        <v>421</v>
      </c>
      <c r="Z202" s="233"/>
    </row>
    <row r="203" spans="1:26" s="234" customFormat="1" ht="22.5" customHeight="1">
      <c r="A203" s="692"/>
      <c r="B203" s="612"/>
      <c r="C203" s="612"/>
      <c r="D203" s="612"/>
      <c r="E203" s="612"/>
      <c r="F203" s="697"/>
      <c r="G203" s="612"/>
      <c r="H203" s="612"/>
      <c r="I203" s="612"/>
      <c r="J203" s="423" t="s">
        <v>431</v>
      </c>
      <c r="K203" s="432" t="s">
        <v>89</v>
      </c>
      <c r="L203" s="432" t="s">
        <v>89</v>
      </c>
      <c r="M203" s="432"/>
      <c r="N203" s="432" t="s">
        <v>89</v>
      </c>
      <c r="O203" s="429" t="s">
        <v>38</v>
      </c>
      <c r="P203" s="423">
        <v>15</v>
      </c>
      <c r="Q203" s="419" t="s">
        <v>834</v>
      </c>
      <c r="R203" s="423">
        <v>30</v>
      </c>
      <c r="S203" s="419" t="s">
        <v>838</v>
      </c>
      <c r="T203" s="423">
        <v>1440</v>
      </c>
      <c r="U203" s="423" t="s">
        <v>56</v>
      </c>
      <c r="V203" s="429" t="s">
        <v>18</v>
      </c>
      <c r="W203" s="101" t="s">
        <v>18</v>
      </c>
      <c r="X203" s="432">
        <f t="shared" si="15"/>
        <v>1485</v>
      </c>
      <c r="Y203" s="233" t="s">
        <v>421</v>
      </c>
      <c r="Z203" s="233"/>
    </row>
    <row r="204" spans="1:26" s="234" customFormat="1" ht="45">
      <c r="A204" s="692"/>
      <c r="B204" s="612"/>
      <c r="C204" s="612"/>
      <c r="D204" s="612"/>
      <c r="E204" s="612"/>
      <c r="F204" s="697"/>
      <c r="G204" s="612"/>
      <c r="H204" s="612"/>
      <c r="I204" s="612"/>
      <c r="J204" s="423" t="s">
        <v>432</v>
      </c>
      <c r="K204" s="432" t="s">
        <v>89</v>
      </c>
      <c r="L204" s="432"/>
      <c r="M204" s="432" t="s">
        <v>89</v>
      </c>
      <c r="N204" s="432"/>
      <c r="O204" s="429" t="s">
        <v>38</v>
      </c>
      <c r="P204" s="423">
        <v>30</v>
      </c>
      <c r="Q204" s="423" t="s">
        <v>38</v>
      </c>
      <c r="R204" s="423">
        <f>(60*2)</f>
        <v>120</v>
      </c>
      <c r="S204" s="423" t="s">
        <v>18</v>
      </c>
      <c r="T204" s="423">
        <v>0</v>
      </c>
      <c r="U204" s="423" t="s">
        <v>56</v>
      </c>
      <c r="V204" s="429" t="s">
        <v>54</v>
      </c>
      <c r="W204" s="429" t="s">
        <v>12</v>
      </c>
      <c r="X204" s="432">
        <f>P204+R204+T204</f>
        <v>150</v>
      </c>
      <c r="Y204" s="379" t="s">
        <v>434</v>
      </c>
      <c r="Z204" s="233"/>
    </row>
    <row r="205" spans="1:26" s="234" customFormat="1" ht="33.75">
      <c r="A205" s="692"/>
      <c r="B205" s="612"/>
      <c r="C205" s="612"/>
      <c r="D205" s="612"/>
      <c r="E205" s="612"/>
      <c r="F205" s="697"/>
      <c r="G205" s="612"/>
      <c r="H205" s="612"/>
      <c r="I205" s="612"/>
      <c r="J205" s="432" t="s">
        <v>435</v>
      </c>
      <c r="K205" s="432" t="s">
        <v>89</v>
      </c>
      <c r="L205" s="432"/>
      <c r="M205" s="432" t="s">
        <v>89</v>
      </c>
      <c r="N205" s="432"/>
      <c r="O205" s="429" t="s">
        <v>38</v>
      </c>
      <c r="P205" s="423">
        <v>30</v>
      </c>
      <c r="Q205" s="423" t="s">
        <v>38</v>
      </c>
      <c r="R205" s="423">
        <f>(60*2)</f>
        <v>120</v>
      </c>
      <c r="S205" s="423" t="s">
        <v>18</v>
      </c>
      <c r="T205" s="423">
        <v>0</v>
      </c>
      <c r="U205" s="423" t="s">
        <v>56</v>
      </c>
      <c r="V205" s="429" t="s">
        <v>54</v>
      </c>
      <c r="W205" s="429" t="s">
        <v>12</v>
      </c>
      <c r="X205" s="432">
        <f>P205+R205+T205</f>
        <v>150</v>
      </c>
      <c r="Y205" s="379" t="s">
        <v>437</v>
      </c>
      <c r="Z205" s="233"/>
    </row>
    <row r="206" spans="1:26" s="234" customFormat="1" ht="56.25">
      <c r="A206" s="692"/>
      <c r="B206" s="612"/>
      <c r="C206" s="612"/>
      <c r="D206" s="612"/>
      <c r="E206" s="612"/>
      <c r="F206" s="697"/>
      <c r="G206" s="612"/>
      <c r="H206" s="612"/>
      <c r="I206" s="612"/>
      <c r="J206" s="423" t="s">
        <v>438</v>
      </c>
      <c r="K206" s="432" t="s">
        <v>89</v>
      </c>
      <c r="L206" s="432"/>
      <c r="M206" s="432" t="s">
        <v>89</v>
      </c>
      <c r="N206" s="432"/>
      <c r="O206" s="429" t="s">
        <v>38</v>
      </c>
      <c r="P206" s="423">
        <v>30</v>
      </c>
      <c r="Q206" s="423" t="s">
        <v>38</v>
      </c>
      <c r="R206" s="423">
        <f>(60*2)</f>
        <v>120</v>
      </c>
      <c r="S206" s="423" t="s">
        <v>18</v>
      </c>
      <c r="T206" s="423">
        <v>0</v>
      </c>
      <c r="U206" s="423" t="s">
        <v>56</v>
      </c>
      <c r="V206" s="429" t="s">
        <v>54</v>
      </c>
      <c r="W206" s="429" t="s">
        <v>12</v>
      </c>
      <c r="X206" s="432">
        <f>P206+R206+T206</f>
        <v>150</v>
      </c>
      <c r="Y206" s="379" t="s">
        <v>440</v>
      </c>
      <c r="Z206" s="233"/>
    </row>
    <row r="207" spans="1:26" s="234" customFormat="1" ht="33.75">
      <c r="A207" s="692"/>
      <c r="B207" s="612"/>
      <c r="C207" s="612"/>
      <c r="D207" s="612"/>
      <c r="E207" s="612"/>
      <c r="F207" s="697"/>
      <c r="G207" s="612"/>
      <c r="H207" s="612"/>
      <c r="I207" s="612"/>
      <c r="J207" s="432" t="s">
        <v>441</v>
      </c>
      <c r="K207" s="432" t="s">
        <v>89</v>
      </c>
      <c r="L207" s="432"/>
      <c r="M207" s="432" t="s">
        <v>89</v>
      </c>
      <c r="N207" s="432"/>
      <c r="O207" s="429" t="s">
        <v>38</v>
      </c>
      <c r="P207" s="423">
        <v>30</v>
      </c>
      <c r="Q207" s="423" t="s">
        <v>43</v>
      </c>
      <c r="R207" s="423">
        <f>(60*2)</f>
        <v>120</v>
      </c>
      <c r="S207" s="423" t="s">
        <v>18</v>
      </c>
      <c r="T207" s="423">
        <v>0</v>
      </c>
      <c r="U207" s="423" t="s">
        <v>41</v>
      </c>
      <c r="V207" s="429" t="s">
        <v>54</v>
      </c>
      <c r="W207" s="429" t="s">
        <v>43</v>
      </c>
      <c r="X207" s="432">
        <f>P207+R207+T207</f>
        <v>150</v>
      </c>
      <c r="Y207" s="77" t="s">
        <v>443</v>
      </c>
      <c r="Z207" s="233"/>
    </row>
    <row r="208" spans="1:26" s="234" customFormat="1" ht="11.25">
      <c r="A208" s="692"/>
      <c r="B208" s="612"/>
      <c r="C208" s="612"/>
      <c r="D208" s="612"/>
      <c r="E208" s="612"/>
      <c r="F208" s="697"/>
      <c r="G208" s="612"/>
      <c r="H208" s="612"/>
      <c r="I208" s="612"/>
      <c r="J208" s="432" t="s">
        <v>444</v>
      </c>
      <c r="K208" s="432" t="s">
        <v>89</v>
      </c>
      <c r="L208" s="432"/>
      <c r="M208" s="432" t="s">
        <v>89</v>
      </c>
      <c r="N208" s="432"/>
      <c r="O208" s="429" t="s">
        <v>38</v>
      </c>
      <c r="P208" s="423">
        <v>30</v>
      </c>
      <c r="Q208" s="429" t="s">
        <v>43</v>
      </c>
      <c r="R208" s="423">
        <f>(24*60)*14</f>
        <v>20160</v>
      </c>
      <c r="S208" s="429" t="s">
        <v>18</v>
      </c>
      <c r="T208" s="423">
        <v>0</v>
      </c>
      <c r="U208" s="423" t="s">
        <v>45</v>
      </c>
      <c r="V208" s="429" t="s">
        <v>44</v>
      </c>
      <c r="W208" s="429" t="s">
        <v>43</v>
      </c>
      <c r="X208" s="432">
        <f>P208+R208+T208</f>
        <v>20190</v>
      </c>
      <c r="Y208" s="476" t="s">
        <v>421</v>
      </c>
      <c r="Z208" s="233"/>
    </row>
    <row r="209" spans="1:26" s="234" customFormat="1" ht="56.25">
      <c r="A209" s="692"/>
      <c r="B209" s="612"/>
      <c r="C209" s="612"/>
      <c r="D209" s="612"/>
      <c r="E209" s="612"/>
      <c r="F209" s="697"/>
      <c r="G209" s="612"/>
      <c r="H209" s="612"/>
      <c r="I209" s="612" t="s">
        <v>446</v>
      </c>
      <c r="J209" s="423" t="s">
        <v>418</v>
      </c>
      <c r="K209" s="432" t="s">
        <v>89</v>
      </c>
      <c r="L209" s="432" t="s">
        <v>89</v>
      </c>
      <c r="M209" s="432"/>
      <c r="N209" s="432" t="s">
        <v>89</v>
      </c>
      <c r="O209" s="429" t="s">
        <v>38</v>
      </c>
      <c r="P209" s="423">
        <v>15</v>
      </c>
      <c r="Q209" s="423" t="s">
        <v>43</v>
      </c>
      <c r="R209" s="423">
        <v>30</v>
      </c>
      <c r="S209" s="419" t="s">
        <v>48</v>
      </c>
      <c r="T209" s="423">
        <f>24*60</f>
        <v>1440</v>
      </c>
      <c r="U209" s="423" t="s">
        <v>41</v>
      </c>
      <c r="V209" s="429" t="s">
        <v>18</v>
      </c>
      <c r="W209" s="101" t="s">
        <v>18</v>
      </c>
      <c r="X209" s="432">
        <f t="shared" ref="X209:X210" si="16">P209+R209+T209</f>
        <v>1485</v>
      </c>
      <c r="Y209" s="77" t="s">
        <v>448</v>
      </c>
      <c r="Z209" s="233"/>
    </row>
    <row r="210" spans="1:26" s="234" customFormat="1" ht="11.25">
      <c r="A210" s="692"/>
      <c r="B210" s="612"/>
      <c r="C210" s="612"/>
      <c r="D210" s="612"/>
      <c r="E210" s="612"/>
      <c r="F210" s="697"/>
      <c r="G210" s="612"/>
      <c r="H210" s="612"/>
      <c r="I210" s="612"/>
      <c r="J210" s="423" t="s">
        <v>420</v>
      </c>
      <c r="K210" s="432" t="s">
        <v>89</v>
      </c>
      <c r="L210" s="432" t="s">
        <v>89</v>
      </c>
      <c r="M210" s="432"/>
      <c r="N210" s="432" t="s">
        <v>89</v>
      </c>
      <c r="O210" s="429" t="s">
        <v>38</v>
      </c>
      <c r="P210" s="423">
        <v>15</v>
      </c>
      <c r="Q210" s="419" t="s">
        <v>834</v>
      </c>
      <c r="R210" s="423">
        <v>30</v>
      </c>
      <c r="S210" s="419" t="s">
        <v>838</v>
      </c>
      <c r="T210" s="423">
        <f>24*60</f>
        <v>1440</v>
      </c>
      <c r="U210" s="423" t="s">
        <v>41</v>
      </c>
      <c r="V210" s="429" t="s">
        <v>18</v>
      </c>
      <c r="W210" s="101" t="s">
        <v>18</v>
      </c>
      <c r="X210" s="432">
        <f t="shared" si="16"/>
        <v>1485</v>
      </c>
      <c r="Y210" s="77" t="s">
        <v>421</v>
      </c>
      <c r="Z210" s="233"/>
    </row>
    <row r="211" spans="1:26" s="234" customFormat="1" ht="11.25">
      <c r="A211" s="692"/>
      <c r="B211" s="612"/>
      <c r="C211" s="612"/>
      <c r="D211" s="612"/>
      <c r="E211" s="612"/>
      <c r="F211" s="697"/>
      <c r="G211" s="612"/>
      <c r="H211" s="612"/>
      <c r="I211" s="612"/>
      <c r="J211" s="423" t="s">
        <v>449</v>
      </c>
      <c r="K211" s="432" t="s">
        <v>89</v>
      </c>
      <c r="L211" s="432" t="s">
        <v>89</v>
      </c>
      <c r="M211" s="432"/>
      <c r="N211" s="432" t="s">
        <v>89</v>
      </c>
      <c r="O211" s="429" t="s">
        <v>38</v>
      </c>
      <c r="P211" s="423">
        <v>15</v>
      </c>
      <c r="Q211" s="419" t="s">
        <v>834</v>
      </c>
      <c r="R211" s="423">
        <v>30</v>
      </c>
      <c r="S211" s="419" t="s">
        <v>838</v>
      </c>
      <c r="T211" s="423">
        <f>24*60</f>
        <v>1440</v>
      </c>
      <c r="U211" s="423" t="s">
        <v>41</v>
      </c>
      <c r="V211" s="429" t="s">
        <v>18</v>
      </c>
      <c r="W211" s="101" t="s">
        <v>18</v>
      </c>
      <c r="X211" s="432">
        <f t="shared" si="15"/>
        <v>1485</v>
      </c>
      <c r="Y211" s="233" t="s">
        <v>421</v>
      </c>
      <c r="Z211" s="233"/>
    </row>
    <row r="212" spans="1:26" s="234" customFormat="1" ht="11.25">
      <c r="A212" s="692"/>
      <c r="B212" s="612"/>
      <c r="C212" s="612"/>
      <c r="D212" s="612"/>
      <c r="E212" s="612"/>
      <c r="F212" s="697"/>
      <c r="G212" s="612"/>
      <c r="H212" s="612"/>
      <c r="I212" s="612"/>
      <c r="J212" s="423" t="s">
        <v>423</v>
      </c>
      <c r="K212" s="432" t="s">
        <v>89</v>
      </c>
      <c r="L212" s="432" t="s">
        <v>89</v>
      </c>
      <c r="M212" s="432"/>
      <c r="N212" s="432"/>
      <c r="O212" s="429" t="s">
        <v>38</v>
      </c>
      <c r="P212" s="423">
        <v>15</v>
      </c>
      <c r="Q212" s="419" t="s">
        <v>834</v>
      </c>
      <c r="R212" s="423">
        <v>30</v>
      </c>
      <c r="S212" s="419" t="s">
        <v>838</v>
      </c>
      <c r="T212" s="423">
        <v>0</v>
      </c>
      <c r="U212" s="423" t="s">
        <v>41</v>
      </c>
      <c r="V212" s="429" t="s">
        <v>18</v>
      </c>
      <c r="W212" s="101" t="s">
        <v>18</v>
      </c>
      <c r="X212" s="432">
        <f t="shared" si="15"/>
        <v>45</v>
      </c>
      <c r="Y212" s="233" t="s">
        <v>421</v>
      </c>
      <c r="Z212" s="233"/>
    </row>
    <row r="213" spans="1:26" s="234" customFormat="1" ht="56.25">
      <c r="A213" s="692"/>
      <c r="B213" s="612"/>
      <c r="C213" s="612"/>
      <c r="D213" s="612"/>
      <c r="E213" s="612"/>
      <c r="F213" s="697"/>
      <c r="G213" s="612"/>
      <c r="H213" s="612"/>
      <c r="I213" s="612"/>
      <c r="J213" s="423" t="s">
        <v>427</v>
      </c>
      <c r="K213" s="432" t="s">
        <v>89</v>
      </c>
      <c r="L213" s="432" t="s">
        <v>89</v>
      </c>
      <c r="M213" s="432"/>
      <c r="N213" s="432"/>
      <c r="O213" s="429" t="s">
        <v>38</v>
      </c>
      <c r="P213" s="423">
        <v>15</v>
      </c>
      <c r="Q213" s="423" t="s">
        <v>43</v>
      </c>
      <c r="R213" s="423">
        <v>30</v>
      </c>
      <c r="S213" s="423" t="s">
        <v>18</v>
      </c>
      <c r="T213" s="423">
        <v>0</v>
      </c>
      <c r="U213" s="423" t="s">
        <v>41</v>
      </c>
      <c r="V213" s="429" t="s">
        <v>18</v>
      </c>
      <c r="W213" s="101" t="s">
        <v>18</v>
      </c>
      <c r="X213" s="432">
        <f t="shared" si="15"/>
        <v>45</v>
      </c>
      <c r="Y213" s="77" t="s">
        <v>450</v>
      </c>
      <c r="Z213" s="233"/>
    </row>
    <row r="214" spans="1:26" s="234" customFormat="1" ht="11.25">
      <c r="A214" s="692"/>
      <c r="B214" s="612"/>
      <c r="C214" s="612"/>
      <c r="D214" s="612"/>
      <c r="E214" s="612"/>
      <c r="F214" s="697"/>
      <c r="G214" s="612"/>
      <c r="H214" s="612"/>
      <c r="I214" s="612"/>
      <c r="J214" s="423" t="s">
        <v>428</v>
      </c>
      <c r="K214" s="432" t="s">
        <v>89</v>
      </c>
      <c r="L214" s="432" t="s">
        <v>89</v>
      </c>
      <c r="M214" s="432"/>
      <c r="N214" s="432" t="s">
        <v>89</v>
      </c>
      <c r="O214" s="429" t="s">
        <v>38</v>
      </c>
      <c r="P214" s="423">
        <v>15</v>
      </c>
      <c r="Q214" s="419" t="s">
        <v>834</v>
      </c>
      <c r="R214" s="423">
        <v>30</v>
      </c>
      <c r="S214" s="419" t="s">
        <v>838</v>
      </c>
      <c r="T214" s="423">
        <f>24*60</f>
        <v>1440</v>
      </c>
      <c r="U214" s="423" t="s">
        <v>41</v>
      </c>
      <c r="V214" s="429" t="s">
        <v>18</v>
      </c>
      <c r="W214" s="101" t="s">
        <v>18</v>
      </c>
      <c r="X214" s="432">
        <f t="shared" si="15"/>
        <v>1485</v>
      </c>
      <c r="Y214" s="233" t="s">
        <v>421</v>
      </c>
      <c r="Z214" s="233"/>
    </row>
    <row r="215" spans="1:26" s="234" customFormat="1" ht="11.25">
      <c r="A215" s="692"/>
      <c r="B215" s="612"/>
      <c r="C215" s="612"/>
      <c r="D215" s="612"/>
      <c r="E215" s="612"/>
      <c r="F215" s="697"/>
      <c r="G215" s="612"/>
      <c r="H215" s="612"/>
      <c r="I215" s="612"/>
      <c r="J215" s="423" t="s">
        <v>429</v>
      </c>
      <c r="K215" s="432"/>
      <c r="L215" s="432" t="s">
        <v>89</v>
      </c>
      <c r="M215" s="432"/>
      <c r="N215" s="432"/>
      <c r="O215" s="429" t="s">
        <v>38</v>
      </c>
      <c r="P215" s="423">
        <v>15</v>
      </c>
      <c r="Q215" s="423" t="s">
        <v>38</v>
      </c>
      <c r="R215" s="423">
        <v>60</v>
      </c>
      <c r="S215" s="419" t="s">
        <v>43</v>
      </c>
      <c r="T215" s="423">
        <v>0</v>
      </c>
      <c r="U215" s="423" t="s">
        <v>56</v>
      </c>
      <c r="V215" s="429" t="s">
        <v>18</v>
      </c>
      <c r="W215" s="101" t="s">
        <v>18</v>
      </c>
      <c r="X215" s="432">
        <f t="shared" si="15"/>
        <v>75</v>
      </c>
      <c r="Y215" s="233" t="s">
        <v>421</v>
      </c>
      <c r="Z215" s="233"/>
    </row>
    <row r="216" spans="1:26" s="234" customFormat="1" ht="11.25">
      <c r="A216" s="692"/>
      <c r="B216" s="612"/>
      <c r="C216" s="612"/>
      <c r="D216" s="612"/>
      <c r="E216" s="612"/>
      <c r="F216" s="697"/>
      <c r="G216" s="612"/>
      <c r="H216" s="612"/>
      <c r="I216" s="612"/>
      <c r="J216" s="423" t="s">
        <v>430</v>
      </c>
      <c r="K216" s="432"/>
      <c r="L216" s="432" t="s">
        <v>89</v>
      </c>
      <c r="M216" s="432"/>
      <c r="N216" s="432"/>
      <c r="O216" s="429" t="s">
        <v>38</v>
      </c>
      <c r="P216" s="423">
        <v>15</v>
      </c>
      <c r="Q216" s="423" t="s">
        <v>38</v>
      </c>
      <c r="R216" s="423">
        <v>60</v>
      </c>
      <c r="S216" s="423" t="s">
        <v>18</v>
      </c>
      <c r="T216" s="423">
        <v>0</v>
      </c>
      <c r="U216" s="423" t="s">
        <v>56</v>
      </c>
      <c r="V216" s="429" t="s">
        <v>18</v>
      </c>
      <c r="W216" s="101" t="s">
        <v>18</v>
      </c>
      <c r="X216" s="432">
        <f t="shared" si="15"/>
        <v>75</v>
      </c>
      <c r="Y216" s="233" t="s">
        <v>421</v>
      </c>
      <c r="Z216" s="233"/>
    </row>
    <row r="217" spans="1:26" s="234" customFormat="1" ht="45">
      <c r="A217" s="692"/>
      <c r="B217" s="612"/>
      <c r="C217" s="612"/>
      <c r="D217" s="612"/>
      <c r="E217" s="612"/>
      <c r="F217" s="697"/>
      <c r="G217" s="612"/>
      <c r="H217" s="612"/>
      <c r="I217" s="612"/>
      <c r="J217" s="423" t="s">
        <v>432</v>
      </c>
      <c r="K217" s="432" t="s">
        <v>89</v>
      </c>
      <c r="L217" s="432"/>
      <c r="M217" s="432" t="s">
        <v>89</v>
      </c>
      <c r="N217" s="432"/>
      <c r="O217" s="429" t="s">
        <v>38</v>
      </c>
      <c r="P217" s="423">
        <v>30</v>
      </c>
      <c r="Q217" s="423" t="s">
        <v>38</v>
      </c>
      <c r="R217" s="423">
        <f>(60*2)</f>
        <v>120</v>
      </c>
      <c r="S217" s="423" t="s">
        <v>18</v>
      </c>
      <c r="T217" s="423">
        <v>0</v>
      </c>
      <c r="U217" s="423" t="s">
        <v>56</v>
      </c>
      <c r="V217" s="429" t="s">
        <v>54</v>
      </c>
      <c r="W217" s="429" t="s">
        <v>12</v>
      </c>
      <c r="X217" s="432">
        <f>P217+R217+T217</f>
        <v>150</v>
      </c>
      <c r="Y217" s="379" t="s">
        <v>434</v>
      </c>
      <c r="Z217" s="233"/>
    </row>
    <row r="218" spans="1:26" s="234" customFormat="1" ht="33.75">
      <c r="A218" s="692"/>
      <c r="B218" s="612"/>
      <c r="C218" s="612"/>
      <c r="D218" s="612"/>
      <c r="E218" s="612"/>
      <c r="F218" s="697"/>
      <c r="G218" s="612"/>
      <c r="H218" s="612"/>
      <c r="I218" s="612"/>
      <c r="J218" s="432" t="s">
        <v>435</v>
      </c>
      <c r="K218" s="432" t="s">
        <v>89</v>
      </c>
      <c r="L218" s="432"/>
      <c r="M218" s="432" t="s">
        <v>89</v>
      </c>
      <c r="N218" s="432"/>
      <c r="O218" s="429" t="s">
        <v>38</v>
      </c>
      <c r="P218" s="423">
        <v>30</v>
      </c>
      <c r="Q218" s="423" t="s">
        <v>38</v>
      </c>
      <c r="R218" s="423">
        <f>(60*2)</f>
        <v>120</v>
      </c>
      <c r="S218" s="423" t="s">
        <v>18</v>
      </c>
      <c r="T218" s="423">
        <v>0</v>
      </c>
      <c r="U218" s="423" t="s">
        <v>56</v>
      </c>
      <c r="V218" s="429" t="s">
        <v>54</v>
      </c>
      <c r="W218" s="429" t="s">
        <v>12</v>
      </c>
      <c r="X218" s="432">
        <f>P218+R218+T218</f>
        <v>150</v>
      </c>
      <c r="Y218" s="379" t="s">
        <v>437</v>
      </c>
      <c r="Z218" s="233"/>
    </row>
    <row r="219" spans="1:26" s="234" customFormat="1" ht="56.25">
      <c r="A219" s="692"/>
      <c r="B219" s="612"/>
      <c r="C219" s="612"/>
      <c r="D219" s="612"/>
      <c r="E219" s="612"/>
      <c r="F219" s="697"/>
      <c r="G219" s="612"/>
      <c r="H219" s="612"/>
      <c r="I219" s="612"/>
      <c r="J219" s="423" t="s">
        <v>438</v>
      </c>
      <c r="K219" s="432" t="s">
        <v>89</v>
      </c>
      <c r="L219" s="432"/>
      <c r="M219" s="432" t="s">
        <v>89</v>
      </c>
      <c r="N219" s="432"/>
      <c r="O219" s="429" t="s">
        <v>38</v>
      </c>
      <c r="P219" s="423">
        <v>30</v>
      </c>
      <c r="Q219" s="423" t="s">
        <v>38</v>
      </c>
      <c r="R219" s="423">
        <f>(60*2)</f>
        <v>120</v>
      </c>
      <c r="S219" s="423" t="s">
        <v>18</v>
      </c>
      <c r="T219" s="423">
        <v>0</v>
      </c>
      <c r="U219" s="423" t="s">
        <v>56</v>
      </c>
      <c r="V219" s="429" t="s">
        <v>54</v>
      </c>
      <c r="W219" s="429" t="s">
        <v>12</v>
      </c>
      <c r="X219" s="432">
        <f>P219+R219+T219</f>
        <v>150</v>
      </c>
      <c r="Y219" s="379" t="s">
        <v>440</v>
      </c>
      <c r="Z219" s="233"/>
    </row>
    <row r="220" spans="1:26" s="234" customFormat="1" ht="22.5">
      <c r="A220" s="692"/>
      <c r="B220" s="612"/>
      <c r="C220" s="612"/>
      <c r="D220" s="612"/>
      <c r="E220" s="612"/>
      <c r="F220" s="697"/>
      <c r="G220" s="612"/>
      <c r="H220" s="612"/>
      <c r="I220" s="612"/>
      <c r="J220" s="432" t="s">
        <v>441</v>
      </c>
      <c r="K220" s="432" t="s">
        <v>89</v>
      </c>
      <c r="L220" s="432"/>
      <c r="M220" s="432" t="s">
        <v>89</v>
      </c>
      <c r="N220" s="432"/>
      <c r="O220" s="429" t="s">
        <v>38</v>
      </c>
      <c r="P220" s="423">
        <v>30</v>
      </c>
      <c r="Q220" s="423" t="s">
        <v>43</v>
      </c>
      <c r="R220" s="423">
        <f>(60*2)</f>
        <v>120</v>
      </c>
      <c r="S220" s="423" t="s">
        <v>18</v>
      </c>
      <c r="T220" s="423">
        <v>0</v>
      </c>
      <c r="U220" s="423" t="s">
        <v>41</v>
      </c>
      <c r="V220" s="429" t="s">
        <v>44</v>
      </c>
      <c r="W220" s="429" t="s">
        <v>43</v>
      </c>
      <c r="X220" s="432">
        <f>P220+R220+T220</f>
        <v>150</v>
      </c>
      <c r="Y220" s="379" t="s">
        <v>452</v>
      </c>
      <c r="Z220" s="233"/>
    </row>
    <row r="221" spans="1:26" s="234" customFormat="1" ht="11.25">
      <c r="A221" s="692"/>
      <c r="B221" s="612"/>
      <c r="C221" s="612"/>
      <c r="D221" s="612"/>
      <c r="E221" s="612"/>
      <c r="F221" s="697"/>
      <c r="G221" s="612"/>
      <c r="H221" s="612"/>
      <c r="I221" s="612"/>
      <c r="J221" s="432" t="s">
        <v>444</v>
      </c>
      <c r="K221" s="432" t="s">
        <v>89</v>
      </c>
      <c r="L221" s="432"/>
      <c r="M221" s="432" t="s">
        <v>89</v>
      </c>
      <c r="N221" s="432"/>
      <c r="O221" s="429" t="s">
        <v>38</v>
      </c>
      <c r="P221" s="423">
        <v>30</v>
      </c>
      <c r="Q221" s="429" t="s">
        <v>43</v>
      </c>
      <c r="R221" s="423">
        <f>(24*60)*14</f>
        <v>20160</v>
      </c>
      <c r="S221" s="429" t="s">
        <v>18</v>
      </c>
      <c r="T221" s="423">
        <v>0</v>
      </c>
      <c r="U221" s="423" t="s">
        <v>45</v>
      </c>
      <c r="V221" s="429" t="s">
        <v>44</v>
      </c>
      <c r="W221" s="429" t="s">
        <v>43</v>
      </c>
      <c r="X221" s="432">
        <f>P221+R221+T221</f>
        <v>20190</v>
      </c>
      <c r="Y221" s="476" t="s">
        <v>445</v>
      </c>
      <c r="Z221" s="233"/>
    </row>
    <row r="222" spans="1:26" s="234" customFormat="1" ht="33.75">
      <c r="A222" s="692"/>
      <c r="B222" s="612"/>
      <c r="C222" s="612"/>
      <c r="D222" s="612"/>
      <c r="E222" s="612"/>
      <c r="F222" s="697"/>
      <c r="G222" s="612"/>
      <c r="H222" s="612"/>
      <c r="I222" s="612" t="s">
        <v>453</v>
      </c>
      <c r="J222" s="423" t="s">
        <v>418</v>
      </c>
      <c r="K222" s="432" t="s">
        <v>89</v>
      </c>
      <c r="L222" s="432" t="s">
        <v>89</v>
      </c>
      <c r="M222" s="432"/>
      <c r="N222" s="432" t="s">
        <v>89</v>
      </c>
      <c r="O222" s="429" t="s">
        <v>38</v>
      </c>
      <c r="P222" s="423">
        <v>15</v>
      </c>
      <c r="Q222" s="423" t="s">
        <v>43</v>
      </c>
      <c r="R222" s="423">
        <v>30</v>
      </c>
      <c r="S222" s="419" t="s">
        <v>48</v>
      </c>
      <c r="T222" s="423">
        <f>24*60</f>
        <v>1440</v>
      </c>
      <c r="U222" s="423" t="s">
        <v>41</v>
      </c>
      <c r="V222" s="429" t="s">
        <v>18</v>
      </c>
      <c r="W222" s="101" t="s">
        <v>18</v>
      </c>
      <c r="X222" s="432">
        <f t="shared" ref="X222:X223" si="17">P222+R222+T222</f>
        <v>1485</v>
      </c>
      <c r="Y222" s="77" t="s">
        <v>455</v>
      </c>
      <c r="Z222" s="233"/>
    </row>
    <row r="223" spans="1:26" s="234" customFormat="1" ht="11.25">
      <c r="A223" s="692"/>
      <c r="B223" s="612"/>
      <c r="C223" s="612"/>
      <c r="D223" s="612"/>
      <c r="E223" s="612"/>
      <c r="F223" s="697"/>
      <c r="G223" s="612"/>
      <c r="H223" s="612"/>
      <c r="I223" s="612"/>
      <c r="J223" s="423" t="s">
        <v>420</v>
      </c>
      <c r="K223" s="432" t="s">
        <v>89</v>
      </c>
      <c r="L223" s="432" t="s">
        <v>89</v>
      </c>
      <c r="M223" s="432"/>
      <c r="N223" s="432" t="s">
        <v>89</v>
      </c>
      <c r="O223" s="429" t="s">
        <v>38</v>
      </c>
      <c r="P223" s="423">
        <v>15</v>
      </c>
      <c r="Q223" s="419" t="s">
        <v>834</v>
      </c>
      <c r="R223" s="423">
        <v>30</v>
      </c>
      <c r="S223" s="419" t="s">
        <v>838</v>
      </c>
      <c r="T223" s="423">
        <f>24*60</f>
        <v>1440</v>
      </c>
      <c r="U223" s="423" t="s">
        <v>41</v>
      </c>
      <c r="V223" s="429" t="s">
        <v>18</v>
      </c>
      <c r="W223" s="101" t="s">
        <v>18</v>
      </c>
      <c r="X223" s="432">
        <f t="shared" si="17"/>
        <v>1485</v>
      </c>
      <c r="Y223" s="77" t="s">
        <v>421</v>
      </c>
      <c r="Z223" s="233"/>
    </row>
    <row r="224" spans="1:26" s="234" customFormat="1" ht="11.25">
      <c r="A224" s="692"/>
      <c r="B224" s="612"/>
      <c r="C224" s="612"/>
      <c r="D224" s="612"/>
      <c r="E224" s="612"/>
      <c r="F224" s="697"/>
      <c r="G224" s="612"/>
      <c r="H224" s="612"/>
      <c r="I224" s="612"/>
      <c r="J224" s="423" t="s">
        <v>449</v>
      </c>
      <c r="K224" s="432" t="s">
        <v>89</v>
      </c>
      <c r="L224" s="432" t="s">
        <v>89</v>
      </c>
      <c r="M224" s="432"/>
      <c r="N224" s="432" t="s">
        <v>89</v>
      </c>
      <c r="O224" s="429" t="s">
        <v>38</v>
      </c>
      <c r="P224" s="423">
        <v>15</v>
      </c>
      <c r="Q224" s="419" t="s">
        <v>834</v>
      </c>
      <c r="R224" s="423">
        <v>30</v>
      </c>
      <c r="S224" s="419" t="s">
        <v>838</v>
      </c>
      <c r="T224" s="423">
        <f>24*60</f>
        <v>1440</v>
      </c>
      <c r="U224" s="423" t="s">
        <v>41</v>
      </c>
      <c r="V224" s="429" t="s">
        <v>18</v>
      </c>
      <c r="W224" s="101" t="s">
        <v>18</v>
      </c>
      <c r="X224" s="432">
        <f t="shared" si="15"/>
        <v>1485</v>
      </c>
      <c r="Y224" s="233" t="s">
        <v>421</v>
      </c>
      <c r="Z224" s="233"/>
    </row>
    <row r="225" spans="1:26" s="234" customFormat="1" ht="11.25">
      <c r="A225" s="692"/>
      <c r="B225" s="612"/>
      <c r="C225" s="612"/>
      <c r="D225" s="612"/>
      <c r="E225" s="612"/>
      <c r="F225" s="697"/>
      <c r="G225" s="612"/>
      <c r="H225" s="612"/>
      <c r="I225" s="612"/>
      <c r="J225" s="423" t="s">
        <v>423</v>
      </c>
      <c r="K225" s="432" t="s">
        <v>89</v>
      </c>
      <c r="L225" s="432" t="s">
        <v>89</v>
      </c>
      <c r="M225" s="432"/>
      <c r="N225" s="432"/>
      <c r="O225" s="429" t="s">
        <v>38</v>
      </c>
      <c r="P225" s="423">
        <v>15</v>
      </c>
      <c r="Q225" s="419" t="s">
        <v>834</v>
      </c>
      <c r="R225" s="423">
        <v>30</v>
      </c>
      <c r="S225" s="419" t="s">
        <v>838</v>
      </c>
      <c r="T225" s="423">
        <v>0</v>
      </c>
      <c r="U225" s="423" t="s">
        <v>41</v>
      </c>
      <c r="V225" s="429" t="s">
        <v>18</v>
      </c>
      <c r="W225" s="101" t="s">
        <v>18</v>
      </c>
      <c r="X225" s="432">
        <f t="shared" si="15"/>
        <v>45</v>
      </c>
      <c r="Y225" s="233" t="s">
        <v>421</v>
      </c>
      <c r="Z225" s="233"/>
    </row>
    <row r="226" spans="1:26" s="234" customFormat="1" ht="33.75">
      <c r="A226" s="692"/>
      <c r="B226" s="612"/>
      <c r="C226" s="612"/>
      <c r="D226" s="612"/>
      <c r="E226" s="612"/>
      <c r="F226" s="697"/>
      <c r="G226" s="612"/>
      <c r="H226" s="612"/>
      <c r="I226" s="612"/>
      <c r="J226" s="423" t="s">
        <v>427</v>
      </c>
      <c r="K226" s="432" t="s">
        <v>89</v>
      </c>
      <c r="L226" s="432" t="s">
        <v>89</v>
      </c>
      <c r="M226" s="432"/>
      <c r="N226" s="432"/>
      <c r="O226" s="429" t="s">
        <v>38</v>
      </c>
      <c r="P226" s="423">
        <v>15</v>
      </c>
      <c r="Q226" s="423" t="s">
        <v>43</v>
      </c>
      <c r="R226" s="423">
        <v>30</v>
      </c>
      <c r="S226" s="423" t="s">
        <v>18</v>
      </c>
      <c r="T226" s="423">
        <v>0</v>
      </c>
      <c r="U226" s="423" t="s">
        <v>41</v>
      </c>
      <c r="V226" s="429" t="s">
        <v>18</v>
      </c>
      <c r="W226" s="101" t="s">
        <v>18</v>
      </c>
      <c r="X226" s="432">
        <f t="shared" si="15"/>
        <v>45</v>
      </c>
      <c r="Y226" s="77" t="s">
        <v>455</v>
      </c>
      <c r="Z226" s="233"/>
    </row>
    <row r="227" spans="1:26" s="234" customFormat="1" ht="11.25">
      <c r="A227" s="692"/>
      <c r="B227" s="612"/>
      <c r="C227" s="612"/>
      <c r="D227" s="612"/>
      <c r="E227" s="612"/>
      <c r="F227" s="697"/>
      <c r="G227" s="612"/>
      <c r="H227" s="612"/>
      <c r="I227" s="612"/>
      <c r="J227" s="423" t="s">
        <v>428</v>
      </c>
      <c r="K227" s="432" t="s">
        <v>89</v>
      </c>
      <c r="L227" s="432" t="s">
        <v>89</v>
      </c>
      <c r="M227" s="432"/>
      <c r="N227" s="432" t="s">
        <v>89</v>
      </c>
      <c r="O227" s="429" t="s">
        <v>38</v>
      </c>
      <c r="P227" s="423">
        <v>15</v>
      </c>
      <c r="Q227" s="419" t="s">
        <v>834</v>
      </c>
      <c r="R227" s="423">
        <v>30</v>
      </c>
      <c r="S227" s="419" t="s">
        <v>838</v>
      </c>
      <c r="T227" s="423">
        <f>24*60</f>
        <v>1440</v>
      </c>
      <c r="U227" s="423" t="s">
        <v>41</v>
      </c>
      <c r="V227" s="429" t="s">
        <v>18</v>
      </c>
      <c r="W227" s="101" t="s">
        <v>18</v>
      </c>
      <c r="X227" s="432">
        <f t="shared" si="15"/>
        <v>1485</v>
      </c>
      <c r="Y227" s="233" t="s">
        <v>421</v>
      </c>
      <c r="Z227" s="233"/>
    </row>
    <row r="228" spans="1:26" s="234" customFormat="1" ht="11.25">
      <c r="A228" s="692"/>
      <c r="B228" s="612"/>
      <c r="C228" s="612"/>
      <c r="D228" s="612"/>
      <c r="E228" s="612"/>
      <c r="F228" s="697"/>
      <c r="G228" s="612"/>
      <c r="H228" s="612"/>
      <c r="I228" s="612"/>
      <c r="J228" s="423" t="s">
        <v>429</v>
      </c>
      <c r="K228" s="432"/>
      <c r="L228" s="432" t="s">
        <v>89</v>
      </c>
      <c r="M228" s="432"/>
      <c r="N228" s="432"/>
      <c r="O228" s="429" t="s">
        <v>38</v>
      </c>
      <c r="P228" s="423">
        <v>15</v>
      </c>
      <c r="Q228" s="423" t="s">
        <v>38</v>
      </c>
      <c r="R228" s="423">
        <v>60</v>
      </c>
      <c r="S228" s="419" t="s">
        <v>43</v>
      </c>
      <c r="T228" s="423">
        <v>0</v>
      </c>
      <c r="U228" s="423" t="s">
        <v>56</v>
      </c>
      <c r="V228" s="429" t="s">
        <v>18</v>
      </c>
      <c r="W228" s="101" t="s">
        <v>18</v>
      </c>
      <c r="X228" s="432">
        <f t="shared" si="15"/>
        <v>75</v>
      </c>
      <c r="Y228" s="233" t="s">
        <v>421</v>
      </c>
      <c r="Z228" s="233"/>
    </row>
    <row r="229" spans="1:26" s="234" customFormat="1" ht="11.25">
      <c r="A229" s="692"/>
      <c r="B229" s="612"/>
      <c r="C229" s="612"/>
      <c r="D229" s="612"/>
      <c r="E229" s="612"/>
      <c r="F229" s="697"/>
      <c r="G229" s="612"/>
      <c r="H229" s="612"/>
      <c r="I229" s="612"/>
      <c r="J229" s="423" t="s">
        <v>430</v>
      </c>
      <c r="K229" s="432"/>
      <c r="L229" s="432" t="s">
        <v>89</v>
      </c>
      <c r="M229" s="432"/>
      <c r="N229" s="432"/>
      <c r="O229" s="429" t="s">
        <v>38</v>
      </c>
      <c r="P229" s="423">
        <v>15</v>
      </c>
      <c r="Q229" s="423" t="s">
        <v>38</v>
      </c>
      <c r="R229" s="423">
        <v>60</v>
      </c>
      <c r="S229" s="423" t="s">
        <v>18</v>
      </c>
      <c r="T229" s="423">
        <v>0</v>
      </c>
      <c r="U229" s="423" t="s">
        <v>56</v>
      </c>
      <c r="V229" s="429" t="s">
        <v>18</v>
      </c>
      <c r="W229" s="101" t="s">
        <v>18</v>
      </c>
      <c r="X229" s="432">
        <f t="shared" si="15"/>
        <v>75</v>
      </c>
      <c r="Y229" s="233" t="s">
        <v>421</v>
      </c>
      <c r="Z229" s="233"/>
    </row>
    <row r="230" spans="1:26" s="234" customFormat="1" ht="45">
      <c r="A230" s="692"/>
      <c r="B230" s="612"/>
      <c r="C230" s="612"/>
      <c r="D230" s="612"/>
      <c r="E230" s="612"/>
      <c r="F230" s="697"/>
      <c r="G230" s="612"/>
      <c r="H230" s="612"/>
      <c r="I230" s="612"/>
      <c r="J230" s="423" t="s">
        <v>432</v>
      </c>
      <c r="K230" s="432" t="s">
        <v>89</v>
      </c>
      <c r="L230" s="432"/>
      <c r="M230" s="432" t="s">
        <v>89</v>
      </c>
      <c r="N230" s="432"/>
      <c r="O230" s="429" t="s">
        <v>38</v>
      </c>
      <c r="P230" s="423">
        <v>30</v>
      </c>
      <c r="Q230" s="423" t="s">
        <v>38</v>
      </c>
      <c r="R230" s="423">
        <f>(60*2)</f>
        <v>120</v>
      </c>
      <c r="S230" s="423" t="s">
        <v>18</v>
      </c>
      <c r="T230" s="423">
        <v>0</v>
      </c>
      <c r="U230" s="423" t="s">
        <v>56</v>
      </c>
      <c r="V230" s="429" t="s">
        <v>54</v>
      </c>
      <c r="W230" s="429" t="s">
        <v>12</v>
      </c>
      <c r="X230" s="432">
        <f>P230+R230+T230</f>
        <v>150</v>
      </c>
      <c r="Y230" s="379" t="s">
        <v>434</v>
      </c>
      <c r="Z230" s="233"/>
    </row>
    <row r="231" spans="1:26" s="234" customFormat="1" ht="33.75">
      <c r="A231" s="692"/>
      <c r="B231" s="612"/>
      <c r="C231" s="612"/>
      <c r="D231" s="612"/>
      <c r="E231" s="612"/>
      <c r="F231" s="697"/>
      <c r="G231" s="612"/>
      <c r="H231" s="612"/>
      <c r="I231" s="612"/>
      <c r="J231" s="432" t="s">
        <v>435</v>
      </c>
      <c r="K231" s="432" t="s">
        <v>89</v>
      </c>
      <c r="L231" s="432"/>
      <c r="M231" s="432" t="s">
        <v>89</v>
      </c>
      <c r="N231" s="432"/>
      <c r="O231" s="429" t="s">
        <v>38</v>
      </c>
      <c r="P231" s="423">
        <v>30</v>
      </c>
      <c r="Q231" s="429" t="s">
        <v>38</v>
      </c>
      <c r="R231" s="423">
        <f>(60*2)</f>
        <v>120</v>
      </c>
      <c r="S231" s="429" t="s">
        <v>18</v>
      </c>
      <c r="T231" s="423">
        <v>0</v>
      </c>
      <c r="U231" s="423" t="s">
        <v>56</v>
      </c>
      <c r="V231" s="429" t="s">
        <v>54</v>
      </c>
      <c r="W231" s="429" t="s">
        <v>12</v>
      </c>
      <c r="X231" s="432">
        <f>P231+R231+T231</f>
        <v>150</v>
      </c>
      <c r="Y231" s="379" t="s">
        <v>437</v>
      </c>
      <c r="Z231" s="233"/>
    </row>
    <row r="232" spans="1:26" s="234" customFormat="1" ht="56.25">
      <c r="A232" s="692"/>
      <c r="B232" s="612"/>
      <c r="C232" s="612"/>
      <c r="D232" s="612"/>
      <c r="E232" s="612"/>
      <c r="F232" s="697"/>
      <c r="G232" s="612"/>
      <c r="H232" s="612"/>
      <c r="I232" s="612"/>
      <c r="J232" s="423" t="s">
        <v>438</v>
      </c>
      <c r="K232" s="432" t="s">
        <v>89</v>
      </c>
      <c r="L232" s="432"/>
      <c r="M232" s="432" t="s">
        <v>89</v>
      </c>
      <c r="N232" s="432"/>
      <c r="O232" s="429" t="s">
        <v>38</v>
      </c>
      <c r="P232" s="423">
        <v>30</v>
      </c>
      <c r="Q232" s="429" t="s">
        <v>38</v>
      </c>
      <c r="R232" s="423">
        <f>(60*2)</f>
        <v>120</v>
      </c>
      <c r="S232" s="429" t="s">
        <v>18</v>
      </c>
      <c r="T232" s="423">
        <v>0</v>
      </c>
      <c r="U232" s="423" t="s">
        <v>56</v>
      </c>
      <c r="V232" s="429" t="s">
        <v>54</v>
      </c>
      <c r="W232" s="429" t="s">
        <v>12</v>
      </c>
      <c r="X232" s="432">
        <f>P232+R232+T232</f>
        <v>150</v>
      </c>
      <c r="Y232" s="379" t="s">
        <v>440</v>
      </c>
      <c r="Z232" s="233"/>
    </row>
    <row r="233" spans="1:26" s="234" customFormat="1" ht="22.5">
      <c r="A233" s="692"/>
      <c r="B233" s="612"/>
      <c r="C233" s="612"/>
      <c r="D233" s="612"/>
      <c r="E233" s="612"/>
      <c r="F233" s="697"/>
      <c r="G233" s="612"/>
      <c r="H233" s="612"/>
      <c r="I233" s="612"/>
      <c r="J233" s="432" t="s">
        <v>441</v>
      </c>
      <c r="K233" s="432" t="s">
        <v>89</v>
      </c>
      <c r="L233" s="432"/>
      <c r="M233" s="432" t="s">
        <v>89</v>
      </c>
      <c r="N233" s="432"/>
      <c r="O233" s="429" t="s">
        <v>38</v>
      </c>
      <c r="P233" s="423">
        <v>30</v>
      </c>
      <c r="Q233" s="429" t="s">
        <v>43</v>
      </c>
      <c r="R233" s="423">
        <f>(60*2)</f>
        <v>120</v>
      </c>
      <c r="S233" s="429" t="s">
        <v>18</v>
      </c>
      <c r="T233" s="423">
        <v>0</v>
      </c>
      <c r="U233" s="423" t="s">
        <v>41</v>
      </c>
      <c r="V233" s="429" t="s">
        <v>44</v>
      </c>
      <c r="W233" s="429" t="s">
        <v>43</v>
      </c>
      <c r="X233" s="432">
        <f>P233+R233+T233</f>
        <v>150</v>
      </c>
      <c r="Y233" s="379" t="s">
        <v>452</v>
      </c>
      <c r="Z233" s="233"/>
    </row>
    <row r="234" spans="1:26" s="234" customFormat="1" ht="11.25">
      <c r="A234" s="692"/>
      <c r="B234" s="612"/>
      <c r="C234" s="612"/>
      <c r="D234" s="612"/>
      <c r="E234" s="612"/>
      <c r="F234" s="697"/>
      <c r="G234" s="612"/>
      <c r="H234" s="612"/>
      <c r="I234" s="612"/>
      <c r="J234" s="432" t="s">
        <v>444</v>
      </c>
      <c r="K234" s="432" t="s">
        <v>89</v>
      </c>
      <c r="L234" s="432"/>
      <c r="M234" s="432" t="s">
        <v>89</v>
      </c>
      <c r="N234" s="432"/>
      <c r="O234" s="429" t="s">
        <v>38</v>
      </c>
      <c r="P234" s="423">
        <v>30</v>
      </c>
      <c r="Q234" s="429" t="s">
        <v>43</v>
      </c>
      <c r="R234" s="423">
        <f>(24*60)*14</f>
        <v>20160</v>
      </c>
      <c r="S234" s="429" t="s">
        <v>18</v>
      </c>
      <c r="T234" s="423">
        <v>0</v>
      </c>
      <c r="U234" s="423" t="s">
        <v>45</v>
      </c>
      <c r="V234" s="429" t="s">
        <v>44</v>
      </c>
      <c r="W234" s="429" t="s">
        <v>43</v>
      </c>
      <c r="X234" s="432">
        <f>P234+R234+T234</f>
        <v>20190</v>
      </c>
      <c r="Y234" s="476" t="s">
        <v>445</v>
      </c>
      <c r="Z234" s="233"/>
    </row>
    <row r="235" spans="1:26" s="234" customFormat="1" ht="56.25">
      <c r="A235" s="692"/>
      <c r="B235" s="612"/>
      <c r="C235" s="612"/>
      <c r="D235" s="612"/>
      <c r="E235" s="612"/>
      <c r="F235" s="697"/>
      <c r="G235" s="612"/>
      <c r="H235" s="612"/>
      <c r="I235" s="612" t="s">
        <v>456</v>
      </c>
      <c r="J235" s="423" t="s">
        <v>418</v>
      </c>
      <c r="K235" s="432" t="s">
        <v>89</v>
      </c>
      <c r="L235" s="432" t="s">
        <v>89</v>
      </c>
      <c r="M235" s="432"/>
      <c r="N235" s="432" t="s">
        <v>89</v>
      </c>
      <c r="O235" s="429" t="s">
        <v>38</v>
      </c>
      <c r="P235" s="423">
        <v>15</v>
      </c>
      <c r="Q235" s="423" t="s">
        <v>43</v>
      </c>
      <c r="R235" s="423">
        <v>30</v>
      </c>
      <c r="S235" s="419" t="s">
        <v>48</v>
      </c>
      <c r="T235" s="423">
        <f>24*60</f>
        <v>1440</v>
      </c>
      <c r="U235" s="423" t="s">
        <v>41</v>
      </c>
      <c r="V235" s="429" t="s">
        <v>18</v>
      </c>
      <c r="W235" s="101" t="s">
        <v>18</v>
      </c>
      <c r="X235" s="432">
        <f t="shared" ref="X235:X239" si="18">P235+R235+T235</f>
        <v>1485</v>
      </c>
      <c r="Y235" s="452" t="s">
        <v>457</v>
      </c>
      <c r="Z235" s="233"/>
    </row>
    <row r="236" spans="1:26" s="234" customFormat="1" ht="11.25">
      <c r="A236" s="692"/>
      <c r="B236" s="612"/>
      <c r="C236" s="612"/>
      <c r="D236" s="612"/>
      <c r="E236" s="612"/>
      <c r="F236" s="697"/>
      <c r="G236" s="612"/>
      <c r="H236" s="612"/>
      <c r="I236" s="612"/>
      <c r="J236" s="423" t="s">
        <v>420</v>
      </c>
      <c r="K236" s="432" t="s">
        <v>89</v>
      </c>
      <c r="L236" s="432" t="s">
        <v>89</v>
      </c>
      <c r="M236" s="432"/>
      <c r="N236" s="432" t="s">
        <v>89</v>
      </c>
      <c r="O236" s="429" t="s">
        <v>38</v>
      </c>
      <c r="P236" s="423">
        <v>15</v>
      </c>
      <c r="Q236" s="419" t="s">
        <v>834</v>
      </c>
      <c r="R236" s="423">
        <v>30</v>
      </c>
      <c r="S236" s="419" t="s">
        <v>838</v>
      </c>
      <c r="T236" s="423">
        <f>24*60</f>
        <v>1440</v>
      </c>
      <c r="U236" s="423" t="s">
        <v>41</v>
      </c>
      <c r="V236" s="429" t="s">
        <v>18</v>
      </c>
      <c r="W236" s="101" t="s">
        <v>18</v>
      </c>
      <c r="X236" s="432">
        <f t="shared" si="18"/>
        <v>1485</v>
      </c>
      <c r="Y236" s="233" t="s">
        <v>421</v>
      </c>
      <c r="Z236" s="233"/>
    </row>
    <row r="237" spans="1:26" s="234" customFormat="1" ht="11.25">
      <c r="A237" s="692"/>
      <c r="B237" s="612"/>
      <c r="C237" s="612"/>
      <c r="D237" s="612"/>
      <c r="E237" s="612"/>
      <c r="F237" s="697"/>
      <c r="G237" s="612"/>
      <c r="H237" s="612"/>
      <c r="I237" s="612"/>
      <c r="J237" s="423" t="s">
        <v>449</v>
      </c>
      <c r="K237" s="432" t="s">
        <v>89</v>
      </c>
      <c r="L237" s="432" t="s">
        <v>89</v>
      </c>
      <c r="M237" s="432"/>
      <c r="N237" s="432" t="s">
        <v>89</v>
      </c>
      <c r="O237" s="429" t="s">
        <v>38</v>
      </c>
      <c r="P237" s="423">
        <v>15</v>
      </c>
      <c r="Q237" s="419" t="s">
        <v>834</v>
      </c>
      <c r="R237" s="423">
        <v>30</v>
      </c>
      <c r="S237" s="419" t="s">
        <v>838</v>
      </c>
      <c r="T237" s="423">
        <f>24*60</f>
        <v>1440</v>
      </c>
      <c r="U237" s="423" t="s">
        <v>41</v>
      </c>
      <c r="V237" s="429" t="s">
        <v>18</v>
      </c>
      <c r="W237" s="101" t="s">
        <v>18</v>
      </c>
      <c r="X237" s="432">
        <f t="shared" si="18"/>
        <v>1485</v>
      </c>
      <c r="Y237" s="233" t="s">
        <v>421</v>
      </c>
      <c r="Z237" s="233"/>
    </row>
    <row r="238" spans="1:26" s="234" customFormat="1" ht="11.25">
      <c r="A238" s="692"/>
      <c r="B238" s="612"/>
      <c r="C238" s="612"/>
      <c r="D238" s="612"/>
      <c r="E238" s="612"/>
      <c r="F238" s="697"/>
      <c r="G238" s="612"/>
      <c r="H238" s="612"/>
      <c r="I238" s="612"/>
      <c r="J238" s="419" t="s">
        <v>812</v>
      </c>
      <c r="K238" s="436" t="s">
        <v>89</v>
      </c>
      <c r="L238" s="436" t="s">
        <v>89</v>
      </c>
      <c r="M238" s="436"/>
      <c r="N238" s="436" t="s">
        <v>89</v>
      </c>
      <c r="O238" s="140" t="s">
        <v>38</v>
      </c>
      <c r="P238" s="419">
        <v>15</v>
      </c>
      <c r="Q238" s="423" t="s">
        <v>48</v>
      </c>
      <c r="R238" s="423">
        <v>30</v>
      </c>
      <c r="S238" s="423" t="s">
        <v>43</v>
      </c>
      <c r="T238" s="419">
        <f>24*60</f>
        <v>1440</v>
      </c>
      <c r="U238" s="419" t="s">
        <v>41</v>
      </c>
      <c r="V238" s="140" t="s">
        <v>18</v>
      </c>
      <c r="W238" s="312" t="s">
        <v>18</v>
      </c>
      <c r="X238" s="436">
        <f t="shared" si="18"/>
        <v>1485</v>
      </c>
      <c r="Y238" s="77"/>
      <c r="Z238" s="233"/>
    </row>
    <row r="239" spans="1:26" s="234" customFormat="1" ht="11.25">
      <c r="A239" s="692"/>
      <c r="B239" s="612"/>
      <c r="C239" s="612"/>
      <c r="D239" s="612"/>
      <c r="E239" s="612"/>
      <c r="F239" s="697"/>
      <c r="G239" s="612"/>
      <c r="H239" s="612"/>
      <c r="I239" s="612"/>
      <c r="J239" s="423" t="s">
        <v>423</v>
      </c>
      <c r="K239" s="432" t="s">
        <v>89</v>
      </c>
      <c r="L239" s="432" t="s">
        <v>89</v>
      </c>
      <c r="M239" s="432"/>
      <c r="N239" s="432"/>
      <c r="O239" s="429" t="s">
        <v>38</v>
      </c>
      <c r="P239" s="423">
        <v>15</v>
      </c>
      <c r="Q239" s="419" t="s">
        <v>834</v>
      </c>
      <c r="R239" s="423">
        <v>30</v>
      </c>
      <c r="S239" s="419" t="s">
        <v>838</v>
      </c>
      <c r="T239" s="423">
        <v>0</v>
      </c>
      <c r="U239" s="423" t="s">
        <v>41</v>
      </c>
      <c r="V239" s="429" t="s">
        <v>18</v>
      </c>
      <c r="W239" s="101" t="s">
        <v>18</v>
      </c>
      <c r="X239" s="432">
        <f t="shared" si="18"/>
        <v>45</v>
      </c>
      <c r="Y239" s="233" t="s">
        <v>421</v>
      </c>
      <c r="Z239" s="233"/>
    </row>
    <row r="240" spans="1:26" s="234" customFormat="1" ht="11.25">
      <c r="A240" s="692"/>
      <c r="B240" s="612"/>
      <c r="C240" s="612"/>
      <c r="D240" s="612"/>
      <c r="E240" s="612"/>
      <c r="F240" s="697"/>
      <c r="G240" s="612"/>
      <c r="H240" s="612"/>
      <c r="I240" s="612"/>
      <c r="J240" s="423" t="s">
        <v>458</v>
      </c>
      <c r="K240" s="432" t="s">
        <v>89</v>
      </c>
      <c r="L240" s="432" t="s">
        <v>89</v>
      </c>
      <c r="M240" s="432"/>
      <c r="N240" s="432" t="s">
        <v>89</v>
      </c>
      <c r="O240" s="429" t="s">
        <v>38</v>
      </c>
      <c r="P240" s="423">
        <v>15</v>
      </c>
      <c r="Q240" s="429" t="s">
        <v>43</v>
      </c>
      <c r="R240" s="423">
        <v>60</v>
      </c>
      <c r="S240" s="429" t="s">
        <v>18</v>
      </c>
      <c r="T240" s="423">
        <f>24*60</f>
        <v>1440</v>
      </c>
      <c r="U240" s="423" t="s">
        <v>41</v>
      </c>
      <c r="V240" s="429" t="s">
        <v>18</v>
      </c>
      <c r="W240" s="101" t="s">
        <v>18</v>
      </c>
      <c r="X240" s="432">
        <f t="shared" si="15"/>
        <v>1515</v>
      </c>
      <c r="Y240" s="233" t="s">
        <v>421</v>
      </c>
      <c r="Z240" s="233"/>
    </row>
    <row r="241" spans="1:26" s="234" customFormat="1" ht="11.25">
      <c r="A241" s="692"/>
      <c r="B241" s="612"/>
      <c r="C241" s="612"/>
      <c r="D241" s="612"/>
      <c r="E241" s="612"/>
      <c r="F241" s="697"/>
      <c r="G241" s="612"/>
      <c r="H241" s="612"/>
      <c r="I241" s="612"/>
      <c r="J241" s="423" t="s">
        <v>427</v>
      </c>
      <c r="K241" s="432" t="s">
        <v>89</v>
      </c>
      <c r="L241" s="432" t="s">
        <v>89</v>
      </c>
      <c r="M241" s="432"/>
      <c r="N241" s="432"/>
      <c r="O241" s="429" t="s">
        <v>38</v>
      </c>
      <c r="P241" s="423">
        <v>15</v>
      </c>
      <c r="Q241" s="429" t="s">
        <v>43</v>
      </c>
      <c r="R241" s="423">
        <v>30</v>
      </c>
      <c r="S241" s="429" t="s">
        <v>18</v>
      </c>
      <c r="T241" s="423">
        <v>0</v>
      </c>
      <c r="U241" s="423" t="s">
        <v>41</v>
      </c>
      <c r="V241" s="429" t="s">
        <v>18</v>
      </c>
      <c r="W241" s="101" t="s">
        <v>18</v>
      </c>
      <c r="X241" s="432">
        <f t="shared" si="15"/>
        <v>45</v>
      </c>
      <c r="Y241" s="233" t="s">
        <v>421</v>
      </c>
      <c r="Z241" s="233"/>
    </row>
    <row r="242" spans="1:26" s="234" customFormat="1" ht="11.25">
      <c r="A242" s="692"/>
      <c r="B242" s="612"/>
      <c r="C242" s="612"/>
      <c r="D242" s="612"/>
      <c r="E242" s="612"/>
      <c r="F242" s="697"/>
      <c r="G242" s="612"/>
      <c r="H242" s="612"/>
      <c r="I242" s="612"/>
      <c r="J242" s="423" t="s">
        <v>428</v>
      </c>
      <c r="K242" s="432" t="s">
        <v>89</v>
      </c>
      <c r="L242" s="432" t="s">
        <v>89</v>
      </c>
      <c r="M242" s="432"/>
      <c r="N242" s="432" t="s">
        <v>89</v>
      </c>
      <c r="O242" s="429" t="s">
        <v>38</v>
      </c>
      <c r="P242" s="423">
        <v>15</v>
      </c>
      <c r="Q242" s="419" t="s">
        <v>834</v>
      </c>
      <c r="R242" s="423">
        <v>30</v>
      </c>
      <c r="S242" s="419" t="s">
        <v>838</v>
      </c>
      <c r="T242" s="423">
        <f>24*60</f>
        <v>1440</v>
      </c>
      <c r="U242" s="423" t="s">
        <v>41</v>
      </c>
      <c r="V242" s="429" t="s">
        <v>18</v>
      </c>
      <c r="W242" s="101" t="s">
        <v>18</v>
      </c>
      <c r="X242" s="432">
        <f t="shared" si="15"/>
        <v>1485</v>
      </c>
      <c r="Y242" s="233" t="s">
        <v>421</v>
      </c>
      <c r="Z242" s="233"/>
    </row>
    <row r="243" spans="1:26" s="234" customFormat="1" ht="11.25">
      <c r="A243" s="692"/>
      <c r="B243" s="612"/>
      <c r="C243" s="612"/>
      <c r="D243" s="612"/>
      <c r="E243" s="612"/>
      <c r="F243" s="697"/>
      <c r="G243" s="612"/>
      <c r="H243" s="612"/>
      <c r="I243" s="612"/>
      <c r="J243" s="423" t="s">
        <v>429</v>
      </c>
      <c r="K243" s="432"/>
      <c r="L243" s="432" t="s">
        <v>89</v>
      </c>
      <c r="M243" s="432"/>
      <c r="N243" s="432"/>
      <c r="O243" s="429" t="s">
        <v>38</v>
      </c>
      <c r="P243" s="423">
        <v>15</v>
      </c>
      <c r="Q243" s="423" t="s">
        <v>38</v>
      </c>
      <c r="R243" s="423">
        <v>60</v>
      </c>
      <c r="S243" s="419" t="s">
        <v>43</v>
      </c>
      <c r="T243" s="423">
        <v>0</v>
      </c>
      <c r="U243" s="423" t="s">
        <v>56</v>
      </c>
      <c r="V243" s="429" t="s">
        <v>18</v>
      </c>
      <c r="W243" s="101" t="s">
        <v>18</v>
      </c>
      <c r="X243" s="432">
        <f t="shared" si="15"/>
        <v>75</v>
      </c>
      <c r="Y243" s="233" t="s">
        <v>421</v>
      </c>
      <c r="Z243" s="233"/>
    </row>
    <row r="244" spans="1:26" s="234" customFormat="1" ht="11.25">
      <c r="A244" s="692"/>
      <c r="B244" s="612"/>
      <c r="C244" s="612"/>
      <c r="D244" s="612"/>
      <c r="E244" s="612"/>
      <c r="F244" s="697"/>
      <c r="G244" s="612"/>
      <c r="H244" s="612"/>
      <c r="I244" s="612"/>
      <c r="J244" s="423" t="s">
        <v>430</v>
      </c>
      <c r="K244" s="432"/>
      <c r="L244" s="432" t="s">
        <v>89</v>
      </c>
      <c r="M244" s="432"/>
      <c r="N244" s="432"/>
      <c r="O244" s="429" t="s">
        <v>38</v>
      </c>
      <c r="P244" s="423">
        <v>15</v>
      </c>
      <c r="Q244" s="423" t="s">
        <v>38</v>
      </c>
      <c r="R244" s="423">
        <v>60</v>
      </c>
      <c r="S244" s="423" t="s">
        <v>18</v>
      </c>
      <c r="T244" s="423">
        <v>0</v>
      </c>
      <c r="U244" s="423" t="s">
        <v>56</v>
      </c>
      <c r="V244" s="429" t="s">
        <v>18</v>
      </c>
      <c r="W244" s="101" t="s">
        <v>18</v>
      </c>
      <c r="X244" s="432">
        <f t="shared" si="15"/>
        <v>75</v>
      </c>
      <c r="Y244" s="233" t="s">
        <v>421</v>
      </c>
      <c r="Z244" s="233"/>
    </row>
    <row r="245" spans="1:26" s="234" customFormat="1" ht="45">
      <c r="A245" s="692"/>
      <c r="B245" s="612"/>
      <c r="C245" s="612"/>
      <c r="D245" s="612"/>
      <c r="E245" s="612"/>
      <c r="F245" s="697"/>
      <c r="G245" s="612"/>
      <c r="H245" s="612"/>
      <c r="I245" s="612"/>
      <c r="J245" s="423" t="s">
        <v>432</v>
      </c>
      <c r="K245" s="432" t="s">
        <v>89</v>
      </c>
      <c r="L245" s="432"/>
      <c r="M245" s="432" t="s">
        <v>89</v>
      </c>
      <c r="N245" s="432"/>
      <c r="O245" s="429" t="s">
        <v>38</v>
      </c>
      <c r="P245" s="423">
        <v>30</v>
      </c>
      <c r="Q245" s="423" t="s">
        <v>38</v>
      </c>
      <c r="R245" s="423">
        <f t="shared" ref="R245:R250" si="19">(60*2)</f>
        <v>120</v>
      </c>
      <c r="S245" s="423" t="s">
        <v>18</v>
      </c>
      <c r="T245" s="423">
        <v>0</v>
      </c>
      <c r="U245" s="423" t="s">
        <v>56</v>
      </c>
      <c r="V245" s="429" t="s">
        <v>54</v>
      </c>
      <c r="W245" s="429" t="s">
        <v>12</v>
      </c>
      <c r="X245" s="432">
        <f>P245+R245+T245</f>
        <v>150</v>
      </c>
      <c r="Y245" s="379" t="s">
        <v>434</v>
      </c>
      <c r="Z245" s="233"/>
    </row>
    <row r="246" spans="1:26" s="234" customFormat="1" ht="33.75">
      <c r="A246" s="692"/>
      <c r="B246" s="612"/>
      <c r="C246" s="612"/>
      <c r="D246" s="612"/>
      <c r="E246" s="612"/>
      <c r="F246" s="697"/>
      <c r="G246" s="612"/>
      <c r="H246" s="612"/>
      <c r="I246" s="612"/>
      <c r="J246" s="432" t="s">
        <v>435</v>
      </c>
      <c r="K246" s="432" t="s">
        <v>89</v>
      </c>
      <c r="L246" s="432"/>
      <c r="M246" s="432" t="s">
        <v>89</v>
      </c>
      <c r="N246" s="432"/>
      <c r="O246" s="429" t="s">
        <v>38</v>
      </c>
      <c r="P246" s="423">
        <v>30</v>
      </c>
      <c r="Q246" s="423" t="s">
        <v>38</v>
      </c>
      <c r="R246" s="423">
        <f t="shared" si="19"/>
        <v>120</v>
      </c>
      <c r="S246" s="423" t="s">
        <v>18</v>
      </c>
      <c r="T246" s="423">
        <v>0</v>
      </c>
      <c r="U246" s="423" t="s">
        <v>56</v>
      </c>
      <c r="V246" s="429" t="s">
        <v>54</v>
      </c>
      <c r="W246" s="429" t="s">
        <v>12</v>
      </c>
      <c r="X246" s="432">
        <f>P246+R246+T246</f>
        <v>150</v>
      </c>
      <c r="Y246" s="379" t="s">
        <v>437</v>
      </c>
      <c r="Z246" s="233"/>
    </row>
    <row r="247" spans="1:26" s="234" customFormat="1" ht="45">
      <c r="A247" s="692"/>
      <c r="B247" s="612"/>
      <c r="C247" s="612"/>
      <c r="D247" s="612"/>
      <c r="E247" s="612"/>
      <c r="F247" s="697"/>
      <c r="G247" s="612"/>
      <c r="H247" s="612"/>
      <c r="I247" s="612"/>
      <c r="J247" s="423" t="s">
        <v>460</v>
      </c>
      <c r="K247" s="432" t="s">
        <v>89</v>
      </c>
      <c r="L247" s="432"/>
      <c r="M247" s="432" t="s">
        <v>89</v>
      </c>
      <c r="N247" s="432"/>
      <c r="O247" s="429" t="s">
        <v>38</v>
      </c>
      <c r="P247" s="423">
        <v>30</v>
      </c>
      <c r="Q247" s="423" t="s">
        <v>38</v>
      </c>
      <c r="R247" s="423">
        <f t="shared" si="19"/>
        <v>120</v>
      </c>
      <c r="S247" s="423" t="s">
        <v>18</v>
      </c>
      <c r="T247" s="423">
        <v>0</v>
      </c>
      <c r="U247" s="423" t="s">
        <v>56</v>
      </c>
      <c r="V247" s="429" t="s">
        <v>54</v>
      </c>
      <c r="W247" s="429" t="s">
        <v>12</v>
      </c>
      <c r="X247" s="432">
        <f t="shared" si="15"/>
        <v>150</v>
      </c>
      <c r="Y247" s="379" t="s">
        <v>462</v>
      </c>
      <c r="Z247" s="233"/>
    </row>
    <row r="248" spans="1:26" s="234" customFormat="1" ht="56.25">
      <c r="A248" s="692"/>
      <c r="B248" s="612"/>
      <c r="C248" s="612"/>
      <c r="D248" s="612"/>
      <c r="E248" s="612"/>
      <c r="F248" s="697"/>
      <c r="G248" s="612"/>
      <c r="H248" s="612"/>
      <c r="I248" s="612"/>
      <c r="J248" s="423" t="s">
        <v>438</v>
      </c>
      <c r="K248" s="432" t="s">
        <v>89</v>
      </c>
      <c r="L248" s="432"/>
      <c r="M248" s="432" t="s">
        <v>89</v>
      </c>
      <c r="N248" s="432"/>
      <c r="O248" s="429" t="s">
        <v>38</v>
      </c>
      <c r="P248" s="423">
        <v>30</v>
      </c>
      <c r="Q248" s="423" t="s">
        <v>38</v>
      </c>
      <c r="R248" s="423">
        <f t="shared" si="19"/>
        <v>120</v>
      </c>
      <c r="S248" s="423" t="s">
        <v>18</v>
      </c>
      <c r="T248" s="423">
        <v>0</v>
      </c>
      <c r="U248" s="423" t="s">
        <v>56</v>
      </c>
      <c r="V248" s="429" t="s">
        <v>54</v>
      </c>
      <c r="W248" s="429" t="s">
        <v>12</v>
      </c>
      <c r="X248" s="432">
        <f>P248+R248+T248</f>
        <v>150</v>
      </c>
      <c r="Y248" s="379" t="s">
        <v>440</v>
      </c>
      <c r="Z248" s="233"/>
    </row>
    <row r="249" spans="1:26" s="234" customFormat="1" ht="67.5">
      <c r="A249" s="692"/>
      <c r="B249" s="612"/>
      <c r="C249" s="612"/>
      <c r="D249" s="612"/>
      <c r="E249" s="612"/>
      <c r="F249" s="697"/>
      <c r="G249" s="612"/>
      <c r="H249" s="612"/>
      <c r="I249" s="612"/>
      <c r="J249" s="432" t="s">
        <v>441</v>
      </c>
      <c r="K249" s="432" t="s">
        <v>89</v>
      </c>
      <c r="L249" s="432"/>
      <c r="M249" s="432" t="s">
        <v>89</v>
      </c>
      <c r="N249" s="432"/>
      <c r="O249" s="429" t="s">
        <v>38</v>
      </c>
      <c r="P249" s="423">
        <v>30</v>
      </c>
      <c r="Q249" s="423" t="s">
        <v>43</v>
      </c>
      <c r="R249" s="423">
        <f t="shared" si="19"/>
        <v>120</v>
      </c>
      <c r="S249" s="423" t="s">
        <v>18</v>
      </c>
      <c r="T249" s="423">
        <v>0</v>
      </c>
      <c r="U249" s="423" t="s">
        <v>41</v>
      </c>
      <c r="V249" s="429" t="s">
        <v>44</v>
      </c>
      <c r="W249" s="429" t="s">
        <v>43</v>
      </c>
      <c r="X249" s="432">
        <f>P249+R249+T249</f>
        <v>150</v>
      </c>
      <c r="Y249" s="452" t="s">
        <v>464</v>
      </c>
      <c r="Z249" s="233"/>
    </row>
    <row r="250" spans="1:26" s="234" customFormat="1" ht="11.25">
      <c r="A250" s="692"/>
      <c r="B250" s="612"/>
      <c r="C250" s="612"/>
      <c r="D250" s="612"/>
      <c r="E250" s="612"/>
      <c r="F250" s="697"/>
      <c r="G250" s="612"/>
      <c r="H250" s="612"/>
      <c r="I250" s="612"/>
      <c r="J250" s="423" t="s">
        <v>465</v>
      </c>
      <c r="K250" s="432" t="s">
        <v>89</v>
      </c>
      <c r="L250" s="432"/>
      <c r="M250" s="432" t="s">
        <v>89</v>
      </c>
      <c r="N250" s="432"/>
      <c r="O250" s="429" t="s">
        <v>38</v>
      </c>
      <c r="P250" s="423">
        <v>30</v>
      </c>
      <c r="Q250" s="423" t="s">
        <v>43</v>
      </c>
      <c r="R250" s="423">
        <f t="shared" si="19"/>
        <v>120</v>
      </c>
      <c r="S250" s="423" t="s">
        <v>18</v>
      </c>
      <c r="T250" s="423">
        <v>0</v>
      </c>
      <c r="U250" s="423" t="s">
        <v>41</v>
      </c>
      <c r="V250" s="429" t="s">
        <v>44</v>
      </c>
      <c r="W250" s="429" t="s">
        <v>43</v>
      </c>
      <c r="X250" s="432">
        <f>P250+R250+T250</f>
        <v>150</v>
      </c>
      <c r="Y250" s="452"/>
      <c r="Z250" s="233"/>
    </row>
    <row r="251" spans="1:26" s="234" customFormat="1" ht="11.25">
      <c r="A251" s="692"/>
      <c r="B251" s="612"/>
      <c r="C251" s="612"/>
      <c r="D251" s="612"/>
      <c r="E251" s="612"/>
      <c r="F251" s="697"/>
      <c r="G251" s="612"/>
      <c r="H251" s="612"/>
      <c r="I251" s="612"/>
      <c r="J251" s="432" t="s">
        <v>444</v>
      </c>
      <c r="K251" s="432" t="s">
        <v>89</v>
      </c>
      <c r="L251" s="432"/>
      <c r="M251" s="432" t="s">
        <v>89</v>
      </c>
      <c r="N251" s="432"/>
      <c r="O251" s="429" t="s">
        <v>38</v>
      </c>
      <c r="P251" s="423">
        <v>30</v>
      </c>
      <c r="Q251" s="429" t="s">
        <v>43</v>
      </c>
      <c r="R251" s="423">
        <f>(24*60)*14</f>
        <v>20160</v>
      </c>
      <c r="S251" s="429" t="s">
        <v>18</v>
      </c>
      <c r="T251" s="423">
        <v>0</v>
      </c>
      <c r="U251" s="423" t="s">
        <v>45</v>
      </c>
      <c r="V251" s="429" t="s">
        <v>44</v>
      </c>
      <c r="W251" s="429" t="s">
        <v>43</v>
      </c>
      <c r="X251" s="432">
        <f>P251+R251+T251</f>
        <v>20190</v>
      </c>
      <c r="Y251" s="476" t="s">
        <v>445</v>
      </c>
      <c r="Z251" s="233"/>
    </row>
    <row r="252" spans="1:26" s="234" customFormat="1" ht="33.75">
      <c r="A252" s="692"/>
      <c r="B252" s="612"/>
      <c r="C252" s="612"/>
      <c r="D252" s="612"/>
      <c r="E252" s="612"/>
      <c r="F252" s="697"/>
      <c r="G252" s="612"/>
      <c r="H252" s="612"/>
      <c r="I252" s="612" t="s">
        <v>466</v>
      </c>
      <c r="J252" s="423" t="s">
        <v>418</v>
      </c>
      <c r="K252" s="432" t="s">
        <v>89</v>
      </c>
      <c r="L252" s="432" t="s">
        <v>89</v>
      </c>
      <c r="M252" s="432"/>
      <c r="N252" s="432" t="s">
        <v>89</v>
      </c>
      <c r="O252" s="429" t="s">
        <v>38</v>
      </c>
      <c r="P252" s="423">
        <v>15</v>
      </c>
      <c r="Q252" s="423" t="s">
        <v>43</v>
      </c>
      <c r="R252" s="423">
        <v>30</v>
      </c>
      <c r="S252" s="419" t="s">
        <v>48</v>
      </c>
      <c r="T252" s="423">
        <f>24*60</f>
        <v>1440</v>
      </c>
      <c r="U252" s="423" t="s">
        <v>41</v>
      </c>
      <c r="V252" s="429" t="s">
        <v>18</v>
      </c>
      <c r="W252" s="101" t="s">
        <v>18</v>
      </c>
      <c r="X252" s="432">
        <f t="shared" ref="X252:X253" si="20">P252+R252+T252</f>
        <v>1485</v>
      </c>
      <c r="Y252" s="77" t="s">
        <v>468</v>
      </c>
      <c r="Z252" s="233"/>
    </row>
    <row r="253" spans="1:26" s="234" customFormat="1" ht="11.25">
      <c r="A253" s="692"/>
      <c r="B253" s="612"/>
      <c r="C253" s="612"/>
      <c r="D253" s="612"/>
      <c r="E253" s="612"/>
      <c r="F253" s="697"/>
      <c r="G253" s="612"/>
      <c r="H253" s="612"/>
      <c r="I253" s="612"/>
      <c r="J253" s="423" t="s">
        <v>420</v>
      </c>
      <c r="K253" s="432" t="s">
        <v>89</v>
      </c>
      <c r="L253" s="432" t="s">
        <v>89</v>
      </c>
      <c r="M253" s="432"/>
      <c r="N253" s="432" t="s">
        <v>89</v>
      </c>
      <c r="O253" s="429" t="s">
        <v>38</v>
      </c>
      <c r="P253" s="423">
        <v>15</v>
      </c>
      <c r="Q253" s="419" t="s">
        <v>834</v>
      </c>
      <c r="R253" s="423">
        <v>30</v>
      </c>
      <c r="S253" s="419" t="s">
        <v>838</v>
      </c>
      <c r="T253" s="423">
        <f>24*60</f>
        <v>1440</v>
      </c>
      <c r="U253" s="423" t="s">
        <v>41</v>
      </c>
      <c r="V253" s="429" t="s">
        <v>18</v>
      </c>
      <c r="W253" s="101" t="s">
        <v>18</v>
      </c>
      <c r="X253" s="432">
        <f t="shared" si="20"/>
        <v>1485</v>
      </c>
      <c r="Y253" s="77" t="s">
        <v>421</v>
      </c>
      <c r="Z253" s="233"/>
    </row>
    <row r="254" spans="1:26" s="234" customFormat="1" ht="33.75">
      <c r="A254" s="692"/>
      <c r="B254" s="612"/>
      <c r="C254" s="612"/>
      <c r="D254" s="612"/>
      <c r="E254" s="612"/>
      <c r="F254" s="697"/>
      <c r="G254" s="612"/>
      <c r="H254" s="612"/>
      <c r="I254" s="612"/>
      <c r="J254" s="423" t="s">
        <v>469</v>
      </c>
      <c r="K254" s="432" t="s">
        <v>89</v>
      </c>
      <c r="L254" s="432" t="s">
        <v>89</v>
      </c>
      <c r="M254" s="432"/>
      <c r="N254" s="432"/>
      <c r="O254" s="429" t="s">
        <v>38</v>
      </c>
      <c r="P254" s="423">
        <v>15</v>
      </c>
      <c r="Q254" s="423" t="s">
        <v>43</v>
      </c>
      <c r="R254" s="423">
        <v>30</v>
      </c>
      <c r="S254" s="423" t="s">
        <v>18</v>
      </c>
      <c r="T254" s="423">
        <v>0</v>
      </c>
      <c r="U254" s="423" t="s">
        <v>41</v>
      </c>
      <c r="V254" s="429" t="s">
        <v>18</v>
      </c>
      <c r="W254" s="101" t="s">
        <v>18</v>
      </c>
      <c r="X254" s="432">
        <f t="shared" si="15"/>
        <v>45</v>
      </c>
      <c r="Y254" s="77" t="s">
        <v>468</v>
      </c>
      <c r="Z254" s="233"/>
    </row>
    <row r="255" spans="1:26" s="234" customFormat="1" ht="11.25">
      <c r="A255" s="692"/>
      <c r="B255" s="612"/>
      <c r="C255" s="612"/>
      <c r="D255" s="612"/>
      <c r="E255" s="612"/>
      <c r="F255" s="697"/>
      <c r="G255" s="612"/>
      <c r="H255" s="612"/>
      <c r="I255" s="612"/>
      <c r="J255" s="419" t="s">
        <v>812</v>
      </c>
      <c r="K255" s="436" t="s">
        <v>89</v>
      </c>
      <c r="L255" s="436" t="s">
        <v>89</v>
      </c>
      <c r="M255" s="436"/>
      <c r="N255" s="436" t="s">
        <v>89</v>
      </c>
      <c r="O255" s="140" t="s">
        <v>38</v>
      </c>
      <c r="P255" s="419">
        <v>15</v>
      </c>
      <c r="Q255" s="423" t="s">
        <v>48</v>
      </c>
      <c r="R255" s="423">
        <v>30</v>
      </c>
      <c r="S255" s="423" t="s">
        <v>43</v>
      </c>
      <c r="T255" s="419">
        <f>24*60</f>
        <v>1440</v>
      </c>
      <c r="U255" s="419" t="s">
        <v>41</v>
      </c>
      <c r="V255" s="140" t="s">
        <v>18</v>
      </c>
      <c r="W255" s="312" t="s">
        <v>18</v>
      </c>
      <c r="X255" s="436">
        <f t="shared" si="15"/>
        <v>1485</v>
      </c>
      <c r="Y255" s="77"/>
      <c r="Z255" s="233"/>
    </row>
    <row r="256" spans="1:26" s="234" customFormat="1" ht="11.25">
      <c r="A256" s="692"/>
      <c r="B256" s="612"/>
      <c r="C256" s="612"/>
      <c r="D256" s="612"/>
      <c r="E256" s="612"/>
      <c r="F256" s="697"/>
      <c r="G256" s="612"/>
      <c r="H256" s="612"/>
      <c r="I256" s="612"/>
      <c r="J256" s="423" t="s">
        <v>423</v>
      </c>
      <c r="K256" s="432" t="s">
        <v>89</v>
      </c>
      <c r="L256" s="432" t="s">
        <v>89</v>
      </c>
      <c r="M256" s="432"/>
      <c r="N256" s="432"/>
      <c r="O256" s="429" t="s">
        <v>38</v>
      </c>
      <c r="P256" s="423">
        <v>15</v>
      </c>
      <c r="Q256" s="419" t="s">
        <v>834</v>
      </c>
      <c r="R256" s="423">
        <v>30</v>
      </c>
      <c r="S256" s="419" t="s">
        <v>838</v>
      </c>
      <c r="T256" s="423">
        <v>0</v>
      </c>
      <c r="U256" s="423" t="s">
        <v>41</v>
      </c>
      <c r="V256" s="429" t="s">
        <v>18</v>
      </c>
      <c r="W256" s="101" t="s">
        <v>18</v>
      </c>
      <c r="X256" s="432">
        <f t="shared" si="15"/>
        <v>45</v>
      </c>
      <c r="Y256" s="233" t="s">
        <v>421</v>
      </c>
      <c r="Z256" s="233"/>
    </row>
    <row r="257" spans="1:26" s="234" customFormat="1" ht="33.75">
      <c r="A257" s="692"/>
      <c r="B257" s="612"/>
      <c r="C257" s="612"/>
      <c r="D257" s="612"/>
      <c r="E257" s="612"/>
      <c r="F257" s="697"/>
      <c r="G257" s="612"/>
      <c r="H257" s="612"/>
      <c r="I257" s="612"/>
      <c r="J257" s="423" t="s">
        <v>427</v>
      </c>
      <c r="K257" s="432" t="s">
        <v>89</v>
      </c>
      <c r="L257" s="432" t="s">
        <v>89</v>
      </c>
      <c r="M257" s="432"/>
      <c r="N257" s="432"/>
      <c r="O257" s="429" t="s">
        <v>38</v>
      </c>
      <c r="P257" s="423">
        <v>15</v>
      </c>
      <c r="Q257" s="423" t="s">
        <v>43</v>
      </c>
      <c r="R257" s="423">
        <v>30</v>
      </c>
      <c r="S257" s="423" t="s">
        <v>18</v>
      </c>
      <c r="T257" s="423">
        <v>0</v>
      </c>
      <c r="U257" s="423" t="s">
        <v>41</v>
      </c>
      <c r="V257" s="429" t="s">
        <v>18</v>
      </c>
      <c r="W257" s="101" t="s">
        <v>18</v>
      </c>
      <c r="X257" s="432">
        <f t="shared" si="15"/>
        <v>45</v>
      </c>
      <c r="Y257" s="77" t="s">
        <v>468</v>
      </c>
      <c r="Z257" s="233"/>
    </row>
    <row r="258" spans="1:26" s="234" customFormat="1" ht="11.25">
      <c r="A258" s="692"/>
      <c r="B258" s="612"/>
      <c r="C258" s="612"/>
      <c r="D258" s="612"/>
      <c r="E258" s="612"/>
      <c r="F258" s="697"/>
      <c r="G258" s="612"/>
      <c r="H258" s="612"/>
      <c r="I258" s="612"/>
      <c r="J258" s="423" t="s">
        <v>428</v>
      </c>
      <c r="K258" s="432" t="s">
        <v>89</v>
      </c>
      <c r="L258" s="432" t="s">
        <v>89</v>
      </c>
      <c r="M258" s="432"/>
      <c r="N258" s="432" t="s">
        <v>89</v>
      </c>
      <c r="O258" s="429" t="s">
        <v>38</v>
      </c>
      <c r="P258" s="423">
        <v>15</v>
      </c>
      <c r="Q258" s="419" t="s">
        <v>834</v>
      </c>
      <c r="R258" s="423">
        <v>30</v>
      </c>
      <c r="S258" s="419" t="s">
        <v>838</v>
      </c>
      <c r="T258" s="423">
        <f>24*60</f>
        <v>1440</v>
      </c>
      <c r="U258" s="423" t="s">
        <v>41</v>
      </c>
      <c r="V258" s="429" t="s">
        <v>18</v>
      </c>
      <c r="W258" s="101" t="s">
        <v>18</v>
      </c>
      <c r="X258" s="432">
        <f t="shared" si="15"/>
        <v>1485</v>
      </c>
      <c r="Y258" s="233" t="s">
        <v>421</v>
      </c>
      <c r="Z258" s="233"/>
    </row>
    <row r="259" spans="1:26" s="234" customFormat="1" ht="11.25">
      <c r="A259" s="692"/>
      <c r="B259" s="612"/>
      <c r="C259" s="612"/>
      <c r="D259" s="612"/>
      <c r="E259" s="612"/>
      <c r="F259" s="697"/>
      <c r="G259" s="612"/>
      <c r="H259" s="612"/>
      <c r="I259" s="612"/>
      <c r="J259" s="423" t="s">
        <v>429</v>
      </c>
      <c r="K259" s="432"/>
      <c r="L259" s="432" t="s">
        <v>89</v>
      </c>
      <c r="M259" s="432"/>
      <c r="N259" s="432"/>
      <c r="O259" s="429" t="s">
        <v>38</v>
      </c>
      <c r="P259" s="423">
        <v>15</v>
      </c>
      <c r="Q259" s="423" t="s">
        <v>38</v>
      </c>
      <c r="R259" s="423">
        <v>60</v>
      </c>
      <c r="S259" s="419" t="s">
        <v>43</v>
      </c>
      <c r="T259" s="423">
        <v>0</v>
      </c>
      <c r="U259" s="423" t="s">
        <v>56</v>
      </c>
      <c r="V259" s="429" t="s">
        <v>18</v>
      </c>
      <c r="W259" s="101" t="s">
        <v>18</v>
      </c>
      <c r="X259" s="432">
        <f t="shared" si="15"/>
        <v>75</v>
      </c>
      <c r="Y259" s="233" t="s">
        <v>421</v>
      </c>
      <c r="Z259" s="233"/>
    </row>
    <row r="260" spans="1:26" s="234" customFormat="1" ht="11.25">
      <c r="A260" s="692"/>
      <c r="B260" s="612"/>
      <c r="C260" s="612"/>
      <c r="D260" s="612"/>
      <c r="E260" s="612"/>
      <c r="F260" s="697"/>
      <c r="G260" s="612"/>
      <c r="H260" s="612"/>
      <c r="I260" s="612"/>
      <c r="J260" s="423" t="s">
        <v>430</v>
      </c>
      <c r="K260" s="432"/>
      <c r="L260" s="432" t="s">
        <v>89</v>
      </c>
      <c r="M260" s="432"/>
      <c r="N260" s="432"/>
      <c r="O260" s="429" t="s">
        <v>38</v>
      </c>
      <c r="P260" s="423">
        <v>15</v>
      </c>
      <c r="Q260" s="423" t="s">
        <v>38</v>
      </c>
      <c r="R260" s="423">
        <v>60</v>
      </c>
      <c r="S260" s="423" t="s">
        <v>18</v>
      </c>
      <c r="T260" s="423">
        <v>0</v>
      </c>
      <c r="U260" s="423" t="s">
        <v>56</v>
      </c>
      <c r="V260" s="429" t="s">
        <v>18</v>
      </c>
      <c r="W260" s="101" t="s">
        <v>18</v>
      </c>
      <c r="X260" s="432">
        <f t="shared" si="15"/>
        <v>75</v>
      </c>
      <c r="Y260" s="233" t="s">
        <v>421</v>
      </c>
      <c r="Z260" s="233"/>
    </row>
    <row r="261" spans="1:26" s="234" customFormat="1" ht="45">
      <c r="A261" s="692"/>
      <c r="B261" s="612"/>
      <c r="C261" s="612"/>
      <c r="D261" s="612"/>
      <c r="E261" s="612"/>
      <c r="F261" s="697"/>
      <c r="G261" s="612"/>
      <c r="H261" s="612"/>
      <c r="I261" s="612"/>
      <c r="J261" s="423" t="s">
        <v>432</v>
      </c>
      <c r="K261" s="432" t="s">
        <v>89</v>
      </c>
      <c r="L261" s="432"/>
      <c r="M261" s="432" t="s">
        <v>89</v>
      </c>
      <c r="N261" s="432"/>
      <c r="O261" s="429" t="s">
        <v>38</v>
      </c>
      <c r="P261" s="423">
        <v>30</v>
      </c>
      <c r="Q261" s="423" t="s">
        <v>38</v>
      </c>
      <c r="R261" s="423">
        <f>(60*2)</f>
        <v>120</v>
      </c>
      <c r="S261" s="423" t="s">
        <v>18</v>
      </c>
      <c r="T261" s="423">
        <v>0</v>
      </c>
      <c r="U261" s="423" t="s">
        <v>56</v>
      </c>
      <c r="V261" s="429" t="s">
        <v>54</v>
      </c>
      <c r="W261" s="429" t="s">
        <v>12</v>
      </c>
      <c r="X261" s="432">
        <f>P261+R261+T261</f>
        <v>150</v>
      </c>
      <c r="Y261" s="379" t="s">
        <v>434</v>
      </c>
      <c r="Z261" s="233"/>
    </row>
    <row r="262" spans="1:26" s="234" customFormat="1" ht="33.75">
      <c r="A262" s="692"/>
      <c r="B262" s="612"/>
      <c r="C262" s="612"/>
      <c r="D262" s="612"/>
      <c r="E262" s="612"/>
      <c r="F262" s="697"/>
      <c r="G262" s="612"/>
      <c r="H262" s="612"/>
      <c r="I262" s="612"/>
      <c r="J262" s="432" t="s">
        <v>435</v>
      </c>
      <c r="K262" s="432" t="s">
        <v>89</v>
      </c>
      <c r="L262" s="432"/>
      <c r="M262" s="432" t="s">
        <v>89</v>
      </c>
      <c r="N262" s="432"/>
      <c r="O262" s="429" t="s">
        <v>38</v>
      </c>
      <c r="P262" s="423">
        <v>30</v>
      </c>
      <c r="Q262" s="423" t="s">
        <v>38</v>
      </c>
      <c r="R262" s="423">
        <f>(60*2)</f>
        <v>120</v>
      </c>
      <c r="S262" s="423" t="s">
        <v>18</v>
      </c>
      <c r="T262" s="423">
        <v>0</v>
      </c>
      <c r="U262" s="423" t="s">
        <v>56</v>
      </c>
      <c r="V262" s="429" t="s">
        <v>54</v>
      </c>
      <c r="W262" s="429" t="s">
        <v>12</v>
      </c>
      <c r="X262" s="432">
        <f>P262+R262+T262</f>
        <v>150</v>
      </c>
      <c r="Y262" s="379" t="s">
        <v>437</v>
      </c>
      <c r="Z262" s="233"/>
    </row>
    <row r="263" spans="1:26" s="234" customFormat="1" ht="45">
      <c r="A263" s="692"/>
      <c r="B263" s="612"/>
      <c r="C263" s="612"/>
      <c r="D263" s="612"/>
      <c r="E263" s="612"/>
      <c r="F263" s="697"/>
      <c r="G263" s="612"/>
      <c r="H263" s="612"/>
      <c r="I263" s="612"/>
      <c r="J263" s="423" t="s">
        <v>460</v>
      </c>
      <c r="K263" s="432" t="s">
        <v>89</v>
      </c>
      <c r="L263" s="432"/>
      <c r="M263" s="432" t="s">
        <v>89</v>
      </c>
      <c r="N263" s="432"/>
      <c r="O263" s="429" t="s">
        <v>38</v>
      </c>
      <c r="P263" s="423">
        <v>30</v>
      </c>
      <c r="Q263" s="423" t="s">
        <v>38</v>
      </c>
      <c r="R263" s="423">
        <f>(60*2)</f>
        <v>120</v>
      </c>
      <c r="S263" s="423" t="s">
        <v>18</v>
      </c>
      <c r="T263" s="423">
        <v>0</v>
      </c>
      <c r="U263" s="423" t="s">
        <v>56</v>
      </c>
      <c r="V263" s="429" t="s">
        <v>54</v>
      </c>
      <c r="W263" s="429" t="s">
        <v>12</v>
      </c>
      <c r="X263" s="432">
        <f t="shared" ref="X263" si="21">P263+R263+T263</f>
        <v>150</v>
      </c>
      <c r="Y263" s="379" t="s">
        <v>462</v>
      </c>
      <c r="Z263" s="233"/>
    </row>
    <row r="264" spans="1:26" s="234" customFormat="1" ht="56.25">
      <c r="A264" s="692"/>
      <c r="B264" s="612"/>
      <c r="C264" s="612"/>
      <c r="D264" s="612"/>
      <c r="E264" s="612"/>
      <c r="F264" s="697"/>
      <c r="G264" s="612"/>
      <c r="H264" s="612"/>
      <c r="I264" s="612"/>
      <c r="J264" s="423" t="s">
        <v>438</v>
      </c>
      <c r="K264" s="432" t="s">
        <v>89</v>
      </c>
      <c r="L264" s="432"/>
      <c r="M264" s="432" t="s">
        <v>89</v>
      </c>
      <c r="N264" s="432"/>
      <c r="O264" s="429" t="s">
        <v>38</v>
      </c>
      <c r="P264" s="423">
        <v>30</v>
      </c>
      <c r="Q264" s="423" t="s">
        <v>38</v>
      </c>
      <c r="R264" s="423">
        <f>(60*2)</f>
        <v>120</v>
      </c>
      <c r="S264" s="423" t="s">
        <v>18</v>
      </c>
      <c r="T264" s="423">
        <v>0</v>
      </c>
      <c r="U264" s="423" t="s">
        <v>56</v>
      </c>
      <c r="V264" s="429" t="s">
        <v>54</v>
      </c>
      <c r="W264" s="429" t="s">
        <v>12</v>
      </c>
      <c r="X264" s="432">
        <f>P264+R264+T264</f>
        <v>150</v>
      </c>
      <c r="Y264" s="379" t="s">
        <v>440</v>
      </c>
      <c r="Z264" s="233"/>
    </row>
    <row r="265" spans="1:26" s="234" customFormat="1" ht="56.25">
      <c r="A265" s="692"/>
      <c r="B265" s="612"/>
      <c r="C265" s="612"/>
      <c r="D265" s="612"/>
      <c r="E265" s="612"/>
      <c r="F265" s="697"/>
      <c r="G265" s="612"/>
      <c r="H265" s="612"/>
      <c r="I265" s="612"/>
      <c r="J265" s="432" t="s">
        <v>441</v>
      </c>
      <c r="K265" s="432" t="s">
        <v>89</v>
      </c>
      <c r="L265" s="432"/>
      <c r="M265" s="432" t="s">
        <v>89</v>
      </c>
      <c r="N265" s="432"/>
      <c r="O265" s="429" t="s">
        <v>38</v>
      </c>
      <c r="P265" s="423">
        <v>30</v>
      </c>
      <c r="Q265" s="423" t="s">
        <v>43</v>
      </c>
      <c r="R265" s="423">
        <f>(60*2)</f>
        <v>120</v>
      </c>
      <c r="S265" s="423" t="s">
        <v>18</v>
      </c>
      <c r="T265" s="423">
        <v>0</v>
      </c>
      <c r="U265" s="423" t="s">
        <v>41</v>
      </c>
      <c r="V265" s="429" t="s">
        <v>44</v>
      </c>
      <c r="W265" s="429" t="s">
        <v>43</v>
      </c>
      <c r="X265" s="432">
        <f>P265+R265+T265</f>
        <v>150</v>
      </c>
      <c r="Y265" s="452" t="s">
        <v>471</v>
      </c>
      <c r="Z265" s="233"/>
    </row>
    <row r="266" spans="1:26" s="234" customFormat="1" ht="11.25">
      <c r="A266" s="692"/>
      <c r="B266" s="612"/>
      <c r="C266" s="612"/>
      <c r="D266" s="612"/>
      <c r="E266" s="612"/>
      <c r="F266" s="697"/>
      <c r="G266" s="612"/>
      <c r="H266" s="612"/>
      <c r="I266" s="612"/>
      <c r="J266" s="432" t="s">
        <v>444</v>
      </c>
      <c r="K266" s="432" t="s">
        <v>89</v>
      </c>
      <c r="L266" s="432"/>
      <c r="M266" s="432" t="s">
        <v>89</v>
      </c>
      <c r="N266" s="432"/>
      <c r="O266" s="429" t="s">
        <v>38</v>
      </c>
      <c r="P266" s="423">
        <v>30</v>
      </c>
      <c r="Q266" s="423" t="s">
        <v>43</v>
      </c>
      <c r="R266" s="423">
        <f>(24*60)*14</f>
        <v>20160</v>
      </c>
      <c r="S266" s="423" t="s">
        <v>18</v>
      </c>
      <c r="T266" s="423">
        <v>0</v>
      </c>
      <c r="U266" s="423" t="s">
        <v>45</v>
      </c>
      <c r="V266" s="429" t="s">
        <v>44</v>
      </c>
      <c r="W266" s="429" t="s">
        <v>43</v>
      </c>
      <c r="X266" s="432">
        <f>P266+R266+T266</f>
        <v>20190</v>
      </c>
      <c r="Y266" s="476" t="s">
        <v>445</v>
      </c>
      <c r="Z266" s="233"/>
    </row>
    <row r="267" spans="1:26" s="234" customFormat="1" ht="33.75">
      <c r="A267" s="692"/>
      <c r="B267" s="612"/>
      <c r="C267" s="612"/>
      <c r="D267" s="612"/>
      <c r="E267" s="612"/>
      <c r="F267" s="697"/>
      <c r="G267" s="612"/>
      <c r="H267" s="612"/>
      <c r="I267" s="612" t="s">
        <v>472</v>
      </c>
      <c r="J267" s="423" t="s">
        <v>418</v>
      </c>
      <c r="K267" s="432" t="s">
        <v>89</v>
      </c>
      <c r="L267" s="432" t="s">
        <v>89</v>
      </c>
      <c r="M267" s="432"/>
      <c r="N267" s="432" t="s">
        <v>89</v>
      </c>
      <c r="O267" s="429" t="s">
        <v>38</v>
      </c>
      <c r="P267" s="423">
        <v>15</v>
      </c>
      <c r="Q267" s="423" t="s">
        <v>43</v>
      </c>
      <c r="R267" s="423">
        <v>30</v>
      </c>
      <c r="S267" s="419" t="s">
        <v>48</v>
      </c>
      <c r="T267" s="423">
        <f>24*60</f>
        <v>1440</v>
      </c>
      <c r="U267" s="423" t="s">
        <v>41</v>
      </c>
      <c r="V267" s="429" t="s">
        <v>18</v>
      </c>
      <c r="W267" s="101" t="s">
        <v>18</v>
      </c>
      <c r="X267" s="432">
        <f t="shared" ref="X267:X273" si="22">P267+R267+T267</f>
        <v>1485</v>
      </c>
      <c r="Y267" s="379" t="s">
        <v>474</v>
      </c>
      <c r="Z267" s="233"/>
    </row>
    <row r="268" spans="1:26" s="234" customFormat="1" ht="11.25">
      <c r="A268" s="692"/>
      <c r="B268" s="612"/>
      <c r="C268" s="612"/>
      <c r="D268" s="612"/>
      <c r="E268" s="612"/>
      <c r="F268" s="697"/>
      <c r="G268" s="612"/>
      <c r="H268" s="612"/>
      <c r="I268" s="612"/>
      <c r="J268" s="423" t="s">
        <v>420</v>
      </c>
      <c r="K268" s="432" t="s">
        <v>89</v>
      </c>
      <c r="L268" s="432" t="s">
        <v>89</v>
      </c>
      <c r="M268" s="432"/>
      <c r="N268" s="432" t="s">
        <v>89</v>
      </c>
      <c r="O268" s="429" t="s">
        <v>38</v>
      </c>
      <c r="P268" s="423">
        <v>15</v>
      </c>
      <c r="Q268" s="419" t="s">
        <v>834</v>
      </c>
      <c r="R268" s="423">
        <v>30</v>
      </c>
      <c r="S268" s="419" t="s">
        <v>838</v>
      </c>
      <c r="T268" s="423">
        <f>24*60</f>
        <v>1440</v>
      </c>
      <c r="U268" s="423" t="s">
        <v>41</v>
      </c>
      <c r="V268" s="429" t="s">
        <v>18</v>
      </c>
      <c r="W268" s="101" t="s">
        <v>18</v>
      </c>
      <c r="X268" s="432">
        <f t="shared" si="22"/>
        <v>1485</v>
      </c>
      <c r="Y268" s="481" t="s">
        <v>421</v>
      </c>
      <c r="Z268" s="233"/>
    </row>
    <row r="269" spans="1:26" s="234" customFormat="1" ht="11.25">
      <c r="A269" s="692"/>
      <c r="B269" s="612"/>
      <c r="C269" s="612"/>
      <c r="D269" s="612"/>
      <c r="E269" s="612"/>
      <c r="F269" s="697"/>
      <c r="G269" s="612"/>
      <c r="H269" s="612"/>
      <c r="I269" s="612"/>
      <c r="J269" s="423" t="s">
        <v>423</v>
      </c>
      <c r="K269" s="432" t="s">
        <v>89</v>
      </c>
      <c r="L269" s="432" t="s">
        <v>89</v>
      </c>
      <c r="M269" s="432"/>
      <c r="N269" s="432"/>
      <c r="O269" s="429" t="s">
        <v>38</v>
      </c>
      <c r="P269" s="423">
        <v>15</v>
      </c>
      <c r="Q269" s="419" t="s">
        <v>834</v>
      </c>
      <c r="R269" s="423">
        <v>30</v>
      </c>
      <c r="S269" s="419" t="s">
        <v>838</v>
      </c>
      <c r="T269" s="423">
        <v>0</v>
      </c>
      <c r="U269" s="423" t="s">
        <v>41</v>
      </c>
      <c r="V269" s="429" t="s">
        <v>18</v>
      </c>
      <c r="W269" s="101" t="s">
        <v>18</v>
      </c>
      <c r="X269" s="432">
        <f t="shared" si="22"/>
        <v>45</v>
      </c>
      <c r="Y269" s="233" t="s">
        <v>421</v>
      </c>
      <c r="Z269" s="233"/>
    </row>
    <row r="270" spans="1:26" s="234" customFormat="1" ht="33.75">
      <c r="A270" s="692"/>
      <c r="B270" s="612"/>
      <c r="C270" s="612"/>
      <c r="D270" s="612"/>
      <c r="E270" s="612"/>
      <c r="F270" s="697"/>
      <c r="G270" s="612"/>
      <c r="H270" s="612"/>
      <c r="I270" s="612"/>
      <c r="J270" s="423" t="s">
        <v>427</v>
      </c>
      <c r="K270" s="432" t="s">
        <v>89</v>
      </c>
      <c r="L270" s="432" t="s">
        <v>89</v>
      </c>
      <c r="M270" s="432"/>
      <c r="N270" s="432"/>
      <c r="O270" s="429" t="s">
        <v>38</v>
      </c>
      <c r="P270" s="423">
        <v>15</v>
      </c>
      <c r="Q270" s="423" t="s">
        <v>43</v>
      </c>
      <c r="R270" s="423">
        <v>30</v>
      </c>
      <c r="S270" s="423" t="s">
        <v>18</v>
      </c>
      <c r="T270" s="423">
        <v>0</v>
      </c>
      <c r="U270" s="423" t="s">
        <v>41</v>
      </c>
      <c r="V270" s="429" t="s">
        <v>18</v>
      </c>
      <c r="W270" s="101" t="s">
        <v>18</v>
      </c>
      <c r="X270" s="432">
        <f t="shared" si="22"/>
        <v>45</v>
      </c>
      <c r="Y270" s="379" t="s">
        <v>474</v>
      </c>
      <c r="Z270" s="233"/>
    </row>
    <row r="271" spans="1:26" s="234" customFormat="1" ht="11.25">
      <c r="A271" s="692"/>
      <c r="B271" s="612"/>
      <c r="C271" s="612"/>
      <c r="D271" s="612"/>
      <c r="E271" s="612"/>
      <c r="F271" s="697"/>
      <c r="G271" s="612"/>
      <c r="H271" s="612"/>
      <c r="I271" s="612"/>
      <c r="J271" s="423" t="s">
        <v>428</v>
      </c>
      <c r="K271" s="432" t="s">
        <v>89</v>
      </c>
      <c r="L271" s="432" t="s">
        <v>89</v>
      </c>
      <c r="M271" s="432"/>
      <c r="N271" s="432" t="s">
        <v>89</v>
      </c>
      <c r="O271" s="429" t="s">
        <v>38</v>
      </c>
      <c r="P271" s="423">
        <v>15</v>
      </c>
      <c r="Q271" s="419" t="s">
        <v>834</v>
      </c>
      <c r="R271" s="423">
        <v>30</v>
      </c>
      <c r="S271" s="419" t="s">
        <v>838</v>
      </c>
      <c r="T271" s="423">
        <f>24*60</f>
        <v>1440</v>
      </c>
      <c r="U271" s="423" t="s">
        <v>41</v>
      </c>
      <c r="V271" s="429" t="s">
        <v>18</v>
      </c>
      <c r="W271" s="101" t="s">
        <v>18</v>
      </c>
      <c r="X271" s="432">
        <f t="shared" si="22"/>
        <v>1485</v>
      </c>
      <c r="Y271" s="233" t="s">
        <v>421</v>
      </c>
      <c r="Z271" s="233"/>
    </row>
    <row r="272" spans="1:26" s="234" customFormat="1" ht="11.25">
      <c r="A272" s="692"/>
      <c r="B272" s="612"/>
      <c r="C272" s="612"/>
      <c r="D272" s="612"/>
      <c r="E272" s="612"/>
      <c r="F272" s="697"/>
      <c r="G272" s="612"/>
      <c r="H272" s="612"/>
      <c r="I272" s="612"/>
      <c r="J272" s="423" t="s">
        <v>429</v>
      </c>
      <c r="K272" s="432"/>
      <c r="L272" s="432" t="s">
        <v>89</v>
      </c>
      <c r="M272" s="432"/>
      <c r="N272" s="432"/>
      <c r="O272" s="429" t="s">
        <v>38</v>
      </c>
      <c r="P272" s="423">
        <v>15</v>
      </c>
      <c r="Q272" s="423" t="s">
        <v>38</v>
      </c>
      <c r="R272" s="423">
        <v>60</v>
      </c>
      <c r="S272" s="419" t="s">
        <v>43</v>
      </c>
      <c r="T272" s="423">
        <v>0</v>
      </c>
      <c r="U272" s="423" t="s">
        <v>56</v>
      </c>
      <c r="V272" s="429" t="s">
        <v>18</v>
      </c>
      <c r="W272" s="101" t="s">
        <v>18</v>
      </c>
      <c r="X272" s="432">
        <f t="shared" si="22"/>
        <v>75</v>
      </c>
      <c r="Y272" s="233" t="s">
        <v>421</v>
      </c>
      <c r="Z272" s="233"/>
    </row>
    <row r="273" spans="1:26" s="234" customFormat="1" ht="11.25" customHeight="1">
      <c r="A273" s="692"/>
      <c r="B273" s="612"/>
      <c r="C273" s="612"/>
      <c r="D273" s="612"/>
      <c r="E273" s="612"/>
      <c r="F273" s="697"/>
      <c r="G273" s="612"/>
      <c r="H273" s="612"/>
      <c r="I273" s="612"/>
      <c r="J273" s="423" t="s">
        <v>430</v>
      </c>
      <c r="K273" s="432"/>
      <c r="L273" s="432" t="s">
        <v>89</v>
      </c>
      <c r="M273" s="432"/>
      <c r="N273" s="432"/>
      <c r="O273" s="429" t="s">
        <v>38</v>
      </c>
      <c r="P273" s="423">
        <v>15</v>
      </c>
      <c r="Q273" s="423" t="s">
        <v>38</v>
      </c>
      <c r="R273" s="423">
        <v>60</v>
      </c>
      <c r="S273" s="423" t="s">
        <v>18</v>
      </c>
      <c r="T273" s="423">
        <v>0</v>
      </c>
      <c r="U273" s="423" t="s">
        <v>56</v>
      </c>
      <c r="V273" s="429" t="s">
        <v>18</v>
      </c>
      <c r="W273" s="101" t="s">
        <v>18</v>
      </c>
      <c r="X273" s="432">
        <f t="shared" si="22"/>
        <v>75</v>
      </c>
      <c r="Y273" s="233" t="s">
        <v>421</v>
      </c>
      <c r="Z273" s="233"/>
    </row>
    <row r="274" spans="1:26" s="234" customFormat="1" ht="45" customHeight="1">
      <c r="A274" s="692"/>
      <c r="B274" s="612"/>
      <c r="C274" s="612"/>
      <c r="D274" s="612"/>
      <c r="E274" s="612"/>
      <c r="F274" s="697"/>
      <c r="G274" s="612"/>
      <c r="H274" s="612"/>
      <c r="I274" s="612"/>
      <c r="J274" s="423" t="s">
        <v>432</v>
      </c>
      <c r="K274" s="432" t="s">
        <v>89</v>
      </c>
      <c r="L274" s="432"/>
      <c r="M274" s="432" t="s">
        <v>89</v>
      </c>
      <c r="N274" s="432"/>
      <c r="O274" s="429" t="s">
        <v>38</v>
      </c>
      <c r="P274" s="423">
        <v>30</v>
      </c>
      <c r="Q274" s="423" t="s">
        <v>38</v>
      </c>
      <c r="R274" s="423">
        <f>(60*2)</f>
        <v>120</v>
      </c>
      <c r="S274" s="423" t="s">
        <v>18</v>
      </c>
      <c r="T274" s="423">
        <v>0</v>
      </c>
      <c r="U274" s="423" t="s">
        <v>56</v>
      </c>
      <c r="V274" s="429" t="s">
        <v>54</v>
      </c>
      <c r="W274" s="429" t="s">
        <v>12</v>
      </c>
      <c r="X274" s="432">
        <f>P274+R274+T274</f>
        <v>150</v>
      </c>
      <c r="Y274" s="379" t="s">
        <v>434</v>
      </c>
      <c r="Z274" s="233"/>
    </row>
    <row r="275" spans="1:26" s="234" customFormat="1" ht="33.75">
      <c r="A275" s="692"/>
      <c r="B275" s="612"/>
      <c r="C275" s="612"/>
      <c r="D275" s="612"/>
      <c r="E275" s="612"/>
      <c r="F275" s="697"/>
      <c r="G275" s="612"/>
      <c r="H275" s="612"/>
      <c r="I275" s="612"/>
      <c r="J275" s="432" t="s">
        <v>435</v>
      </c>
      <c r="K275" s="432" t="s">
        <v>89</v>
      </c>
      <c r="L275" s="432"/>
      <c r="M275" s="432" t="s">
        <v>89</v>
      </c>
      <c r="N275" s="432"/>
      <c r="O275" s="429" t="s">
        <v>38</v>
      </c>
      <c r="P275" s="423">
        <v>30</v>
      </c>
      <c r="Q275" s="423" t="s">
        <v>38</v>
      </c>
      <c r="R275" s="423">
        <f>(60*2)</f>
        <v>120</v>
      </c>
      <c r="S275" s="423" t="s">
        <v>18</v>
      </c>
      <c r="T275" s="423">
        <v>0</v>
      </c>
      <c r="U275" s="423" t="s">
        <v>56</v>
      </c>
      <c r="V275" s="429" t="s">
        <v>54</v>
      </c>
      <c r="W275" s="429" t="s">
        <v>12</v>
      </c>
      <c r="X275" s="432">
        <f>P275+R275+T275</f>
        <v>150</v>
      </c>
      <c r="Y275" s="379" t="s">
        <v>437</v>
      </c>
      <c r="Z275" s="233"/>
    </row>
    <row r="276" spans="1:26" s="234" customFormat="1" ht="56.25">
      <c r="A276" s="692"/>
      <c r="B276" s="612"/>
      <c r="C276" s="612"/>
      <c r="D276" s="612"/>
      <c r="E276" s="612"/>
      <c r="F276" s="697"/>
      <c r="G276" s="612"/>
      <c r="H276" s="612"/>
      <c r="I276" s="612"/>
      <c r="J276" s="423" t="s">
        <v>438</v>
      </c>
      <c r="K276" s="432" t="s">
        <v>89</v>
      </c>
      <c r="L276" s="432"/>
      <c r="M276" s="432" t="s">
        <v>89</v>
      </c>
      <c r="N276" s="432"/>
      <c r="O276" s="429" t="s">
        <v>38</v>
      </c>
      <c r="P276" s="423">
        <v>30</v>
      </c>
      <c r="Q276" s="423" t="s">
        <v>38</v>
      </c>
      <c r="R276" s="423">
        <f>(60*2)</f>
        <v>120</v>
      </c>
      <c r="S276" s="423" t="s">
        <v>18</v>
      </c>
      <c r="T276" s="423">
        <v>0</v>
      </c>
      <c r="U276" s="423" t="s">
        <v>56</v>
      </c>
      <c r="V276" s="429" t="s">
        <v>54</v>
      </c>
      <c r="W276" s="429" t="s">
        <v>12</v>
      </c>
      <c r="X276" s="432">
        <f>P276+R276+T276</f>
        <v>150</v>
      </c>
      <c r="Y276" s="379" t="s">
        <v>440</v>
      </c>
      <c r="Z276" s="233"/>
    </row>
    <row r="277" spans="1:26" s="234" customFormat="1" ht="45">
      <c r="A277" s="692"/>
      <c r="B277" s="612"/>
      <c r="C277" s="612"/>
      <c r="D277" s="612"/>
      <c r="E277" s="612"/>
      <c r="F277" s="697"/>
      <c r="G277" s="612"/>
      <c r="H277" s="612"/>
      <c r="I277" s="612"/>
      <c r="J277" s="432" t="s">
        <v>441</v>
      </c>
      <c r="K277" s="432" t="s">
        <v>89</v>
      </c>
      <c r="L277" s="432"/>
      <c r="M277" s="432" t="s">
        <v>89</v>
      </c>
      <c r="N277" s="432"/>
      <c r="O277" s="429" t="s">
        <v>38</v>
      </c>
      <c r="P277" s="423">
        <v>30</v>
      </c>
      <c r="Q277" s="423" t="s">
        <v>43</v>
      </c>
      <c r="R277" s="423">
        <f>(60*2)</f>
        <v>120</v>
      </c>
      <c r="S277" s="423" t="s">
        <v>18</v>
      </c>
      <c r="T277" s="423">
        <v>0</v>
      </c>
      <c r="U277" s="423" t="s">
        <v>41</v>
      </c>
      <c r="V277" s="429" t="s">
        <v>44</v>
      </c>
      <c r="W277" s="429" t="s">
        <v>43</v>
      </c>
      <c r="X277" s="432">
        <f>P277+R277+T277</f>
        <v>150</v>
      </c>
      <c r="Y277" s="452" t="s">
        <v>478</v>
      </c>
      <c r="Z277" s="233"/>
    </row>
    <row r="278" spans="1:26" s="234" customFormat="1" ht="11.25">
      <c r="A278" s="692"/>
      <c r="B278" s="612"/>
      <c r="C278" s="612"/>
      <c r="D278" s="612"/>
      <c r="E278" s="612"/>
      <c r="F278" s="697"/>
      <c r="G278" s="612"/>
      <c r="H278" s="612"/>
      <c r="I278" s="612"/>
      <c r="J278" s="432" t="s">
        <v>444</v>
      </c>
      <c r="K278" s="432" t="s">
        <v>89</v>
      </c>
      <c r="L278" s="432"/>
      <c r="M278" s="432" t="s">
        <v>89</v>
      </c>
      <c r="N278" s="432"/>
      <c r="O278" s="429" t="s">
        <v>38</v>
      </c>
      <c r="P278" s="423">
        <v>30</v>
      </c>
      <c r="Q278" s="423" t="s">
        <v>43</v>
      </c>
      <c r="R278" s="423">
        <f>(24*60)*14</f>
        <v>20160</v>
      </c>
      <c r="S278" s="423" t="s">
        <v>18</v>
      </c>
      <c r="T278" s="423">
        <v>0</v>
      </c>
      <c r="U278" s="423" t="s">
        <v>45</v>
      </c>
      <c r="V278" s="429" t="s">
        <v>44</v>
      </c>
      <c r="W278" s="429" t="s">
        <v>43</v>
      </c>
      <c r="X278" s="432">
        <f>P278+R278+T278</f>
        <v>20190</v>
      </c>
      <c r="Y278" s="476" t="s">
        <v>445</v>
      </c>
      <c r="Z278" s="233"/>
    </row>
    <row r="279" spans="1:26" s="234" customFormat="1" ht="45">
      <c r="A279" s="692"/>
      <c r="B279" s="612"/>
      <c r="C279" s="612"/>
      <c r="D279" s="612"/>
      <c r="E279" s="612"/>
      <c r="F279" s="697"/>
      <c r="G279" s="612"/>
      <c r="H279" s="612"/>
      <c r="I279" s="612" t="s">
        <v>479</v>
      </c>
      <c r="J279" s="423" t="s">
        <v>418</v>
      </c>
      <c r="K279" s="432" t="s">
        <v>89</v>
      </c>
      <c r="L279" s="432" t="s">
        <v>89</v>
      </c>
      <c r="M279" s="432"/>
      <c r="N279" s="432" t="s">
        <v>89</v>
      </c>
      <c r="O279" s="429" t="s">
        <v>38</v>
      </c>
      <c r="P279" s="423">
        <v>15</v>
      </c>
      <c r="Q279" s="423" t="s">
        <v>43</v>
      </c>
      <c r="R279" s="423">
        <v>30</v>
      </c>
      <c r="S279" s="419" t="s">
        <v>48</v>
      </c>
      <c r="T279" s="423">
        <f>24*60</f>
        <v>1440</v>
      </c>
      <c r="U279" s="423" t="s">
        <v>41</v>
      </c>
      <c r="V279" s="429" t="s">
        <v>18</v>
      </c>
      <c r="W279" s="101" t="s">
        <v>18</v>
      </c>
      <c r="X279" s="432">
        <f t="shared" ref="X279:X281" si="23">P279+R279+T279</f>
        <v>1485</v>
      </c>
      <c r="Y279" s="77" t="s">
        <v>481</v>
      </c>
      <c r="Z279" s="233"/>
    </row>
    <row r="280" spans="1:26" s="234" customFormat="1" ht="11.25">
      <c r="A280" s="692"/>
      <c r="B280" s="612"/>
      <c r="C280" s="612"/>
      <c r="D280" s="612"/>
      <c r="E280" s="612"/>
      <c r="F280" s="697"/>
      <c r="G280" s="612"/>
      <c r="H280" s="612"/>
      <c r="I280" s="612"/>
      <c r="J280" s="423" t="s">
        <v>420</v>
      </c>
      <c r="K280" s="432" t="s">
        <v>89</v>
      </c>
      <c r="L280" s="432" t="s">
        <v>89</v>
      </c>
      <c r="M280" s="432"/>
      <c r="N280" s="432" t="s">
        <v>89</v>
      </c>
      <c r="O280" s="429" t="s">
        <v>38</v>
      </c>
      <c r="P280" s="423">
        <v>15</v>
      </c>
      <c r="Q280" s="419" t="s">
        <v>834</v>
      </c>
      <c r="R280" s="423">
        <v>30</v>
      </c>
      <c r="S280" s="419" t="s">
        <v>838</v>
      </c>
      <c r="T280" s="423">
        <f>24*60</f>
        <v>1440</v>
      </c>
      <c r="U280" s="423" t="s">
        <v>41</v>
      </c>
      <c r="V280" s="429" t="s">
        <v>18</v>
      </c>
      <c r="W280" s="101" t="s">
        <v>18</v>
      </c>
      <c r="X280" s="432">
        <f t="shared" si="23"/>
        <v>1485</v>
      </c>
      <c r="Y280" s="77" t="s">
        <v>421</v>
      </c>
      <c r="Z280" s="233"/>
    </row>
    <row r="281" spans="1:26" s="234" customFormat="1" ht="11.25">
      <c r="A281" s="692"/>
      <c r="B281" s="612"/>
      <c r="C281" s="612"/>
      <c r="D281" s="612"/>
      <c r="E281" s="612"/>
      <c r="F281" s="697"/>
      <c r="G281" s="612"/>
      <c r="H281" s="612"/>
      <c r="I281" s="612"/>
      <c r="J281" s="423" t="s">
        <v>423</v>
      </c>
      <c r="K281" s="432" t="s">
        <v>89</v>
      </c>
      <c r="L281" s="432" t="s">
        <v>89</v>
      </c>
      <c r="M281" s="432"/>
      <c r="N281" s="432"/>
      <c r="O281" s="429" t="s">
        <v>38</v>
      </c>
      <c r="P281" s="423">
        <v>15</v>
      </c>
      <c r="Q281" s="419" t="s">
        <v>834</v>
      </c>
      <c r="R281" s="423">
        <v>30</v>
      </c>
      <c r="S281" s="419" t="s">
        <v>838</v>
      </c>
      <c r="T281" s="423">
        <v>0</v>
      </c>
      <c r="U281" s="423" t="s">
        <v>41</v>
      </c>
      <c r="V281" s="429" t="s">
        <v>18</v>
      </c>
      <c r="W281" s="101" t="s">
        <v>18</v>
      </c>
      <c r="X281" s="432">
        <f t="shared" si="23"/>
        <v>45</v>
      </c>
      <c r="Y281" s="77" t="s">
        <v>421</v>
      </c>
      <c r="Z281" s="233"/>
    </row>
    <row r="282" spans="1:26" s="234" customFormat="1" ht="45">
      <c r="A282" s="692"/>
      <c r="B282" s="612"/>
      <c r="C282" s="612"/>
      <c r="D282" s="612"/>
      <c r="E282" s="612"/>
      <c r="F282" s="697"/>
      <c r="G282" s="612"/>
      <c r="H282" s="612"/>
      <c r="I282" s="612"/>
      <c r="J282" s="423" t="s">
        <v>482</v>
      </c>
      <c r="K282" s="432"/>
      <c r="L282" s="432" t="s">
        <v>89</v>
      </c>
      <c r="M282" s="432"/>
      <c r="N282" s="432"/>
      <c r="O282" s="429" t="s">
        <v>38</v>
      </c>
      <c r="P282" s="423">
        <v>15</v>
      </c>
      <c r="Q282" s="423" t="s">
        <v>43</v>
      </c>
      <c r="R282" s="423">
        <v>60</v>
      </c>
      <c r="S282" s="423" t="s">
        <v>18</v>
      </c>
      <c r="T282" s="423">
        <v>0</v>
      </c>
      <c r="U282" s="423" t="s">
        <v>41</v>
      </c>
      <c r="V282" s="372"/>
      <c r="W282" s="372"/>
      <c r="X282" s="432">
        <f t="shared" si="15"/>
        <v>75</v>
      </c>
      <c r="Y282" s="77" t="s">
        <v>481</v>
      </c>
      <c r="Z282" s="233"/>
    </row>
    <row r="283" spans="1:26" s="234" customFormat="1" ht="45">
      <c r="A283" s="692"/>
      <c r="B283" s="612"/>
      <c r="C283" s="612"/>
      <c r="D283" s="612"/>
      <c r="E283" s="612"/>
      <c r="F283" s="697"/>
      <c r="G283" s="612"/>
      <c r="H283" s="612"/>
      <c r="I283" s="612"/>
      <c r="J283" s="423" t="s">
        <v>427</v>
      </c>
      <c r="K283" s="432" t="s">
        <v>89</v>
      </c>
      <c r="L283" s="432" t="s">
        <v>89</v>
      </c>
      <c r="M283" s="432"/>
      <c r="N283" s="432"/>
      <c r="O283" s="429" t="s">
        <v>38</v>
      </c>
      <c r="P283" s="423">
        <v>15</v>
      </c>
      <c r="Q283" s="423" t="s">
        <v>43</v>
      </c>
      <c r="R283" s="423">
        <v>30</v>
      </c>
      <c r="S283" s="423" t="s">
        <v>18</v>
      </c>
      <c r="T283" s="423">
        <v>0</v>
      </c>
      <c r="U283" s="423" t="s">
        <v>41</v>
      </c>
      <c r="V283" s="429" t="s">
        <v>18</v>
      </c>
      <c r="W283" s="101" t="s">
        <v>18</v>
      </c>
      <c r="X283" s="432">
        <f t="shared" si="15"/>
        <v>45</v>
      </c>
      <c r="Y283" s="77" t="s">
        <v>481</v>
      </c>
      <c r="Z283" s="233"/>
    </row>
    <row r="284" spans="1:26" s="234" customFormat="1" ht="11.25">
      <c r="A284" s="692"/>
      <c r="B284" s="612"/>
      <c r="C284" s="612"/>
      <c r="D284" s="612"/>
      <c r="E284" s="612"/>
      <c r="F284" s="697"/>
      <c r="G284" s="612"/>
      <c r="H284" s="612"/>
      <c r="I284" s="612"/>
      <c r="J284" s="423" t="s">
        <v>428</v>
      </c>
      <c r="K284" s="432" t="s">
        <v>89</v>
      </c>
      <c r="L284" s="432" t="s">
        <v>89</v>
      </c>
      <c r="M284" s="432"/>
      <c r="N284" s="432" t="s">
        <v>89</v>
      </c>
      <c r="O284" s="429" t="s">
        <v>38</v>
      </c>
      <c r="P284" s="423">
        <v>15</v>
      </c>
      <c r="Q284" s="419" t="s">
        <v>834</v>
      </c>
      <c r="R284" s="423">
        <v>30</v>
      </c>
      <c r="S284" s="419" t="s">
        <v>838</v>
      </c>
      <c r="T284" s="423">
        <f>24*60</f>
        <v>1440</v>
      </c>
      <c r="U284" s="423" t="s">
        <v>41</v>
      </c>
      <c r="V284" s="429" t="s">
        <v>18</v>
      </c>
      <c r="W284" s="101" t="s">
        <v>18</v>
      </c>
      <c r="X284" s="432">
        <f t="shared" si="15"/>
        <v>1485</v>
      </c>
      <c r="Y284" s="233" t="s">
        <v>421</v>
      </c>
      <c r="Z284" s="233"/>
    </row>
    <row r="285" spans="1:26" s="234" customFormat="1" ht="11.25">
      <c r="A285" s="692"/>
      <c r="B285" s="612"/>
      <c r="C285" s="612"/>
      <c r="D285" s="612"/>
      <c r="E285" s="612"/>
      <c r="F285" s="697"/>
      <c r="G285" s="612"/>
      <c r="H285" s="612"/>
      <c r="I285" s="612"/>
      <c r="J285" s="423" t="s">
        <v>429</v>
      </c>
      <c r="K285" s="432"/>
      <c r="L285" s="432" t="s">
        <v>89</v>
      </c>
      <c r="M285" s="432"/>
      <c r="N285" s="432"/>
      <c r="O285" s="429" t="s">
        <v>38</v>
      </c>
      <c r="P285" s="423">
        <v>15</v>
      </c>
      <c r="Q285" s="423" t="s">
        <v>38</v>
      </c>
      <c r="R285" s="423">
        <v>60</v>
      </c>
      <c r="S285" s="419" t="s">
        <v>43</v>
      </c>
      <c r="T285" s="423">
        <v>0</v>
      </c>
      <c r="U285" s="423" t="s">
        <v>56</v>
      </c>
      <c r="V285" s="429" t="s">
        <v>18</v>
      </c>
      <c r="W285" s="101" t="s">
        <v>18</v>
      </c>
      <c r="X285" s="432">
        <f t="shared" si="15"/>
        <v>75</v>
      </c>
      <c r="Y285" s="233" t="s">
        <v>421</v>
      </c>
      <c r="Z285" s="233"/>
    </row>
    <row r="286" spans="1:26" s="234" customFormat="1" ht="11.25">
      <c r="A286" s="692"/>
      <c r="B286" s="612"/>
      <c r="C286" s="612"/>
      <c r="D286" s="612"/>
      <c r="E286" s="612"/>
      <c r="F286" s="697"/>
      <c r="G286" s="612"/>
      <c r="H286" s="612"/>
      <c r="I286" s="612"/>
      <c r="J286" s="423" t="s">
        <v>430</v>
      </c>
      <c r="K286" s="432"/>
      <c r="L286" s="432" t="s">
        <v>89</v>
      </c>
      <c r="M286" s="432"/>
      <c r="N286" s="432"/>
      <c r="O286" s="429" t="s">
        <v>38</v>
      </c>
      <c r="P286" s="423">
        <v>15</v>
      </c>
      <c r="Q286" s="423" t="s">
        <v>38</v>
      </c>
      <c r="R286" s="423">
        <v>60</v>
      </c>
      <c r="S286" s="423" t="s">
        <v>18</v>
      </c>
      <c r="T286" s="423">
        <v>0</v>
      </c>
      <c r="U286" s="423" t="s">
        <v>56</v>
      </c>
      <c r="V286" s="429" t="s">
        <v>18</v>
      </c>
      <c r="W286" s="101" t="s">
        <v>18</v>
      </c>
      <c r="X286" s="432">
        <f t="shared" si="15"/>
        <v>75</v>
      </c>
      <c r="Y286" s="233" t="s">
        <v>421</v>
      </c>
      <c r="Z286" s="233"/>
    </row>
    <row r="287" spans="1:26" s="234" customFormat="1" ht="45">
      <c r="A287" s="692"/>
      <c r="B287" s="612"/>
      <c r="C287" s="612"/>
      <c r="D287" s="612"/>
      <c r="E287" s="612"/>
      <c r="F287" s="697"/>
      <c r="G287" s="612"/>
      <c r="H287" s="612"/>
      <c r="I287" s="612"/>
      <c r="J287" s="423" t="s">
        <v>432</v>
      </c>
      <c r="K287" s="432" t="s">
        <v>89</v>
      </c>
      <c r="L287" s="432"/>
      <c r="M287" s="432" t="s">
        <v>89</v>
      </c>
      <c r="N287" s="432"/>
      <c r="O287" s="429" t="s">
        <v>38</v>
      </c>
      <c r="P287" s="423">
        <v>30</v>
      </c>
      <c r="Q287" s="423" t="s">
        <v>38</v>
      </c>
      <c r="R287" s="423">
        <f>(60*2)</f>
        <v>120</v>
      </c>
      <c r="S287" s="423" t="s">
        <v>18</v>
      </c>
      <c r="T287" s="423">
        <v>0</v>
      </c>
      <c r="U287" s="423" t="s">
        <v>56</v>
      </c>
      <c r="V287" s="429" t="s">
        <v>54</v>
      </c>
      <c r="W287" s="429" t="s">
        <v>12</v>
      </c>
      <c r="X287" s="432">
        <f>P287+R287+T287</f>
        <v>150</v>
      </c>
      <c r="Y287" s="379" t="s">
        <v>434</v>
      </c>
      <c r="Z287" s="233"/>
    </row>
    <row r="288" spans="1:26" s="234" customFormat="1" ht="33.75">
      <c r="A288" s="692"/>
      <c r="B288" s="612"/>
      <c r="C288" s="612"/>
      <c r="D288" s="612"/>
      <c r="E288" s="612"/>
      <c r="F288" s="697"/>
      <c r="G288" s="612"/>
      <c r="H288" s="612"/>
      <c r="I288" s="612"/>
      <c r="J288" s="432" t="s">
        <v>435</v>
      </c>
      <c r="K288" s="432" t="s">
        <v>89</v>
      </c>
      <c r="L288" s="432"/>
      <c r="M288" s="432" t="s">
        <v>89</v>
      </c>
      <c r="N288" s="432"/>
      <c r="O288" s="429" t="s">
        <v>38</v>
      </c>
      <c r="P288" s="423">
        <v>30</v>
      </c>
      <c r="Q288" s="423" t="s">
        <v>38</v>
      </c>
      <c r="R288" s="423">
        <f>(60*2)</f>
        <v>120</v>
      </c>
      <c r="S288" s="423" t="s">
        <v>18</v>
      </c>
      <c r="T288" s="423">
        <v>0</v>
      </c>
      <c r="U288" s="423" t="s">
        <v>56</v>
      </c>
      <c r="V288" s="429" t="s">
        <v>54</v>
      </c>
      <c r="W288" s="429" t="s">
        <v>12</v>
      </c>
      <c r="X288" s="432">
        <f>P288+R288+T288</f>
        <v>150</v>
      </c>
      <c r="Y288" s="379" t="s">
        <v>437</v>
      </c>
      <c r="Z288" s="233"/>
    </row>
    <row r="289" spans="1:27" s="234" customFormat="1" ht="56.25">
      <c r="A289" s="692"/>
      <c r="B289" s="612"/>
      <c r="C289" s="612"/>
      <c r="D289" s="612"/>
      <c r="E289" s="612"/>
      <c r="F289" s="697"/>
      <c r="G289" s="612"/>
      <c r="H289" s="612"/>
      <c r="I289" s="612"/>
      <c r="J289" s="423" t="s">
        <v>438</v>
      </c>
      <c r="K289" s="432" t="s">
        <v>89</v>
      </c>
      <c r="L289" s="432"/>
      <c r="M289" s="432" t="s">
        <v>89</v>
      </c>
      <c r="N289" s="432"/>
      <c r="O289" s="429" t="s">
        <v>38</v>
      </c>
      <c r="P289" s="423">
        <v>30</v>
      </c>
      <c r="Q289" s="423" t="s">
        <v>38</v>
      </c>
      <c r="R289" s="423">
        <f>(60*2)</f>
        <v>120</v>
      </c>
      <c r="S289" s="423" t="s">
        <v>18</v>
      </c>
      <c r="T289" s="423">
        <v>0</v>
      </c>
      <c r="U289" s="423" t="s">
        <v>56</v>
      </c>
      <c r="V289" s="429" t="s">
        <v>54</v>
      </c>
      <c r="W289" s="429" t="s">
        <v>12</v>
      </c>
      <c r="X289" s="432">
        <f>P289+R289+T289</f>
        <v>150</v>
      </c>
      <c r="Y289" s="379" t="s">
        <v>440</v>
      </c>
      <c r="Z289" s="233"/>
    </row>
    <row r="290" spans="1:27" s="234" customFormat="1" ht="11.25">
      <c r="A290" s="692"/>
      <c r="B290" s="612"/>
      <c r="C290" s="612"/>
      <c r="D290" s="612"/>
      <c r="E290" s="612"/>
      <c r="F290" s="697"/>
      <c r="G290" s="612"/>
      <c r="H290" s="612"/>
      <c r="I290" s="612"/>
      <c r="J290" s="432" t="s">
        <v>441</v>
      </c>
      <c r="K290" s="432" t="s">
        <v>89</v>
      </c>
      <c r="L290" s="432"/>
      <c r="M290" s="432" t="s">
        <v>89</v>
      </c>
      <c r="N290" s="432"/>
      <c r="O290" s="429" t="s">
        <v>38</v>
      </c>
      <c r="P290" s="423">
        <v>30</v>
      </c>
      <c r="Q290" s="423" t="s">
        <v>43</v>
      </c>
      <c r="R290" s="423">
        <f>(60*2)</f>
        <v>120</v>
      </c>
      <c r="S290" s="423" t="s">
        <v>18</v>
      </c>
      <c r="T290" s="423">
        <v>0</v>
      </c>
      <c r="U290" s="423" t="s">
        <v>41</v>
      </c>
      <c r="V290" s="429" t="s">
        <v>44</v>
      </c>
      <c r="W290" s="429" t="s">
        <v>43</v>
      </c>
      <c r="X290" s="432">
        <f>P290+R290+T290</f>
        <v>150</v>
      </c>
      <c r="Y290" s="476" t="s">
        <v>477</v>
      </c>
      <c r="Z290" s="233"/>
    </row>
    <row r="291" spans="1:27" s="234" customFormat="1" ht="11.25">
      <c r="A291" s="692"/>
      <c r="B291" s="612"/>
      <c r="C291" s="612"/>
      <c r="D291" s="612"/>
      <c r="E291" s="612"/>
      <c r="F291" s="697"/>
      <c r="G291" s="612"/>
      <c r="H291" s="612"/>
      <c r="I291" s="612"/>
      <c r="J291" s="432" t="s">
        <v>444</v>
      </c>
      <c r="K291" s="432" t="s">
        <v>89</v>
      </c>
      <c r="L291" s="432"/>
      <c r="M291" s="432" t="s">
        <v>89</v>
      </c>
      <c r="N291" s="432"/>
      <c r="O291" s="429" t="s">
        <v>38</v>
      </c>
      <c r="P291" s="423">
        <v>30</v>
      </c>
      <c r="Q291" s="423" t="s">
        <v>43</v>
      </c>
      <c r="R291" s="423">
        <f>(24*60)*14</f>
        <v>20160</v>
      </c>
      <c r="S291" s="423" t="s">
        <v>18</v>
      </c>
      <c r="T291" s="423">
        <v>0</v>
      </c>
      <c r="U291" s="423" t="s">
        <v>45</v>
      </c>
      <c r="V291" s="429" t="s">
        <v>44</v>
      </c>
      <c r="W291" s="429" t="s">
        <v>43</v>
      </c>
      <c r="X291" s="432">
        <f>P291+R291+T291</f>
        <v>20190</v>
      </c>
      <c r="Y291" s="476" t="s">
        <v>445</v>
      </c>
      <c r="Z291" s="233"/>
    </row>
    <row r="292" spans="1:27" s="234" customFormat="1" ht="67.5">
      <c r="A292" s="692"/>
      <c r="B292" s="612"/>
      <c r="C292" s="612"/>
      <c r="D292" s="612"/>
      <c r="E292" s="612"/>
      <c r="F292" s="697"/>
      <c r="G292" s="612"/>
      <c r="H292" s="612"/>
      <c r="I292" s="612" t="s">
        <v>483</v>
      </c>
      <c r="J292" s="423" t="s">
        <v>418</v>
      </c>
      <c r="K292" s="432" t="s">
        <v>89</v>
      </c>
      <c r="L292" s="432" t="s">
        <v>89</v>
      </c>
      <c r="M292" s="432"/>
      <c r="N292" s="432" t="s">
        <v>89</v>
      </c>
      <c r="O292" s="429" t="s">
        <v>38</v>
      </c>
      <c r="P292" s="423">
        <v>15</v>
      </c>
      <c r="Q292" s="423" t="s">
        <v>43</v>
      </c>
      <c r="R292" s="423">
        <v>30</v>
      </c>
      <c r="S292" s="419" t="s">
        <v>48</v>
      </c>
      <c r="T292" s="423">
        <f>24*60</f>
        <v>1440</v>
      </c>
      <c r="U292" s="423" t="s">
        <v>41</v>
      </c>
      <c r="V292" s="429" t="s">
        <v>18</v>
      </c>
      <c r="W292" s="101" t="s">
        <v>18</v>
      </c>
      <c r="X292" s="432">
        <f t="shared" ref="X292:X300" si="24">P292+R292+T292</f>
        <v>1485</v>
      </c>
      <c r="Y292" s="367" t="s">
        <v>485</v>
      </c>
      <c r="Z292" s="233"/>
    </row>
    <row r="293" spans="1:27" s="234" customFormat="1" ht="11.25">
      <c r="A293" s="692"/>
      <c r="B293" s="612"/>
      <c r="C293" s="612"/>
      <c r="D293" s="612"/>
      <c r="E293" s="612"/>
      <c r="F293" s="697"/>
      <c r="G293" s="612"/>
      <c r="H293" s="612"/>
      <c r="I293" s="612"/>
      <c r="J293" s="423" t="s">
        <v>420</v>
      </c>
      <c r="K293" s="432" t="s">
        <v>89</v>
      </c>
      <c r="L293" s="432" t="s">
        <v>89</v>
      </c>
      <c r="M293" s="432"/>
      <c r="N293" s="432" t="s">
        <v>89</v>
      </c>
      <c r="O293" s="429" t="s">
        <v>38</v>
      </c>
      <c r="P293" s="423">
        <v>15</v>
      </c>
      <c r="Q293" s="419" t="s">
        <v>834</v>
      </c>
      <c r="R293" s="423">
        <v>30</v>
      </c>
      <c r="S293" s="419" t="s">
        <v>838</v>
      </c>
      <c r="T293" s="423">
        <f>24*60</f>
        <v>1440</v>
      </c>
      <c r="U293" s="423" t="s">
        <v>41</v>
      </c>
      <c r="V293" s="429" t="s">
        <v>18</v>
      </c>
      <c r="W293" s="101" t="s">
        <v>18</v>
      </c>
      <c r="X293" s="432">
        <f t="shared" si="24"/>
        <v>1485</v>
      </c>
      <c r="Y293" s="77" t="s">
        <v>421</v>
      </c>
      <c r="Z293" s="233"/>
    </row>
    <row r="294" spans="1:27" s="234" customFormat="1" ht="67.5">
      <c r="A294" s="692"/>
      <c r="B294" s="612"/>
      <c r="C294" s="612"/>
      <c r="D294" s="612"/>
      <c r="E294" s="612"/>
      <c r="F294" s="697"/>
      <c r="G294" s="612"/>
      <c r="H294" s="612"/>
      <c r="I294" s="612"/>
      <c r="J294" s="423" t="s">
        <v>449</v>
      </c>
      <c r="K294" s="432" t="s">
        <v>89</v>
      </c>
      <c r="L294" s="432" t="s">
        <v>89</v>
      </c>
      <c r="M294" s="432"/>
      <c r="N294" s="432" t="s">
        <v>89</v>
      </c>
      <c r="O294" s="429" t="s">
        <v>38</v>
      </c>
      <c r="P294" s="423">
        <v>15</v>
      </c>
      <c r="Q294" s="419" t="s">
        <v>834</v>
      </c>
      <c r="R294" s="423">
        <v>30</v>
      </c>
      <c r="S294" s="419" t="s">
        <v>838</v>
      </c>
      <c r="T294" s="423">
        <f>24*60</f>
        <v>1440</v>
      </c>
      <c r="U294" s="423" t="s">
        <v>41</v>
      </c>
      <c r="V294" s="429" t="s">
        <v>18</v>
      </c>
      <c r="W294" s="101" t="s">
        <v>18</v>
      </c>
      <c r="X294" s="432">
        <f t="shared" si="24"/>
        <v>1485</v>
      </c>
      <c r="Y294" s="77" t="s">
        <v>485</v>
      </c>
      <c r="Z294" s="233"/>
    </row>
    <row r="295" spans="1:27" s="234" customFormat="1" ht="11.25">
      <c r="A295" s="692"/>
      <c r="B295" s="612"/>
      <c r="C295" s="612"/>
      <c r="D295" s="612"/>
      <c r="E295" s="612"/>
      <c r="F295" s="697"/>
      <c r="G295" s="612"/>
      <c r="H295" s="612"/>
      <c r="I295" s="612"/>
      <c r="J295" s="419" t="s">
        <v>812</v>
      </c>
      <c r="K295" s="436" t="s">
        <v>89</v>
      </c>
      <c r="L295" s="436" t="s">
        <v>89</v>
      </c>
      <c r="M295" s="436"/>
      <c r="N295" s="436" t="s">
        <v>89</v>
      </c>
      <c r="O295" s="140" t="s">
        <v>38</v>
      </c>
      <c r="P295" s="419">
        <v>15</v>
      </c>
      <c r="Q295" s="423" t="s">
        <v>48</v>
      </c>
      <c r="R295" s="423">
        <v>30</v>
      </c>
      <c r="S295" s="423" t="s">
        <v>43</v>
      </c>
      <c r="T295" s="419">
        <f>24*60</f>
        <v>1440</v>
      </c>
      <c r="U295" s="419" t="s">
        <v>41</v>
      </c>
      <c r="V295" s="140" t="s">
        <v>18</v>
      </c>
      <c r="W295" s="312" t="s">
        <v>18</v>
      </c>
      <c r="X295" s="436">
        <f t="shared" ref="X295" si="25">P295+R295+T295</f>
        <v>1485</v>
      </c>
      <c r="Y295" s="77"/>
      <c r="Z295" s="233"/>
    </row>
    <row r="296" spans="1:27" s="234" customFormat="1" ht="11.25">
      <c r="A296" s="692"/>
      <c r="B296" s="612"/>
      <c r="C296" s="612"/>
      <c r="D296" s="612"/>
      <c r="E296" s="612"/>
      <c r="F296" s="697"/>
      <c r="G296" s="612"/>
      <c r="H296" s="612"/>
      <c r="I296" s="612"/>
      <c r="J296" s="423" t="s">
        <v>423</v>
      </c>
      <c r="K296" s="432" t="s">
        <v>89</v>
      </c>
      <c r="L296" s="432" t="s">
        <v>89</v>
      </c>
      <c r="M296" s="432"/>
      <c r="N296" s="432"/>
      <c r="O296" s="429" t="s">
        <v>38</v>
      </c>
      <c r="P296" s="423">
        <v>15</v>
      </c>
      <c r="Q296" s="419" t="s">
        <v>834</v>
      </c>
      <c r="R296" s="423">
        <v>30</v>
      </c>
      <c r="S296" s="419" t="s">
        <v>838</v>
      </c>
      <c r="T296" s="423">
        <v>0</v>
      </c>
      <c r="U296" s="423" t="s">
        <v>41</v>
      </c>
      <c r="V296" s="429" t="s">
        <v>18</v>
      </c>
      <c r="W296" s="101" t="s">
        <v>18</v>
      </c>
      <c r="X296" s="432">
        <f t="shared" si="24"/>
        <v>45</v>
      </c>
      <c r="Y296" s="233" t="s">
        <v>421</v>
      </c>
      <c r="Z296" s="233"/>
    </row>
    <row r="297" spans="1:27" s="234" customFormat="1" ht="67.5">
      <c r="A297" s="692"/>
      <c r="B297" s="612"/>
      <c r="C297" s="612"/>
      <c r="D297" s="612"/>
      <c r="E297" s="612"/>
      <c r="F297" s="697"/>
      <c r="G297" s="612"/>
      <c r="H297" s="612"/>
      <c r="I297" s="612"/>
      <c r="J297" s="423" t="s">
        <v>427</v>
      </c>
      <c r="K297" s="432" t="s">
        <v>89</v>
      </c>
      <c r="L297" s="432" t="s">
        <v>89</v>
      </c>
      <c r="M297" s="432"/>
      <c r="N297" s="432"/>
      <c r="O297" s="429" t="s">
        <v>38</v>
      </c>
      <c r="P297" s="423">
        <v>15</v>
      </c>
      <c r="Q297" s="423" t="s">
        <v>43</v>
      </c>
      <c r="R297" s="423">
        <v>30</v>
      </c>
      <c r="S297" s="423" t="s">
        <v>18</v>
      </c>
      <c r="T297" s="423">
        <v>0</v>
      </c>
      <c r="U297" s="423" t="s">
        <v>41</v>
      </c>
      <c r="V297" s="429" t="s">
        <v>18</v>
      </c>
      <c r="W297" s="101" t="s">
        <v>18</v>
      </c>
      <c r="X297" s="432">
        <f t="shared" si="24"/>
        <v>45</v>
      </c>
      <c r="Y297" s="77" t="s">
        <v>485</v>
      </c>
      <c r="Z297" s="233"/>
    </row>
    <row r="298" spans="1:27" s="234" customFormat="1" ht="11.25">
      <c r="A298" s="692"/>
      <c r="B298" s="612"/>
      <c r="C298" s="612"/>
      <c r="D298" s="612"/>
      <c r="E298" s="612"/>
      <c r="F298" s="697"/>
      <c r="G298" s="612"/>
      <c r="H298" s="612"/>
      <c r="I298" s="612"/>
      <c r="J298" s="423" t="s">
        <v>428</v>
      </c>
      <c r="K298" s="432" t="s">
        <v>89</v>
      </c>
      <c r="L298" s="432" t="s">
        <v>89</v>
      </c>
      <c r="M298" s="432"/>
      <c r="N298" s="432" t="s">
        <v>89</v>
      </c>
      <c r="O298" s="429" t="s">
        <v>38</v>
      </c>
      <c r="P298" s="423">
        <v>15</v>
      </c>
      <c r="Q298" s="419" t="s">
        <v>834</v>
      </c>
      <c r="R298" s="423">
        <v>30</v>
      </c>
      <c r="S298" s="419" t="s">
        <v>838</v>
      </c>
      <c r="T298" s="423">
        <f>24*60</f>
        <v>1440</v>
      </c>
      <c r="U298" s="423" t="s">
        <v>41</v>
      </c>
      <c r="V298" s="429" t="s">
        <v>18</v>
      </c>
      <c r="W298" s="101" t="s">
        <v>18</v>
      </c>
      <c r="X298" s="432">
        <f t="shared" si="24"/>
        <v>1485</v>
      </c>
      <c r="Y298" s="233" t="s">
        <v>421</v>
      </c>
      <c r="Z298" s="233"/>
    </row>
    <row r="299" spans="1:27" s="234" customFormat="1" ht="11.25">
      <c r="A299" s="692"/>
      <c r="B299" s="612"/>
      <c r="C299" s="612"/>
      <c r="D299" s="612"/>
      <c r="E299" s="612"/>
      <c r="F299" s="697"/>
      <c r="G299" s="612"/>
      <c r="H299" s="612"/>
      <c r="I299" s="612"/>
      <c r="J299" s="423" t="s">
        <v>429</v>
      </c>
      <c r="K299" s="432"/>
      <c r="L299" s="432" t="s">
        <v>89</v>
      </c>
      <c r="M299" s="432"/>
      <c r="N299" s="432"/>
      <c r="O299" s="429" t="s">
        <v>38</v>
      </c>
      <c r="P299" s="423">
        <v>15</v>
      </c>
      <c r="Q299" s="423" t="s">
        <v>38</v>
      </c>
      <c r="R299" s="423">
        <v>60</v>
      </c>
      <c r="S299" s="419" t="s">
        <v>43</v>
      </c>
      <c r="T299" s="423">
        <v>0</v>
      </c>
      <c r="U299" s="423" t="s">
        <v>56</v>
      </c>
      <c r="V299" s="429" t="s">
        <v>18</v>
      </c>
      <c r="W299" s="101" t="s">
        <v>18</v>
      </c>
      <c r="X299" s="432">
        <f t="shared" si="24"/>
        <v>75</v>
      </c>
      <c r="Y299" s="233" t="s">
        <v>421</v>
      </c>
      <c r="Z299" s="233"/>
    </row>
    <row r="300" spans="1:27" s="234" customFormat="1" ht="11.25">
      <c r="A300" s="692"/>
      <c r="B300" s="612"/>
      <c r="C300" s="612"/>
      <c r="D300" s="612"/>
      <c r="E300" s="612"/>
      <c r="F300" s="697"/>
      <c r="G300" s="612"/>
      <c r="H300" s="612"/>
      <c r="I300" s="612"/>
      <c r="J300" s="423" t="s">
        <v>430</v>
      </c>
      <c r="K300" s="432"/>
      <c r="L300" s="432" t="s">
        <v>89</v>
      </c>
      <c r="M300" s="432"/>
      <c r="N300" s="432"/>
      <c r="O300" s="429" t="s">
        <v>38</v>
      </c>
      <c r="P300" s="423">
        <v>15</v>
      </c>
      <c r="Q300" s="423" t="s">
        <v>38</v>
      </c>
      <c r="R300" s="423">
        <v>60</v>
      </c>
      <c r="S300" s="423" t="s">
        <v>18</v>
      </c>
      <c r="T300" s="423">
        <v>0</v>
      </c>
      <c r="U300" s="423" t="s">
        <v>56</v>
      </c>
      <c r="V300" s="429" t="s">
        <v>18</v>
      </c>
      <c r="W300" s="101" t="s">
        <v>18</v>
      </c>
      <c r="X300" s="432">
        <f t="shared" si="24"/>
        <v>75</v>
      </c>
      <c r="Y300" s="233" t="s">
        <v>421</v>
      </c>
      <c r="Z300" s="233"/>
    </row>
    <row r="301" spans="1:27" s="234" customFormat="1" ht="45">
      <c r="A301" s="692"/>
      <c r="B301" s="612"/>
      <c r="C301" s="612"/>
      <c r="D301" s="612"/>
      <c r="E301" s="612"/>
      <c r="F301" s="697"/>
      <c r="G301" s="612"/>
      <c r="H301" s="612"/>
      <c r="I301" s="612"/>
      <c r="J301" s="423" t="s">
        <v>432</v>
      </c>
      <c r="K301" s="432" t="s">
        <v>89</v>
      </c>
      <c r="L301" s="432"/>
      <c r="M301" s="432" t="s">
        <v>89</v>
      </c>
      <c r="N301" s="432"/>
      <c r="O301" s="429" t="s">
        <v>38</v>
      </c>
      <c r="P301" s="423">
        <v>30</v>
      </c>
      <c r="Q301" s="423" t="s">
        <v>38</v>
      </c>
      <c r="R301" s="423">
        <f>(60*2)</f>
        <v>120</v>
      </c>
      <c r="S301" s="423" t="s">
        <v>18</v>
      </c>
      <c r="T301" s="423">
        <v>0</v>
      </c>
      <c r="U301" s="423" t="s">
        <v>56</v>
      </c>
      <c r="V301" s="429" t="s">
        <v>54</v>
      </c>
      <c r="W301" s="429" t="s">
        <v>12</v>
      </c>
      <c r="X301" s="432">
        <f>P301+R301+T301</f>
        <v>150</v>
      </c>
      <c r="Y301" s="379" t="s">
        <v>434</v>
      </c>
      <c r="Z301" s="233"/>
    </row>
    <row r="302" spans="1:27" s="234" customFormat="1" ht="33.75">
      <c r="A302" s="692"/>
      <c r="B302" s="612"/>
      <c r="C302" s="612"/>
      <c r="D302" s="612"/>
      <c r="E302" s="612"/>
      <c r="F302" s="697"/>
      <c r="G302" s="612"/>
      <c r="H302" s="612"/>
      <c r="I302" s="612"/>
      <c r="J302" s="432" t="s">
        <v>435</v>
      </c>
      <c r="K302" s="432" t="s">
        <v>89</v>
      </c>
      <c r="L302" s="432"/>
      <c r="M302" s="432" t="s">
        <v>89</v>
      </c>
      <c r="N302" s="432"/>
      <c r="O302" s="429" t="s">
        <v>38</v>
      </c>
      <c r="P302" s="423">
        <v>30</v>
      </c>
      <c r="Q302" s="423" t="s">
        <v>38</v>
      </c>
      <c r="R302" s="423">
        <f>(60*2)</f>
        <v>120</v>
      </c>
      <c r="S302" s="423" t="s">
        <v>18</v>
      </c>
      <c r="T302" s="423">
        <v>0</v>
      </c>
      <c r="U302" s="423" t="s">
        <v>56</v>
      </c>
      <c r="V302" s="429" t="s">
        <v>54</v>
      </c>
      <c r="W302" s="429" t="s">
        <v>12</v>
      </c>
      <c r="X302" s="432">
        <f>P302+R302+T302</f>
        <v>150</v>
      </c>
      <c r="Y302" s="379" t="s">
        <v>437</v>
      </c>
      <c r="Z302" s="233"/>
    </row>
    <row r="303" spans="1:27" s="234" customFormat="1" ht="45">
      <c r="A303" s="692"/>
      <c r="B303" s="612"/>
      <c r="C303" s="612"/>
      <c r="D303" s="612"/>
      <c r="E303" s="612"/>
      <c r="F303" s="697"/>
      <c r="G303" s="612"/>
      <c r="H303" s="612"/>
      <c r="I303" s="612"/>
      <c r="J303" s="423" t="s">
        <v>460</v>
      </c>
      <c r="K303" s="432" t="s">
        <v>89</v>
      </c>
      <c r="L303" s="432"/>
      <c r="M303" s="432" t="s">
        <v>89</v>
      </c>
      <c r="N303" s="432"/>
      <c r="O303" s="429" t="s">
        <v>38</v>
      </c>
      <c r="P303" s="423">
        <v>30</v>
      </c>
      <c r="Q303" s="423" t="s">
        <v>38</v>
      </c>
      <c r="R303" s="423">
        <f>(60*2)</f>
        <v>120</v>
      </c>
      <c r="S303" s="423" t="s">
        <v>18</v>
      </c>
      <c r="T303" s="423">
        <v>0</v>
      </c>
      <c r="U303" s="423" t="s">
        <v>56</v>
      </c>
      <c r="V303" s="429" t="s">
        <v>54</v>
      </c>
      <c r="W303" s="429" t="s">
        <v>12</v>
      </c>
      <c r="X303" s="432">
        <f t="shared" ref="X303" si="26">P303+R303+T303</f>
        <v>150</v>
      </c>
      <c r="Y303" s="379" t="s">
        <v>462</v>
      </c>
      <c r="Z303" s="233"/>
    </row>
    <row r="304" spans="1:27" s="234" customFormat="1" ht="56.25">
      <c r="A304" s="692"/>
      <c r="B304" s="612"/>
      <c r="C304" s="612"/>
      <c r="D304" s="612"/>
      <c r="E304" s="612"/>
      <c r="F304" s="697"/>
      <c r="G304" s="612"/>
      <c r="H304" s="612"/>
      <c r="I304" s="612"/>
      <c r="J304" s="423" t="s">
        <v>438</v>
      </c>
      <c r="K304" s="432" t="s">
        <v>89</v>
      </c>
      <c r="L304" s="432"/>
      <c r="M304" s="432" t="s">
        <v>89</v>
      </c>
      <c r="N304" s="432"/>
      <c r="O304" s="429" t="s">
        <v>38</v>
      </c>
      <c r="P304" s="423">
        <v>30</v>
      </c>
      <c r="Q304" s="423" t="s">
        <v>38</v>
      </c>
      <c r="R304" s="423">
        <f>(60*2)</f>
        <v>120</v>
      </c>
      <c r="S304" s="423" t="s">
        <v>18</v>
      </c>
      <c r="T304" s="423">
        <v>0</v>
      </c>
      <c r="U304" s="423" t="s">
        <v>56</v>
      </c>
      <c r="V304" s="429" t="s">
        <v>54</v>
      </c>
      <c r="W304" s="429" t="s">
        <v>12</v>
      </c>
      <c r="X304" s="432">
        <f>P304+R304+T304</f>
        <v>150</v>
      </c>
      <c r="Y304" s="358" t="s">
        <v>440</v>
      </c>
      <c r="Z304" s="233"/>
      <c r="AA304" s="356"/>
    </row>
    <row r="305" spans="1:27" s="234" customFormat="1" ht="11.25">
      <c r="A305" s="692"/>
      <c r="B305" s="612"/>
      <c r="C305" s="612"/>
      <c r="D305" s="612"/>
      <c r="E305" s="612"/>
      <c r="F305" s="697"/>
      <c r="G305" s="612"/>
      <c r="H305" s="612"/>
      <c r="I305" s="612"/>
      <c r="J305" s="432" t="s">
        <v>441</v>
      </c>
      <c r="K305" s="432" t="s">
        <v>89</v>
      </c>
      <c r="L305" s="432"/>
      <c r="M305" s="432" t="s">
        <v>89</v>
      </c>
      <c r="N305" s="432"/>
      <c r="O305" s="429" t="s">
        <v>38</v>
      </c>
      <c r="P305" s="423">
        <v>30</v>
      </c>
      <c r="Q305" s="423" t="s">
        <v>43</v>
      </c>
      <c r="R305" s="423">
        <f>(60*2)</f>
        <v>120</v>
      </c>
      <c r="S305" s="423" t="s">
        <v>18</v>
      </c>
      <c r="T305" s="423">
        <v>0</v>
      </c>
      <c r="U305" s="423" t="s">
        <v>41</v>
      </c>
      <c r="V305" s="429" t="s">
        <v>44</v>
      </c>
      <c r="W305" s="429" t="s">
        <v>43</v>
      </c>
      <c r="X305" s="432">
        <f>P305+R305+T305</f>
        <v>150</v>
      </c>
      <c r="Y305" s="476" t="s">
        <v>477</v>
      </c>
      <c r="Z305" s="233"/>
    </row>
    <row r="306" spans="1:27" s="234" customFormat="1" ht="11.25">
      <c r="A306" s="692"/>
      <c r="B306" s="612"/>
      <c r="C306" s="612"/>
      <c r="D306" s="612"/>
      <c r="E306" s="612"/>
      <c r="F306" s="697"/>
      <c r="G306" s="612"/>
      <c r="H306" s="612"/>
      <c r="I306" s="612"/>
      <c r="J306" s="432" t="s">
        <v>444</v>
      </c>
      <c r="K306" s="432" t="s">
        <v>89</v>
      </c>
      <c r="L306" s="432"/>
      <c r="M306" s="432" t="s">
        <v>89</v>
      </c>
      <c r="N306" s="432"/>
      <c r="O306" s="429" t="s">
        <v>38</v>
      </c>
      <c r="P306" s="423">
        <v>30</v>
      </c>
      <c r="Q306" s="423" t="s">
        <v>43</v>
      </c>
      <c r="R306" s="423">
        <f>(24*60)*14</f>
        <v>20160</v>
      </c>
      <c r="S306" s="423" t="s">
        <v>18</v>
      </c>
      <c r="T306" s="423">
        <v>0</v>
      </c>
      <c r="U306" s="423" t="s">
        <v>45</v>
      </c>
      <c r="V306" s="429" t="s">
        <v>44</v>
      </c>
      <c r="W306" s="429" t="s">
        <v>43</v>
      </c>
      <c r="X306" s="432">
        <f>P306+R306+T306</f>
        <v>20190</v>
      </c>
      <c r="Y306" s="476" t="s">
        <v>445</v>
      </c>
      <c r="Z306" s="233"/>
    </row>
    <row r="307" spans="1:27" s="234" customFormat="1" ht="78.75">
      <c r="A307" s="692"/>
      <c r="B307" s="612"/>
      <c r="C307" s="612"/>
      <c r="D307" s="612"/>
      <c r="E307" s="612"/>
      <c r="F307" s="697"/>
      <c r="G307" s="612"/>
      <c r="H307" s="612"/>
      <c r="I307" s="612" t="s">
        <v>486</v>
      </c>
      <c r="J307" s="423" t="s">
        <v>418</v>
      </c>
      <c r="K307" s="432" t="s">
        <v>89</v>
      </c>
      <c r="L307" s="432" t="s">
        <v>89</v>
      </c>
      <c r="M307" s="432"/>
      <c r="N307" s="432" t="s">
        <v>89</v>
      </c>
      <c r="O307" s="429" t="s">
        <v>38</v>
      </c>
      <c r="P307" s="423">
        <v>15</v>
      </c>
      <c r="Q307" s="423" t="s">
        <v>43</v>
      </c>
      <c r="R307" s="423">
        <v>30</v>
      </c>
      <c r="S307" s="419" t="s">
        <v>48</v>
      </c>
      <c r="T307" s="423">
        <f>24*60</f>
        <v>1440</v>
      </c>
      <c r="U307" s="423" t="s">
        <v>41</v>
      </c>
      <c r="V307" s="429" t="s">
        <v>18</v>
      </c>
      <c r="W307" s="101" t="s">
        <v>18</v>
      </c>
      <c r="X307" s="432">
        <f t="shared" ref="X307" si="27">P307+R307+T307</f>
        <v>1485</v>
      </c>
      <c r="Y307" s="77" t="s">
        <v>488</v>
      </c>
      <c r="Z307" s="233"/>
    </row>
    <row r="308" spans="1:27" s="234" customFormat="1" ht="78.75">
      <c r="A308" s="692"/>
      <c r="B308" s="612"/>
      <c r="C308" s="612"/>
      <c r="D308" s="612"/>
      <c r="E308" s="612"/>
      <c r="F308" s="697"/>
      <c r="G308" s="612"/>
      <c r="H308" s="612"/>
      <c r="I308" s="612"/>
      <c r="J308" s="423" t="s">
        <v>489</v>
      </c>
      <c r="K308" s="423"/>
      <c r="L308" s="423" t="s">
        <v>89</v>
      </c>
      <c r="M308" s="423"/>
      <c r="N308" s="423"/>
      <c r="O308" s="429" t="s">
        <v>38</v>
      </c>
      <c r="P308" s="423">
        <v>15</v>
      </c>
      <c r="Q308" s="419" t="s">
        <v>834</v>
      </c>
      <c r="R308" s="423">
        <v>30</v>
      </c>
      <c r="S308" s="419" t="s">
        <v>838</v>
      </c>
      <c r="T308" s="423">
        <f>24*60</f>
        <v>1440</v>
      </c>
      <c r="U308" s="423" t="s">
        <v>41</v>
      </c>
      <c r="V308" s="429" t="s">
        <v>18</v>
      </c>
      <c r="W308" s="101" t="s">
        <v>18</v>
      </c>
      <c r="X308" s="432">
        <f t="shared" si="15"/>
        <v>1485</v>
      </c>
      <c r="Y308" s="77" t="s">
        <v>490</v>
      </c>
      <c r="Z308" s="233"/>
    </row>
    <row r="309" spans="1:27" s="234" customFormat="1" ht="11.25">
      <c r="A309" s="692"/>
      <c r="B309" s="612"/>
      <c r="C309" s="612"/>
      <c r="D309" s="612"/>
      <c r="E309" s="612"/>
      <c r="F309" s="697"/>
      <c r="G309" s="612"/>
      <c r="H309" s="612"/>
      <c r="I309" s="612"/>
      <c r="J309" s="423" t="s">
        <v>420</v>
      </c>
      <c r="K309" s="432" t="s">
        <v>89</v>
      </c>
      <c r="L309" s="432" t="s">
        <v>89</v>
      </c>
      <c r="M309" s="432"/>
      <c r="N309" s="432" t="s">
        <v>89</v>
      </c>
      <c r="O309" s="429" t="s">
        <v>38</v>
      </c>
      <c r="P309" s="423">
        <v>15</v>
      </c>
      <c r="Q309" s="419" t="s">
        <v>834</v>
      </c>
      <c r="R309" s="423">
        <v>30</v>
      </c>
      <c r="S309" s="419" t="s">
        <v>838</v>
      </c>
      <c r="T309" s="423">
        <f>24*60</f>
        <v>1440</v>
      </c>
      <c r="U309" s="423" t="s">
        <v>41</v>
      </c>
      <c r="V309" s="429" t="s">
        <v>18</v>
      </c>
      <c r="W309" s="101" t="s">
        <v>18</v>
      </c>
      <c r="X309" s="432">
        <f t="shared" ref="X309:X314" si="28">P309+R309+T309</f>
        <v>1485</v>
      </c>
      <c r="Y309" s="482" t="s">
        <v>421</v>
      </c>
      <c r="Z309" s="233"/>
      <c r="AA309" s="356"/>
    </row>
    <row r="310" spans="1:27" s="234" customFormat="1" ht="11.25">
      <c r="A310" s="692"/>
      <c r="B310" s="612"/>
      <c r="C310" s="612"/>
      <c r="D310" s="612"/>
      <c r="E310" s="612"/>
      <c r="F310" s="697"/>
      <c r="G310" s="612"/>
      <c r="H310" s="612"/>
      <c r="I310" s="612"/>
      <c r="J310" s="423" t="s">
        <v>423</v>
      </c>
      <c r="K310" s="432" t="s">
        <v>89</v>
      </c>
      <c r="L310" s="432" t="s">
        <v>89</v>
      </c>
      <c r="M310" s="432"/>
      <c r="N310" s="432"/>
      <c r="O310" s="429" t="s">
        <v>38</v>
      </c>
      <c r="P310" s="423">
        <v>15</v>
      </c>
      <c r="Q310" s="419" t="s">
        <v>834</v>
      </c>
      <c r="R310" s="423">
        <v>30</v>
      </c>
      <c r="S310" s="419" t="s">
        <v>838</v>
      </c>
      <c r="T310" s="423">
        <v>0</v>
      </c>
      <c r="U310" s="423" t="s">
        <v>41</v>
      </c>
      <c r="V310" s="429" t="s">
        <v>18</v>
      </c>
      <c r="W310" s="101" t="s">
        <v>18</v>
      </c>
      <c r="X310" s="432">
        <f t="shared" si="28"/>
        <v>45</v>
      </c>
      <c r="Y310" s="482" t="s">
        <v>421</v>
      </c>
      <c r="Z310" s="233"/>
      <c r="AA310" s="356"/>
    </row>
    <row r="311" spans="1:27" s="234" customFormat="1" ht="11.25">
      <c r="A311" s="692"/>
      <c r="B311" s="612"/>
      <c r="C311" s="612"/>
      <c r="D311" s="612"/>
      <c r="E311" s="612"/>
      <c r="F311" s="697"/>
      <c r="G311" s="612"/>
      <c r="H311" s="612"/>
      <c r="I311" s="612"/>
      <c r="J311" s="423" t="s">
        <v>427</v>
      </c>
      <c r="K311" s="432" t="s">
        <v>89</v>
      </c>
      <c r="L311" s="432" t="s">
        <v>89</v>
      </c>
      <c r="M311" s="432"/>
      <c r="N311" s="432"/>
      <c r="O311" s="429" t="s">
        <v>38</v>
      </c>
      <c r="P311" s="423">
        <v>15</v>
      </c>
      <c r="Q311" s="423" t="s">
        <v>43</v>
      </c>
      <c r="R311" s="423">
        <v>30</v>
      </c>
      <c r="S311" s="423" t="s">
        <v>18</v>
      </c>
      <c r="T311" s="423">
        <v>0</v>
      </c>
      <c r="U311" s="423" t="s">
        <v>41</v>
      </c>
      <c r="V311" s="429" t="s">
        <v>18</v>
      </c>
      <c r="W311" s="101" t="s">
        <v>18</v>
      </c>
      <c r="X311" s="432">
        <f t="shared" si="28"/>
        <v>45</v>
      </c>
      <c r="Y311" s="233" t="s">
        <v>421</v>
      </c>
      <c r="Z311" s="233"/>
    </row>
    <row r="312" spans="1:27" s="234" customFormat="1" ht="11.25">
      <c r="A312" s="692"/>
      <c r="B312" s="612"/>
      <c r="C312" s="612"/>
      <c r="D312" s="612"/>
      <c r="E312" s="612"/>
      <c r="F312" s="697"/>
      <c r="G312" s="612"/>
      <c r="H312" s="612"/>
      <c r="I312" s="612"/>
      <c r="J312" s="423" t="s">
        <v>428</v>
      </c>
      <c r="K312" s="432" t="s">
        <v>89</v>
      </c>
      <c r="L312" s="432" t="s">
        <v>89</v>
      </c>
      <c r="M312" s="432"/>
      <c r="N312" s="432" t="s">
        <v>89</v>
      </c>
      <c r="O312" s="429" t="s">
        <v>38</v>
      </c>
      <c r="P312" s="423">
        <v>15</v>
      </c>
      <c r="Q312" s="419" t="s">
        <v>834</v>
      </c>
      <c r="R312" s="423">
        <v>30</v>
      </c>
      <c r="S312" s="419" t="s">
        <v>838</v>
      </c>
      <c r="T312" s="423">
        <f>24*60</f>
        <v>1440</v>
      </c>
      <c r="U312" s="423" t="s">
        <v>41</v>
      </c>
      <c r="V312" s="429" t="s">
        <v>18</v>
      </c>
      <c r="W312" s="101" t="s">
        <v>18</v>
      </c>
      <c r="X312" s="432">
        <f t="shared" si="28"/>
        <v>1485</v>
      </c>
      <c r="Y312" s="233" t="s">
        <v>421</v>
      </c>
      <c r="Z312" s="233"/>
    </row>
    <row r="313" spans="1:27" s="234" customFormat="1" ht="11.25">
      <c r="A313" s="692"/>
      <c r="B313" s="612"/>
      <c r="C313" s="612"/>
      <c r="D313" s="612"/>
      <c r="E313" s="612"/>
      <c r="F313" s="697"/>
      <c r="G313" s="612"/>
      <c r="H313" s="612"/>
      <c r="I313" s="612"/>
      <c r="J313" s="423" t="s">
        <v>429</v>
      </c>
      <c r="K313" s="432"/>
      <c r="L313" s="432" t="s">
        <v>89</v>
      </c>
      <c r="M313" s="432"/>
      <c r="N313" s="432"/>
      <c r="O313" s="429" t="s">
        <v>38</v>
      </c>
      <c r="P313" s="423">
        <v>15</v>
      </c>
      <c r="Q313" s="423" t="s">
        <v>38</v>
      </c>
      <c r="R313" s="423">
        <v>60</v>
      </c>
      <c r="S313" s="419" t="s">
        <v>43</v>
      </c>
      <c r="T313" s="423">
        <v>0</v>
      </c>
      <c r="U313" s="423" t="s">
        <v>56</v>
      </c>
      <c r="V313" s="429" t="s">
        <v>18</v>
      </c>
      <c r="W313" s="101" t="s">
        <v>18</v>
      </c>
      <c r="X313" s="432">
        <f t="shared" si="28"/>
        <v>75</v>
      </c>
      <c r="Y313" s="233" t="s">
        <v>421</v>
      </c>
      <c r="Z313" s="233"/>
    </row>
    <row r="314" spans="1:27" s="234" customFormat="1" ht="11.25">
      <c r="A314" s="692"/>
      <c r="B314" s="612"/>
      <c r="C314" s="612"/>
      <c r="D314" s="612"/>
      <c r="E314" s="612"/>
      <c r="F314" s="697"/>
      <c r="G314" s="612"/>
      <c r="H314" s="612"/>
      <c r="I314" s="612"/>
      <c r="J314" s="423" t="s">
        <v>430</v>
      </c>
      <c r="K314" s="432"/>
      <c r="L314" s="432" t="s">
        <v>89</v>
      </c>
      <c r="M314" s="432"/>
      <c r="N314" s="432"/>
      <c r="O314" s="429" t="s">
        <v>38</v>
      </c>
      <c r="P314" s="423">
        <v>15</v>
      </c>
      <c r="Q314" s="429" t="s">
        <v>38</v>
      </c>
      <c r="R314" s="423">
        <v>60</v>
      </c>
      <c r="S314" s="429" t="s">
        <v>18</v>
      </c>
      <c r="T314" s="423">
        <v>0</v>
      </c>
      <c r="U314" s="423" t="s">
        <v>56</v>
      </c>
      <c r="V314" s="429" t="s">
        <v>18</v>
      </c>
      <c r="W314" s="101" t="s">
        <v>18</v>
      </c>
      <c r="X314" s="432">
        <f t="shared" si="28"/>
        <v>75</v>
      </c>
      <c r="Y314" s="233" t="s">
        <v>421</v>
      </c>
      <c r="Z314" s="233"/>
    </row>
    <row r="315" spans="1:27" s="234" customFormat="1" ht="45">
      <c r="A315" s="692"/>
      <c r="B315" s="612"/>
      <c r="C315" s="612"/>
      <c r="D315" s="612"/>
      <c r="E315" s="612"/>
      <c r="F315" s="697"/>
      <c r="G315" s="612"/>
      <c r="H315" s="612"/>
      <c r="I315" s="612"/>
      <c r="J315" s="423" t="s">
        <v>432</v>
      </c>
      <c r="K315" s="432" t="s">
        <v>89</v>
      </c>
      <c r="L315" s="432"/>
      <c r="M315" s="432" t="s">
        <v>89</v>
      </c>
      <c r="N315" s="432"/>
      <c r="O315" s="429" t="s">
        <v>38</v>
      </c>
      <c r="P315" s="423">
        <v>30</v>
      </c>
      <c r="Q315" s="423" t="s">
        <v>38</v>
      </c>
      <c r="R315" s="423">
        <f>(60*2)</f>
        <v>120</v>
      </c>
      <c r="S315" s="423" t="s">
        <v>18</v>
      </c>
      <c r="T315" s="423">
        <v>0</v>
      </c>
      <c r="U315" s="423" t="s">
        <v>56</v>
      </c>
      <c r="V315" s="429" t="s">
        <v>54</v>
      </c>
      <c r="W315" s="429" t="s">
        <v>12</v>
      </c>
      <c r="X315" s="432">
        <f>P315+R315+T315</f>
        <v>150</v>
      </c>
      <c r="Y315" s="379" t="s">
        <v>434</v>
      </c>
      <c r="Z315" s="233"/>
    </row>
    <row r="316" spans="1:27" s="234" customFormat="1" ht="33.75">
      <c r="A316" s="692"/>
      <c r="B316" s="612"/>
      <c r="C316" s="612"/>
      <c r="D316" s="612"/>
      <c r="E316" s="612"/>
      <c r="F316" s="697"/>
      <c r="G316" s="612"/>
      <c r="H316" s="612"/>
      <c r="I316" s="612"/>
      <c r="J316" s="432" t="s">
        <v>435</v>
      </c>
      <c r="K316" s="432" t="s">
        <v>89</v>
      </c>
      <c r="L316" s="432"/>
      <c r="M316" s="432" t="s">
        <v>89</v>
      </c>
      <c r="N316" s="432"/>
      <c r="O316" s="429" t="s">
        <v>38</v>
      </c>
      <c r="P316" s="423">
        <v>30</v>
      </c>
      <c r="Q316" s="423" t="s">
        <v>38</v>
      </c>
      <c r="R316" s="423">
        <f>(60*2)</f>
        <v>120</v>
      </c>
      <c r="S316" s="423" t="s">
        <v>18</v>
      </c>
      <c r="T316" s="423">
        <v>0</v>
      </c>
      <c r="U316" s="423" t="s">
        <v>56</v>
      </c>
      <c r="V316" s="429" t="s">
        <v>54</v>
      </c>
      <c r="W316" s="429" t="s">
        <v>12</v>
      </c>
      <c r="X316" s="432">
        <f>P316+R316+T316</f>
        <v>150</v>
      </c>
      <c r="Y316" s="379" t="s">
        <v>437</v>
      </c>
      <c r="Z316" s="233"/>
    </row>
    <row r="317" spans="1:27" s="234" customFormat="1" ht="56.25">
      <c r="A317" s="692"/>
      <c r="B317" s="612"/>
      <c r="C317" s="612"/>
      <c r="D317" s="612"/>
      <c r="E317" s="612"/>
      <c r="F317" s="697"/>
      <c r="G317" s="612"/>
      <c r="H317" s="612"/>
      <c r="I317" s="612"/>
      <c r="J317" s="423" t="s">
        <v>438</v>
      </c>
      <c r="K317" s="432" t="s">
        <v>89</v>
      </c>
      <c r="L317" s="432"/>
      <c r="M317" s="432" t="s">
        <v>89</v>
      </c>
      <c r="N317" s="432"/>
      <c r="O317" s="429" t="s">
        <v>38</v>
      </c>
      <c r="P317" s="423">
        <v>30</v>
      </c>
      <c r="Q317" s="423" t="s">
        <v>38</v>
      </c>
      <c r="R317" s="423">
        <f>(60*2)</f>
        <v>120</v>
      </c>
      <c r="S317" s="423" t="s">
        <v>18</v>
      </c>
      <c r="T317" s="423">
        <v>0</v>
      </c>
      <c r="U317" s="423" t="s">
        <v>56</v>
      </c>
      <c r="V317" s="429" t="s">
        <v>54</v>
      </c>
      <c r="W317" s="429" t="s">
        <v>12</v>
      </c>
      <c r="X317" s="432">
        <f>P317+R317+T317</f>
        <v>150</v>
      </c>
      <c r="Y317" s="358" t="s">
        <v>440</v>
      </c>
      <c r="Z317" s="233"/>
    </row>
    <row r="318" spans="1:27" s="234" customFormat="1" ht="11.25">
      <c r="A318" s="692"/>
      <c r="B318" s="612"/>
      <c r="C318" s="612"/>
      <c r="D318" s="612"/>
      <c r="E318" s="612"/>
      <c r="F318" s="697"/>
      <c r="G318" s="612"/>
      <c r="H318" s="612"/>
      <c r="I318" s="612"/>
      <c r="J318" s="432" t="s">
        <v>441</v>
      </c>
      <c r="K318" s="432" t="s">
        <v>89</v>
      </c>
      <c r="L318" s="432"/>
      <c r="M318" s="432" t="s">
        <v>89</v>
      </c>
      <c r="N318" s="432"/>
      <c r="O318" s="429" t="s">
        <v>38</v>
      </c>
      <c r="P318" s="423">
        <v>30</v>
      </c>
      <c r="Q318" s="423" t="s">
        <v>43</v>
      </c>
      <c r="R318" s="423">
        <f>(60*2)</f>
        <v>120</v>
      </c>
      <c r="S318" s="423" t="s">
        <v>18</v>
      </c>
      <c r="T318" s="423">
        <v>0</v>
      </c>
      <c r="U318" s="423" t="s">
        <v>41</v>
      </c>
      <c r="V318" s="429" t="s">
        <v>44</v>
      </c>
      <c r="W318" s="429" t="s">
        <v>43</v>
      </c>
      <c r="X318" s="432">
        <f>P318+R318+T318</f>
        <v>150</v>
      </c>
      <c r="Y318" s="476" t="s">
        <v>477</v>
      </c>
      <c r="Z318" s="233"/>
    </row>
    <row r="319" spans="1:27" s="234" customFormat="1" ht="11.25">
      <c r="A319" s="692"/>
      <c r="B319" s="612"/>
      <c r="C319" s="612"/>
      <c r="D319" s="612"/>
      <c r="E319" s="612"/>
      <c r="F319" s="697"/>
      <c r="G319" s="612"/>
      <c r="H319" s="612"/>
      <c r="I319" s="612"/>
      <c r="J319" s="432" t="s">
        <v>444</v>
      </c>
      <c r="K319" s="432" t="s">
        <v>89</v>
      </c>
      <c r="L319" s="432"/>
      <c r="M319" s="432" t="s">
        <v>89</v>
      </c>
      <c r="N319" s="432"/>
      <c r="O319" s="429" t="s">
        <v>38</v>
      </c>
      <c r="P319" s="423">
        <v>30</v>
      </c>
      <c r="Q319" s="423" t="s">
        <v>43</v>
      </c>
      <c r="R319" s="423">
        <f>(24*60)*14</f>
        <v>20160</v>
      </c>
      <c r="S319" s="423" t="s">
        <v>18</v>
      </c>
      <c r="T319" s="423">
        <v>0</v>
      </c>
      <c r="U319" s="423" t="s">
        <v>45</v>
      </c>
      <c r="V319" s="429" t="s">
        <v>44</v>
      </c>
      <c r="W319" s="429" t="s">
        <v>43</v>
      </c>
      <c r="X319" s="432">
        <f>P319+R319+T319</f>
        <v>20190</v>
      </c>
      <c r="Y319" s="476" t="s">
        <v>445</v>
      </c>
      <c r="Z319" s="233"/>
    </row>
    <row r="320" spans="1:27" s="234" customFormat="1" ht="11.25">
      <c r="A320" s="692"/>
      <c r="B320" s="612"/>
      <c r="C320" s="612"/>
      <c r="D320" s="612"/>
      <c r="E320" s="612"/>
      <c r="F320" s="697"/>
      <c r="G320" s="612"/>
      <c r="H320" s="612"/>
      <c r="I320" s="612" t="s">
        <v>492</v>
      </c>
      <c r="J320" s="423" t="s">
        <v>418</v>
      </c>
      <c r="K320" s="432" t="s">
        <v>89</v>
      </c>
      <c r="L320" s="432" t="s">
        <v>89</v>
      </c>
      <c r="M320" s="432"/>
      <c r="N320" s="432" t="s">
        <v>89</v>
      </c>
      <c r="O320" s="429" t="s">
        <v>38</v>
      </c>
      <c r="P320" s="423">
        <v>15</v>
      </c>
      <c r="Q320" s="423" t="s">
        <v>43</v>
      </c>
      <c r="R320" s="423">
        <v>30</v>
      </c>
      <c r="S320" s="419" t="s">
        <v>48</v>
      </c>
      <c r="T320" s="423">
        <f>24*60</f>
        <v>1440</v>
      </c>
      <c r="U320" s="423" t="s">
        <v>41</v>
      </c>
      <c r="V320" s="429" t="s">
        <v>18</v>
      </c>
      <c r="W320" s="101" t="s">
        <v>18</v>
      </c>
      <c r="X320" s="432">
        <f t="shared" ref="X320:X386" si="29">P320+R320+T320</f>
        <v>1485</v>
      </c>
      <c r="Y320" s="476" t="s">
        <v>493</v>
      </c>
      <c r="Z320" s="233"/>
    </row>
    <row r="321" spans="1:26" s="234" customFormat="1" ht="11.25">
      <c r="A321" s="692"/>
      <c r="B321" s="612"/>
      <c r="C321" s="612"/>
      <c r="D321" s="612"/>
      <c r="E321" s="612"/>
      <c r="F321" s="697"/>
      <c r="G321" s="612"/>
      <c r="H321" s="612"/>
      <c r="I321" s="612"/>
      <c r="J321" s="423" t="s">
        <v>420</v>
      </c>
      <c r="K321" s="432" t="s">
        <v>89</v>
      </c>
      <c r="L321" s="432" t="s">
        <v>89</v>
      </c>
      <c r="M321" s="432"/>
      <c r="N321" s="432" t="s">
        <v>89</v>
      </c>
      <c r="O321" s="429" t="s">
        <v>38</v>
      </c>
      <c r="P321" s="423">
        <v>15</v>
      </c>
      <c r="Q321" s="419" t="s">
        <v>834</v>
      </c>
      <c r="R321" s="423">
        <v>30</v>
      </c>
      <c r="S321" s="419" t="s">
        <v>838</v>
      </c>
      <c r="T321" s="423">
        <f>24*60</f>
        <v>1440</v>
      </c>
      <c r="U321" s="423" t="s">
        <v>41</v>
      </c>
      <c r="V321" s="429" t="s">
        <v>18</v>
      </c>
      <c r="W321" s="101" t="s">
        <v>18</v>
      </c>
      <c r="X321" s="432">
        <f t="shared" si="29"/>
        <v>1485</v>
      </c>
      <c r="Y321" s="77" t="s">
        <v>421</v>
      </c>
      <c r="Z321" s="233"/>
    </row>
    <row r="322" spans="1:26" s="234" customFormat="1" ht="11.25">
      <c r="A322" s="692"/>
      <c r="B322" s="612"/>
      <c r="C322" s="612"/>
      <c r="D322" s="612"/>
      <c r="E322" s="612"/>
      <c r="F322" s="697"/>
      <c r="G322" s="612"/>
      <c r="H322" s="612"/>
      <c r="I322" s="612"/>
      <c r="J322" s="423" t="s">
        <v>423</v>
      </c>
      <c r="K322" s="432" t="s">
        <v>89</v>
      </c>
      <c r="L322" s="432" t="s">
        <v>89</v>
      </c>
      <c r="M322" s="432"/>
      <c r="N322" s="432"/>
      <c r="O322" s="429" t="s">
        <v>38</v>
      </c>
      <c r="P322" s="423">
        <v>15</v>
      </c>
      <c r="Q322" s="419" t="s">
        <v>834</v>
      </c>
      <c r="R322" s="423">
        <v>30</v>
      </c>
      <c r="S322" s="419" t="s">
        <v>838</v>
      </c>
      <c r="T322" s="423">
        <v>0</v>
      </c>
      <c r="U322" s="423" t="s">
        <v>41</v>
      </c>
      <c r="V322" s="429" t="s">
        <v>18</v>
      </c>
      <c r="W322" s="101" t="s">
        <v>18</v>
      </c>
      <c r="X322" s="432">
        <f t="shared" si="29"/>
        <v>45</v>
      </c>
      <c r="Y322" s="77" t="s">
        <v>421</v>
      </c>
      <c r="Z322" s="233"/>
    </row>
    <row r="323" spans="1:26" s="234" customFormat="1" ht="56.25">
      <c r="A323" s="692"/>
      <c r="B323" s="612"/>
      <c r="C323" s="612"/>
      <c r="D323" s="612"/>
      <c r="E323" s="612"/>
      <c r="F323" s="697"/>
      <c r="G323" s="612"/>
      <c r="H323" s="612"/>
      <c r="I323" s="612"/>
      <c r="J323" s="423" t="s">
        <v>427</v>
      </c>
      <c r="K323" s="432" t="s">
        <v>89</v>
      </c>
      <c r="L323" s="432" t="s">
        <v>89</v>
      </c>
      <c r="M323" s="432"/>
      <c r="N323" s="432"/>
      <c r="O323" s="429" t="s">
        <v>38</v>
      </c>
      <c r="P323" s="423">
        <v>15</v>
      </c>
      <c r="Q323" s="423" t="s">
        <v>43</v>
      </c>
      <c r="R323" s="423">
        <v>30</v>
      </c>
      <c r="S323" s="423" t="s">
        <v>18</v>
      </c>
      <c r="T323" s="423">
        <v>0</v>
      </c>
      <c r="U323" s="423" t="s">
        <v>41</v>
      </c>
      <c r="V323" s="429" t="s">
        <v>18</v>
      </c>
      <c r="W323" s="101" t="s">
        <v>18</v>
      </c>
      <c r="X323" s="432">
        <f t="shared" si="29"/>
        <v>45</v>
      </c>
      <c r="Y323" s="77" t="s">
        <v>495</v>
      </c>
      <c r="Z323" s="233"/>
    </row>
    <row r="324" spans="1:26" s="234" customFormat="1" ht="56.25">
      <c r="A324" s="692"/>
      <c r="B324" s="612"/>
      <c r="C324" s="612"/>
      <c r="D324" s="612"/>
      <c r="E324" s="612"/>
      <c r="F324" s="697"/>
      <c r="G324" s="612"/>
      <c r="H324" s="612"/>
      <c r="I324" s="612"/>
      <c r="J324" s="423" t="s">
        <v>428</v>
      </c>
      <c r="K324" s="432" t="s">
        <v>89</v>
      </c>
      <c r="L324" s="432" t="s">
        <v>89</v>
      </c>
      <c r="M324" s="432"/>
      <c r="N324" s="432" t="s">
        <v>89</v>
      </c>
      <c r="O324" s="429" t="s">
        <v>38</v>
      </c>
      <c r="P324" s="423">
        <v>15</v>
      </c>
      <c r="Q324" s="419" t="s">
        <v>834</v>
      </c>
      <c r="R324" s="423">
        <v>30</v>
      </c>
      <c r="S324" s="419" t="s">
        <v>838</v>
      </c>
      <c r="T324" s="423">
        <f>24*60</f>
        <v>1440</v>
      </c>
      <c r="U324" s="423" t="s">
        <v>41</v>
      </c>
      <c r="V324" s="429" t="s">
        <v>18</v>
      </c>
      <c r="W324" s="101" t="s">
        <v>18</v>
      </c>
      <c r="X324" s="432">
        <f t="shared" si="29"/>
        <v>1485</v>
      </c>
      <c r="Y324" s="77" t="s">
        <v>495</v>
      </c>
      <c r="Z324" s="233"/>
    </row>
    <row r="325" spans="1:26" s="234" customFormat="1" ht="11.25">
      <c r="A325" s="692"/>
      <c r="B325" s="612"/>
      <c r="C325" s="612"/>
      <c r="D325" s="612"/>
      <c r="E325" s="612"/>
      <c r="F325" s="697"/>
      <c r="G325" s="612"/>
      <c r="H325" s="612"/>
      <c r="I325" s="612"/>
      <c r="J325" s="423" t="s">
        <v>429</v>
      </c>
      <c r="K325" s="432"/>
      <c r="L325" s="432" t="s">
        <v>89</v>
      </c>
      <c r="M325" s="432"/>
      <c r="N325" s="432"/>
      <c r="O325" s="429" t="s">
        <v>38</v>
      </c>
      <c r="P325" s="423">
        <v>15</v>
      </c>
      <c r="Q325" s="423" t="s">
        <v>38</v>
      </c>
      <c r="R325" s="423">
        <v>60</v>
      </c>
      <c r="S325" s="419" t="s">
        <v>43</v>
      </c>
      <c r="T325" s="423">
        <v>0</v>
      </c>
      <c r="U325" s="423" t="s">
        <v>56</v>
      </c>
      <c r="V325" s="429" t="s">
        <v>18</v>
      </c>
      <c r="W325" s="101" t="s">
        <v>18</v>
      </c>
      <c r="X325" s="432">
        <f t="shared" si="29"/>
        <v>75</v>
      </c>
      <c r="Y325" s="233" t="s">
        <v>421</v>
      </c>
      <c r="Z325" s="233"/>
    </row>
    <row r="326" spans="1:26" s="234" customFormat="1" ht="11.25">
      <c r="A326" s="692"/>
      <c r="B326" s="612"/>
      <c r="C326" s="612"/>
      <c r="D326" s="612"/>
      <c r="E326" s="612"/>
      <c r="F326" s="697"/>
      <c r="G326" s="612"/>
      <c r="H326" s="612"/>
      <c r="I326" s="612"/>
      <c r="J326" s="423" t="s">
        <v>430</v>
      </c>
      <c r="K326" s="432"/>
      <c r="L326" s="432" t="s">
        <v>89</v>
      </c>
      <c r="M326" s="432"/>
      <c r="N326" s="432"/>
      <c r="O326" s="429" t="s">
        <v>38</v>
      </c>
      <c r="P326" s="423">
        <v>15</v>
      </c>
      <c r="Q326" s="423" t="s">
        <v>38</v>
      </c>
      <c r="R326" s="423">
        <v>60</v>
      </c>
      <c r="S326" s="423" t="s">
        <v>18</v>
      </c>
      <c r="T326" s="423">
        <v>0</v>
      </c>
      <c r="U326" s="423" t="s">
        <v>56</v>
      </c>
      <c r="V326" s="429" t="s">
        <v>18</v>
      </c>
      <c r="W326" s="101" t="s">
        <v>18</v>
      </c>
      <c r="X326" s="432">
        <f t="shared" si="29"/>
        <v>75</v>
      </c>
      <c r="Y326" s="233" t="s">
        <v>421</v>
      </c>
      <c r="Z326" s="233"/>
    </row>
    <row r="327" spans="1:26" s="234" customFormat="1" ht="45">
      <c r="A327" s="692"/>
      <c r="B327" s="612"/>
      <c r="C327" s="612"/>
      <c r="D327" s="612"/>
      <c r="E327" s="612"/>
      <c r="F327" s="697"/>
      <c r="G327" s="612"/>
      <c r="H327" s="612"/>
      <c r="I327" s="612"/>
      <c r="J327" s="423" t="s">
        <v>432</v>
      </c>
      <c r="K327" s="432" t="s">
        <v>89</v>
      </c>
      <c r="L327" s="432"/>
      <c r="M327" s="432" t="s">
        <v>89</v>
      </c>
      <c r="N327" s="432"/>
      <c r="O327" s="429" t="s">
        <v>38</v>
      </c>
      <c r="P327" s="423">
        <v>30</v>
      </c>
      <c r="Q327" s="423" t="s">
        <v>38</v>
      </c>
      <c r="R327" s="423">
        <f>(60*2)</f>
        <v>120</v>
      </c>
      <c r="S327" s="423" t="s">
        <v>18</v>
      </c>
      <c r="T327" s="423">
        <v>0</v>
      </c>
      <c r="U327" s="423" t="s">
        <v>56</v>
      </c>
      <c r="V327" s="429" t="s">
        <v>54</v>
      </c>
      <c r="W327" s="429" t="s">
        <v>12</v>
      </c>
      <c r="X327" s="432">
        <f>P327+R327+T327</f>
        <v>150</v>
      </c>
      <c r="Y327" s="379" t="s">
        <v>434</v>
      </c>
      <c r="Z327" s="233"/>
    </row>
    <row r="328" spans="1:26" s="234" customFormat="1" ht="33.75">
      <c r="A328" s="692"/>
      <c r="B328" s="612"/>
      <c r="C328" s="612"/>
      <c r="D328" s="612"/>
      <c r="E328" s="612"/>
      <c r="F328" s="697"/>
      <c r="G328" s="612"/>
      <c r="H328" s="612"/>
      <c r="I328" s="612"/>
      <c r="J328" s="432" t="s">
        <v>435</v>
      </c>
      <c r="K328" s="432" t="s">
        <v>89</v>
      </c>
      <c r="L328" s="432"/>
      <c r="M328" s="432" t="s">
        <v>89</v>
      </c>
      <c r="N328" s="432"/>
      <c r="O328" s="429" t="s">
        <v>38</v>
      </c>
      <c r="P328" s="423">
        <v>30</v>
      </c>
      <c r="Q328" s="423" t="s">
        <v>38</v>
      </c>
      <c r="R328" s="423">
        <f>(60*2)</f>
        <v>120</v>
      </c>
      <c r="S328" s="423" t="s">
        <v>18</v>
      </c>
      <c r="T328" s="423">
        <v>0</v>
      </c>
      <c r="U328" s="423" t="s">
        <v>56</v>
      </c>
      <c r="V328" s="429" t="s">
        <v>54</v>
      </c>
      <c r="W328" s="429" t="s">
        <v>12</v>
      </c>
      <c r="X328" s="432">
        <f>P328+R328+T328</f>
        <v>150</v>
      </c>
      <c r="Y328" s="379" t="s">
        <v>437</v>
      </c>
      <c r="Z328" s="233"/>
    </row>
    <row r="329" spans="1:26" s="234" customFormat="1" ht="56.25">
      <c r="A329" s="692"/>
      <c r="B329" s="612"/>
      <c r="C329" s="612"/>
      <c r="D329" s="612"/>
      <c r="E329" s="612"/>
      <c r="F329" s="697"/>
      <c r="G329" s="612"/>
      <c r="H329" s="612"/>
      <c r="I329" s="612"/>
      <c r="J329" s="423" t="s">
        <v>438</v>
      </c>
      <c r="K329" s="432" t="s">
        <v>89</v>
      </c>
      <c r="L329" s="432"/>
      <c r="M329" s="432" t="s">
        <v>89</v>
      </c>
      <c r="N329" s="432"/>
      <c r="O329" s="429" t="s">
        <v>38</v>
      </c>
      <c r="P329" s="423">
        <v>30</v>
      </c>
      <c r="Q329" s="423" t="s">
        <v>38</v>
      </c>
      <c r="R329" s="423">
        <f>(60*2)</f>
        <v>120</v>
      </c>
      <c r="S329" s="423" t="s">
        <v>18</v>
      </c>
      <c r="T329" s="423">
        <v>0</v>
      </c>
      <c r="U329" s="423" t="s">
        <v>56</v>
      </c>
      <c r="V329" s="429" t="s">
        <v>54</v>
      </c>
      <c r="W329" s="429" t="s">
        <v>12</v>
      </c>
      <c r="X329" s="432">
        <f>P329+R329+T329</f>
        <v>150</v>
      </c>
      <c r="Y329" s="358" t="s">
        <v>440</v>
      </c>
      <c r="Z329" s="233"/>
    </row>
    <row r="330" spans="1:26" s="234" customFormat="1" ht="45">
      <c r="A330" s="692"/>
      <c r="B330" s="612"/>
      <c r="C330" s="612"/>
      <c r="D330" s="612"/>
      <c r="E330" s="612"/>
      <c r="F330" s="697"/>
      <c r="G330" s="612"/>
      <c r="H330" s="612"/>
      <c r="I330" s="612"/>
      <c r="J330" s="432" t="s">
        <v>441</v>
      </c>
      <c r="K330" s="432" t="s">
        <v>89</v>
      </c>
      <c r="L330" s="432"/>
      <c r="M330" s="432" t="s">
        <v>89</v>
      </c>
      <c r="N330" s="432"/>
      <c r="O330" s="429" t="s">
        <v>38</v>
      </c>
      <c r="P330" s="423">
        <v>30</v>
      </c>
      <c r="Q330" s="423" t="s">
        <v>43</v>
      </c>
      <c r="R330" s="423">
        <f>(60*2)</f>
        <v>120</v>
      </c>
      <c r="S330" s="423" t="s">
        <v>18</v>
      </c>
      <c r="T330" s="423">
        <v>0</v>
      </c>
      <c r="U330" s="423" t="s">
        <v>41</v>
      </c>
      <c r="V330" s="429" t="s">
        <v>44</v>
      </c>
      <c r="W330" s="429" t="s">
        <v>43</v>
      </c>
      <c r="X330" s="432">
        <f>P330+R330+T330</f>
        <v>150</v>
      </c>
      <c r="Y330" s="77" t="s">
        <v>497</v>
      </c>
      <c r="Z330" s="233"/>
    </row>
    <row r="331" spans="1:26" s="234" customFormat="1" ht="11.25">
      <c r="A331" s="692"/>
      <c r="B331" s="612"/>
      <c r="C331" s="612"/>
      <c r="D331" s="612"/>
      <c r="E331" s="612"/>
      <c r="F331" s="697"/>
      <c r="G331" s="612"/>
      <c r="H331" s="612"/>
      <c r="I331" s="612"/>
      <c r="J331" s="432" t="s">
        <v>444</v>
      </c>
      <c r="K331" s="432" t="s">
        <v>89</v>
      </c>
      <c r="L331" s="432"/>
      <c r="M331" s="432" t="s">
        <v>89</v>
      </c>
      <c r="N331" s="432"/>
      <c r="O331" s="429" t="s">
        <v>38</v>
      </c>
      <c r="P331" s="423">
        <v>30</v>
      </c>
      <c r="Q331" s="423" t="s">
        <v>43</v>
      </c>
      <c r="R331" s="423">
        <f>(24*60)*14</f>
        <v>20160</v>
      </c>
      <c r="S331" s="423" t="s">
        <v>18</v>
      </c>
      <c r="T331" s="423">
        <v>0</v>
      </c>
      <c r="U331" s="423" t="s">
        <v>45</v>
      </c>
      <c r="V331" s="429" t="s">
        <v>44</v>
      </c>
      <c r="W331" s="429" t="s">
        <v>43</v>
      </c>
      <c r="X331" s="432">
        <f>P331+R331+T331</f>
        <v>20190</v>
      </c>
      <c r="Y331" s="476" t="s">
        <v>445</v>
      </c>
      <c r="Z331" s="233"/>
    </row>
    <row r="332" spans="1:26" s="234" customFormat="1" ht="11.25">
      <c r="A332" s="692"/>
      <c r="B332" s="612"/>
      <c r="C332" s="612"/>
      <c r="D332" s="612"/>
      <c r="E332" s="612"/>
      <c r="F332" s="697"/>
      <c r="G332" s="612"/>
      <c r="H332" s="612"/>
      <c r="I332" s="612" t="s">
        <v>498</v>
      </c>
      <c r="J332" s="423" t="s">
        <v>420</v>
      </c>
      <c r="K332" s="432" t="s">
        <v>89</v>
      </c>
      <c r="L332" s="432" t="s">
        <v>89</v>
      </c>
      <c r="M332" s="432"/>
      <c r="N332" s="432" t="s">
        <v>89</v>
      </c>
      <c r="O332" s="429" t="s">
        <v>38</v>
      </c>
      <c r="P332" s="423">
        <v>15</v>
      </c>
      <c r="Q332" s="419" t="s">
        <v>834</v>
      </c>
      <c r="R332" s="423">
        <v>30</v>
      </c>
      <c r="S332" s="419" t="s">
        <v>838</v>
      </c>
      <c r="T332" s="423">
        <f>24*60</f>
        <v>1440</v>
      </c>
      <c r="U332" s="423" t="s">
        <v>41</v>
      </c>
      <c r="V332" s="429" t="s">
        <v>18</v>
      </c>
      <c r="W332" s="101" t="s">
        <v>18</v>
      </c>
      <c r="X332" s="432">
        <f t="shared" si="29"/>
        <v>1485</v>
      </c>
      <c r="Y332" s="233" t="s">
        <v>421</v>
      </c>
      <c r="Z332" s="233"/>
    </row>
    <row r="333" spans="1:26" s="234" customFormat="1" ht="22.5">
      <c r="A333" s="692"/>
      <c r="B333" s="612"/>
      <c r="C333" s="612"/>
      <c r="D333" s="612"/>
      <c r="E333" s="612"/>
      <c r="F333" s="697"/>
      <c r="G333" s="612"/>
      <c r="H333" s="612"/>
      <c r="I333" s="612"/>
      <c r="J333" s="423" t="s">
        <v>469</v>
      </c>
      <c r="K333" s="432" t="s">
        <v>89</v>
      </c>
      <c r="L333" s="432" t="s">
        <v>89</v>
      </c>
      <c r="M333" s="432"/>
      <c r="N333" s="432"/>
      <c r="O333" s="429" t="s">
        <v>38</v>
      </c>
      <c r="P333" s="423">
        <v>15</v>
      </c>
      <c r="Q333" s="423" t="s">
        <v>43</v>
      </c>
      <c r="R333" s="423">
        <v>30</v>
      </c>
      <c r="S333" s="423" t="s">
        <v>18</v>
      </c>
      <c r="T333" s="423">
        <v>0</v>
      </c>
      <c r="U333" s="423" t="s">
        <v>41</v>
      </c>
      <c r="V333" s="429" t="s">
        <v>18</v>
      </c>
      <c r="W333" s="101" t="s">
        <v>18</v>
      </c>
      <c r="X333" s="432">
        <f t="shared" si="29"/>
        <v>45</v>
      </c>
      <c r="Y333" s="77" t="s">
        <v>499</v>
      </c>
      <c r="Z333" s="233"/>
    </row>
    <row r="334" spans="1:26" s="234" customFormat="1" ht="11.25">
      <c r="A334" s="692"/>
      <c r="B334" s="612"/>
      <c r="C334" s="612"/>
      <c r="D334" s="612"/>
      <c r="E334" s="612"/>
      <c r="F334" s="697"/>
      <c r="G334" s="612"/>
      <c r="H334" s="612"/>
      <c r="I334" s="612"/>
      <c r="J334" s="423" t="s">
        <v>428</v>
      </c>
      <c r="K334" s="432" t="s">
        <v>89</v>
      </c>
      <c r="L334" s="432" t="s">
        <v>89</v>
      </c>
      <c r="M334" s="432"/>
      <c r="N334" s="432" t="s">
        <v>89</v>
      </c>
      <c r="O334" s="429" t="s">
        <v>38</v>
      </c>
      <c r="P334" s="423">
        <v>15</v>
      </c>
      <c r="Q334" s="419" t="s">
        <v>834</v>
      </c>
      <c r="R334" s="423">
        <v>30</v>
      </c>
      <c r="S334" s="419" t="s">
        <v>838</v>
      </c>
      <c r="T334" s="423">
        <f>24*60</f>
        <v>1440</v>
      </c>
      <c r="U334" s="423" t="s">
        <v>41</v>
      </c>
      <c r="V334" s="429" t="s">
        <v>18</v>
      </c>
      <c r="W334" s="101" t="s">
        <v>18</v>
      </c>
      <c r="X334" s="432">
        <f t="shared" si="29"/>
        <v>1485</v>
      </c>
      <c r="Y334" s="233" t="s">
        <v>421</v>
      </c>
      <c r="Z334" s="233"/>
    </row>
    <row r="335" spans="1:26" s="234" customFormat="1" ht="11.25">
      <c r="A335" s="692"/>
      <c r="B335" s="612"/>
      <c r="C335" s="612"/>
      <c r="D335" s="612"/>
      <c r="E335" s="612"/>
      <c r="F335" s="697"/>
      <c r="G335" s="612"/>
      <c r="H335" s="612"/>
      <c r="I335" s="612"/>
      <c r="J335" s="423" t="s">
        <v>429</v>
      </c>
      <c r="K335" s="432"/>
      <c r="L335" s="432" t="s">
        <v>89</v>
      </c>
      <c r="M335" s="432"/>
      <c r="N335" s="432"/>
      <c r="O335" s="429" t="s">
        <v>38</v>
      </c>
      <c r="P335" s="423">
        <v>15</v>
      </c>
      <c r="Q335" s="423" t="s">
        <v>38</v>
      </c>
      <c r="R335" s="423">
        <v>60</v>
      </c>
      <c r="S335" s="419" t="s">
        <v>43</v>
      </c>
      <c r="T335" s="423">
        <v>0</v>
      </c>
      <c r="U335" s="423" t="s">
        <v>56</v>
      </c>
      <c r="V335" s="429" t="s">
        <v>18</v>
      </c>
      <c r="W335" s="101" t="s">
        <v>18</v>
      </c>
      <c r="X335" s="432">
        <f t="shared" si="29"/>
        <v>75</v>
      </c>
      <c r="Y335" s="233" t="s">
        <v>421</v>
      </c>
      <c r="Z335" s="233"/>
    </row>
    <row r="336" spans="1:26" s="234" customFormat="1" ht="11.25">
      <c r="A336" s="692"/>
      <c r="B336" s="612"/>
      <c r="C336" s="612"/>
      <c r="D336" s="612"/>
      <c r="E336" s="612"/>
      <c r="F336" s="697"/>
      <c r="G336" s="612"/>
      <c r="H336" s="612"/>
      <c r="I336" s="612"/>
      <c r="J336" s="423" t="s">
        <v>430</v>
      </c>
      <c r="K336" s="432"/>
      <c r="L336" s="432" t="s">
        <v>89</v>
      </c>
      <c r="M336" s="432"/>
      <c r="N336" s="432"/>
      <c r="O336" s="429" t="s">
        <v>38</v>
      </c>
      <c r="P336" s="423">
        <v>15</v>
      </c>
      <c r="Q336" s="429" t="s">
        <v>38</v>
      </c>
      <c r="R336" s="423">
        <v>60</v>
      </c>
      <c r="S336" s="429" t="s">
        <v>18</v>
      </c>
      <c r="T336" s="423">
        <v>0</v>
      </c>
      <c r="U336" s="423" t="s">
        <v>56</v>
      </c>
      <c r="V336" s="429" t="s">
        <v>18</v>
      </c>
      <c r="W336" s="101" t="s">
        <v>18</v>
      </c>
      <c r="X336" s="432">
        <f t="shared" si="29"/>
        <v>75</v>
      </c>
      <c r="Y336" s="233" t="s">
        <v>421</v>
      </c>
      <c r="Z336" s="233"/>
    </row>
    <row r="337" spans="1:26" s="234" customFormat="1" ht="33.75">
      <c r="A337" s="692"/>
      <c r="B337" s="612"/>
      <c r="C337" s="612"/>
      <c r="D337" s="612"/>
      <c r="E337" s="612"/>
      <c r="F337" s="697"/>
      <c r="G337" s="612"/>
      <c r="H337" s="612"/>
      <c r="I337" s="612"/>
      <c r="J337" s="423" t="s">
        <v>500</v>
      </c>
      <c r="K337" s="423" t="s">
        <v>89</v>
      </c>
      <c r="L337" s="423" t="s">
        <v>89</v>
      </c>
      <c r="M337" s="423"/>
      <c r="N337" s="432"/>
      <c r="O337" s="429" t="s">
        <v>38</v>
      </c>
      <c r="P337" s="423">
        <v>15</v>
      </c>
      <c r="Q337" s="429" t="s">
        <v>43</v>
      </c>
      <c r="R337" s="423">
        <v>30</v>
      </c>
      <c r="S337" s="429" t="s">
        <v>18</v>
      </c>
      <c r="T337" s="423">
        <v>0</v>
      </c>
      <c r="U337" s="423" t="s">
        <v>41</v>
      </c>
      <c r="V337" s="429" t="s">
        <v>18</v>
      </c>
      <c r="W337" s="101" t="s">
        <v>18</v>
      </c>
      <c r="X337" s="432">
        <f t="shared" si="29"/>
        <v>45</v>
      </c>
      <c r="Y337" s="379" t="s">
        <v>502</v>
      </c>
      <c r="Z337" s="233"/>
    </row>
    <row r="338" spans="1:26" s="234" customFormat="1" ht="11.25">
      <c r="A338" s="692"/>
      <c r="B338" s="612"/>
      <c r="C338" s="612"/>
      <c r="D338" s="612"/>
      <c r="E338" s="612"/>
      <c r="F338" s="697"/>
      <c r="G338" s="612"/>
      <c r="H338" s="612"/>
      <c r="I338" s="612"/>
      <c r="J338" s="423" t="s">
        <v>503</v>
      </c>
      <c r="K338" s="423" t="s">
        <v>89</v>
      </c>
      <c r="L338" s="423" t="s">
        <v>89</v>
      </c>
      <c r="M338" s="423"/>
      <c r="N338" s="432"/>
      <c r="O338" s="429" t="s">
        <v>38</v>
      </c>
      <c r="P338" s="423">
        <v>15</v>
      </c>
      <c r="Q338" s="429" t="s">
        <v>43</v>
      </c>
      <c r="R338" s="423">
        <v>30</v>
      </c>
      <c r="S338" s="429" t="s">
        <v>18</v>
      </c>
      <c r="T338" s="423">
        <v>0</v>
      </c>
      <c r="U338" s="423" t="s">
        <v>41</v>
      </c>
      <c r="V338" s="429" t="s">
        <v>18</v>
      </c>
      <c r="W338" s="101" t="s">
        <v>18</v>
      </c>
      <c r="X338" s="432">
        <f t="shared" si="29"/>
        <v>45</v>
      </c>
      <c r="Y338" s="379" t="s">
        <v>505</v>
      </c>
      <c r="Z338" s="233"/>
    </row>
    <row r="339" spans="1:26" s="234" customFormat="1" ht="45">
      <c r="A339" s="692"/>
      <c r="B339" s="612"/>
      <c r="C339" s="612"/>
      <c r="D339" s="612"/>
      <c r="E339" s="612"/>
      <c r="F339" s="697"/>
      <c r="G339" s="612"/>
      <c r="H339" s="612"/>
      <c r="I339" s="612"/>
      <c r="J339" s="423" t="s">
        <v>432</v>
      </c>
      <c r="K339" s="432" t="s">
        <v>89</v>
      </c>
      <c r="L339" s="432"/>
      <c r="M339" s="432" t="s">
        <v>89</v>
      </c>
      <c r="N339" s="432"/>
      <c r="O339" s="429" t="s">
        <v>38</v>
      </c>
      <c r="P339" s="423">
        <v>30</v>
      </c>
      <c r="Q339" s="429" t="s">
        <v>38</v>
      </c>
      <c r="R339" s="423">
        <f>(60*2)</f>
        <v>120</v>
      </c>
      <c r="S339" s="429" t="s">
        <v>18</v>
      </c>
      <c r="T339" s="423">
        <v>0</v>
      </c>
      <c r="U339" s="423" t="s">
        <v>56</v>
      </c>
      <c r="V339" s="429" t="s">
        <v>54</v>
      </c>
      <c r="W339" s="429" t="s">
        <v>12</v>
      </c>
      <c r="X339" s="432">
        <f>P339+R339+T339</f>
        <v>150</v>
      </c>
      <c r="Y339" s="379" t="s">
        <v>434</v>
      </c>
      <c r="Z339" s="233"/>
    </row>
    <row r="340" spans="1:26" s="234" customFormat="1" ht="33.75">
      <c r="A340" s="692"/>
      <c r="B340" s="612"/>
      <c r="C340" s="612"/>
      <c r="D340" s="612"/>
      <c r="E340" s="612"/>
      <c r="F340" s="697"/>
      <c r="G340" s="612"/>
      <c r="H340" s="612"/>
      <c r="I340" s="612"/>
      <c r="J340" s="432" t="s">
        <v>435</v>
      </c>
      <c r="K340" s="432" t="s">
        <v>89</v>
      </c>
      <c r="L340" s="432"/>
      <c r="M340" s="432" t="s">
        <v>89</v>
      </c>
      <c r="N340" s="432"/>
      <c r="O340" s="429" t="s">
        <v>38</v>
      </c>
      <c r="P340" s="423">
        <v>30</v>
      </c>
      <c r="Q340" s="429" t="s">
        <v>38</v>
      </c>
      <c r="R340" s="423">
        <f>(60*2)</f>
        <v>120</v>
      </c>
      <c r="S340" s="429" t="s">
        <v>18</v>
      </c>
      <c r="T340" s="423">
        <v>0</v>
      </c>
      <c r="U340" s="423" t="s">
        <v>56</v>
      </c>
      <c r="V340" s="429" t="s">
        <v>54</v>
      </c>
      <c r="W340" s="429" t="s">
        <v>12</v>
      </c>
      <c r="X340" s="432">
        <f>P340+R340+T340</f>
        <v>150</v>
      </c>
      <c r="Y340" s="379" t="s">
        <v>437</v>
      </c>
      <c r="Z340" s="233"/>
    </row>
    <row r="341" spans="1:26" s="234" customFormat="1" ht="56.25">
      <c r="A341" s="692"/>
      <c r="B341" s="612"/>
      <c r="C341" s="612"/>
      <c r="D341" s="612"/>
      <c r="E341" s="612"/>
      <c r="F341" s="697"/>
      <c r="G341" s="612"/>
      <c r="H341" s="612"/>
      <c r="I341" s="612"/>
      <c r="J341" s="423" t="s">
        <v>438</v>
      </c>
      <c r="K341" s="432" t="s">
        <v>89</v>
      </c>
      <c r="L341" s="432"/>
      <c r="M341" s="432" t="s">
        <v>89</v>
      </c>
      <c r="N341" s="432"/>
      <c r="O341" s="429" t="s">
        <v>38</v>
      </c>
      <c r="P341" s="423">
        <v>30</v>
      </c>
      <c r="Q341" s="429" t="s">
        <v>38</v>
      </c>
      <c r="R341" s="423">
        <f>(60*2)</f>
        <v>120</v>
      </c>
      <c r="S341" s="429" t="s">
        <v>18</v>
      </c>
      <c r="T341" s="423">
        <v>0</v>
      </c>
      <c r="U341" s="423" t="s">
        <v>56</v>
      </c>
      <c r="V341" s="429" t="s">
        <v>54</v>
      </c>
      <c r="W341" s="429" t="s">
        <v>12</v>
      </c>
      <c r="X341" s="432">
        <f>P341+R341+T341</f>
        <v>150</v>
      </c>
      <c r="Y341" s="358" t="s">
        <v>440</v>
      </c>
      <c r="Z341" s="233"/>
    </row>
    <row r="342" spans="1:26" s="234" customFormat="1" ht="90">
      <c r="A342" s="692"/>
      <c r="B342" s="612"/>
      <c r="C342" s="612"/>
      <c r="D342" s="612"/>
      <c r="E342" s="612"/>
      <c r="F342" s="697"/>
      <c r="G342" s="612"/>
      <c r="H342" s="612"/>
      <c r="I342" s="612"/>
      <c r="J342" s="432" t="s">
        <v>441</v>
      </c>
      <c r="K342" s="432" t="s">
        <v>89</v>
      </c>
      <c r="L342" s="432"/>
      <c r="M342" s="432" t="s">
        <v>89</v>
      </c>
      <c r="N342" s="432"/>
      <c r="O342" s="429" t="s">
        <v>38</v>
      </c>
      <c r="P342" s="423">
        <v>30</v>
      </c>
      <c r="Q342" s="429" t="s">
        <v>43</v>
      </c>
      <c r="R342" s="423">
        <f>(60*2)</f>
        <v>120</v>
      </c>
      <c r="S342" s="429" t="s">
        <v>18</v>
      </c>
      <c r="T342" s="423">
        <v>0</v>
      </c>
      <c r="U342" s="423" t="s">
        <v>41</v>
      </c>
      <c r="V342" s="429" t="s">
        <v>44</v>
      </c>
      <c r="W342" s="429" t="s">
        <v>43</v>
      </c>
      <c r="X342" s="432">
        <f>P342+R342+T342</f>
        <v>150</v>
      </c>
      <c r="Y342" s="77" t="s">
        <v>785</v>
      </c>
      <c r="Z342" s="233"/>
    </row>
    <row r="343" spans="1:26" s="234" customFormat="1" ht="11.25">
      <c r="A343" s="692"/>
      <c r="B343" s="612"/>
      <c r="C343" s="612"/>
      <c r="D343" s="612"/>
      <c r="E343" s="612"/>
      <c r="F343" s="697"/>
      <c r="G343" s="612"/>
      <c r="H343" s="612"/>
      <c r="I343" s="612"/>
      <c r="J343" s="432" t="s">
        <v>444</v>
      </c>
      <c r="K343" s="432" t="s">
        <v>89</v>
      </c>
      <c r="L343" s="432"/>
      <c r="M343" s="432" t="s">
        <v>89</v>
      </c>
      <c r="N343" s="432"/>
      <c r="O343" s="429" t="s">
        <v>38</v>
      </c>
      <c r="P343" s="423">
        <v>30</v>
      </c>
      <c r="Q343" s="429" t="s">
        <v>43</v>
      </c>
      <c r="R343" s="423">
        <f>(24*60)*14</f>
        <v>20160</v>
      </c>
      <c r="S343" s="429" t="s">
        <v>18</v>
      </c>
      <c r="T343" s="423">
        <v>0</v>
      </c>
      <c r="U343" s="423" t="s">
        <v>45</v>
      </c>
      <c r="V343" s="429" t="s">
        <v>44</v>
      </c>
      <c r="W343" s="429" t="s">
        <v>43</v>
      </c>
      <c r="X343" s="432">
        <f>P343+R343+T343</f>
        <v>20190</v>
      </c>
      <c r="Y343" s="476" t="s">
        <v>445</v>
      </c>
      <c r="Z343" s="233"/>
    </row>
    <row r="344" spans="1:26" s="234" customFormat="1" ht="11.25">
      <c r="A344" s="692"/>
      <c r="B344" s="612"/>
      <c r="C344" s="612"/>
      <c r="D344" s="612"/>
      <c r="E344" s="612"/>
      <c r="F344" s="697"/>
      <c r="G344" s="612"/>
      <c r="H344" s="612"/>
      <c r="I344" s="612" t="s">
        <v>508</v>
      </c>
      <c r="J344" s="423" t="s">
        <v>418</v>
      </c>
      <c r="K344" s="432" t="s">
        <v>89</v>
      </c>
      <c r="L344" s="432" t="s">
        <v>89</v>
      </c>
      <c r="M344" s="432"/>
      <c r="N344" s="432" t="s">
        <v>89</v>
      </c>
      <c r="O344" s="429" t="s">
        <v>38</v>
      </c>
      <c r="P344" s="423">
        <v>15</v>
      </c>
      <c r="Q344" s="423" t="s">
        <v>43</v>
      </c>
      <c r="R344" s="423">
        <v>30</v>
      </c>
      <c r="S344" s="419" t="s">
        <v>48</v>
      </c>
      <c r="T344" s="423">
        <f>24*60</f>
        <v>1440</v>
      </c>
      <c r="U344" s="423" t="s">
        <v>41</v>
      </c>
      <c r="V344" s="429" t="s">
        <v>18</v>
      </c>
      <c r="W344" s="101" t="s">
        <v>18</v>
      </c>
      <c r="X344" s="432">
        <f t="shared" si="29"/>
        <v>1485</v>
      </c>
      <c r="Y344" s="233" t="s">
        <v>421</v>
      </c>
      <c r="Z344" s="233"/>
    </row>
    <row r="345" spans="1:26" s="234" customFormat="1" ht="11.25">
      <c r="A345" s="692"/>
      <c r="B345" s="612"/>
      <c r="C345" s="612"/>
      <c r="D345" s="612"/>
      <c r="E345" s="612"/>
      <c r="F345" s="697"/>
      <c r="G345" s="612"/>
      <c r="H345" s="612"/>
      <c r="I345" s="612"/>
      <c r="J345" s="423" t="s">
        <v>420</v>
      </c>
      <c r="K345" s="432" t="s">
        <v>89</v>
      </c>
      <c r="L345" s="432" t="s">
        <v>89</v>
      </c>
      <c r="M345" s="432"/>
      <c r="N345" s="432" t="s">
        <v>89</v>
      </c>
      <c r="O345" s="429" t="s">
        <v>38</v>
      </c>
      <c r="P345" s="423">
        <v>15</v>
      </c>
      <c r="Q345" s="419" t="s">
        <v>834</v>
      </c>
      <c r="R345" s="423">
        <v>30</v>
      </c>
      <c r="S345" s="419" t="s">
        <v>838</v>
      </c>
      <c r="T345" s="423">
        <f>24*60</f>
        <v>1440</v>
      </c>
      <c r="U345" s="423" t="s">
        <v>41</v>
      </c>
      <c r="V345" s="429" t="s">
        <v>18</v>
      </c>
      <c r="W345" s="101" t="s">
        <v>18</v>
      </c>
      <c r="X345" s="432">
        <f t="shared" si="29"/>
        <v>1485</v>
      </c>
      <c r="Y345" s="233" t="s">
        <v>421</v>
      </c>
      <c r="Z345" s="233"/>
    </row>
    <row r="346" spans="1:26" s="234" customFormat="1" ht="11.25">
      <c r="A346" s="692"/>
      <c r="B346" s="612"/>
      <c r="C346" s="612"/>
      <c r="D346" s="612"/>
      <c r="E346" s="612"/>
      <c r="F346" s="697"/>
      <c r="G346" s="612"/>
      <c r="H346" s="612"/>
      <c r="I346" s="612"/>
      <c r="J346" s="423" t="s">
        <v>428</v>
      </c>
      <c r="K346" s="432" t="s">
        <v>89</v>
      </c>
      <c r="L346" s="432" t="s">
        <v>89</v>
      </c>
      <c r="M346" s="432"/>
      <c r="N346" s="432" t="s">
        <v>89</v>
      </c>
      <c r="O346" s="429" t="s">
        <v>38</v>
      </c>
      <c r="P346" s="423">
        <v>15</v>
      </c>
      <c r="Q346" s="419" t="s">
        <v>834</v>
      </c>
      <c r="R346" s="423">
        <v>30</v>
      </c>
      <c r="S346" s="419" t="s">
        <v>838</v>
      </c>
      <c r="T346" s="423">
        <f>24*60</f>
        <v>1440</v>
      </c>
      <c r="U346" s="423" t="s">
        <v>41</v>
      </c>
      <c r="V346" s="429" t="s">
        <v>18</v>
      </c>
      <c r="W346" s="101" t="s">
        <v>18</v>
      </c>
      <c r="X346" s="432">
        <f t="shared" si="29"/>
        <v>1485</v>
      </c>
      <c r="Y346" s="233" t="s">
        <v>421</v>
      </c>
      <c r="Z346" s="233"/>
    </row>
    <row r="347" spans="1:26" s="234" customFormat="1" ht="11.25">
      <c r="A347" s="692"/>
      <c r="B347" s="612"/>
      <c r="C347" s="612"/>
      <c r="D347" s="612"/>
      <c r="E347" s="612"/>
      <c r="F347" s="697"/>
      <c r="G347" s="612"/>
      <c r="H347" s="612"/>
      <c r="I347" s="612"/>
      <c r="J347" s="423" t="s">
        <v>429</v>
      </c>
      <c r="K347" s="432"/>
      <c r="L347" s="432" t="s">
        <v>89</v>
      </c>
      <c r="M347" s="432"/>
      <c r="N347" s="432"/>
      <c r="O347" s="429" t="s">
        <v>38</v>
      </c>
      <c r="P347" s="423">
        <v>15</v>
      </c>
      <c r="Q347" s="423" t="s">
        <v>38</v>
      </c>
      <c r="R347" s="423">
        <v>60</v>
      </c>
      <c r="S347" s="419" t="s">
        <v>43</v>
      </c>
      <c r="T347" s="423">
        <v>0</v>
      </c>
      <c r="U347" s="423" t="s">
        <v>56</v>
      </c>
      <c r="V347" s="429" t="s">
        <v>18</v>
      </c>
      <c r="W347" s="101" t="s">
        <v>18</v>
      </c>
      <c r="X347" s="432">
        <f t="shared" si="29"/>
        <v>75</v>
      </c>
      <c r="Y347" s="233" t="s">
        <v>421</v>
      </c>
      <c r="Z347" s="233"/>
    </row>
    <row r="348" spans="1:26" s="234" customFormat="1" ht="11.25">
      <c r="A348" s="692"/>
      <c r="B348" s="612"/>
      <c r="C348" s="612"/>
      <c r="D348" s="612"/>
      <c r="E348" s="612"/>
      <c r="F348" s="697"/>
      <c r="G348" s="612"/>
      <c r="H348" s="612"/>
      <c r="I348" s="612"/>
      <c r="J348" s="423" t="s">
        <v>430</v>
      </c>
      <c r="K348" s="432"/>
      <c r="L348" s="432" t="s">
        <v>89</v>
      </c>
      <c r="M348" s="432"/>
      <c r="N348" s="432"/>
      <c r="O348" s="429" t="s">
        <v>38</v>
      </c>
      <c r="P348" s="423">
        <v>15</v>
      </c>
      <c r="Q348" s="429" t="s">
        <v>38</v>
      </c>
      <c r="R348" s="423">
        <v>60</v>
      </c>
      <c r="S348" s="429" t="s">
        <v>18</v>
      </c>
      <c r="T348" s="423">
        <v>0</v>
      </c>
      <c r="U348" s="423" t="s">
        <v>56</v>
      </c>
      <c r="V348" s="429" t="s">
        <v>18</v>
      </c>
      <c r="W348" s="101" t="s">
        <v>18</v>
      </c>
      <c r="X348" s="432">
        <f t="shared" si="29"/>
        <v>75</v>
      </c>
      <c r="Y348" s="233" t="s">
        <v>421</v>
      </c>
      <c r="Z348" s="233"/>
    </row>
    <row r="349" spans="1:26" s="234" customFormat="1" ht="45">
      <c r="A349" s="692"/>
      <c r="B349" s="612"/>
      <c r="C349" s="612"/>
      <c r="D349" s="612"/>
      <c r="E349" s="612"/>
      <c r="F349" s="697"/>
      <c r="G349" s="612"/>
      <c r="H349" s="612"/>
      <c r="I349" s="612"/>
      <c r="J349" s="423" t="s">
        <v>432</v>
      </c>
      <c r="K349" s="432" t="s">
        <v>89</v>
      </c>
      <c r="L349" s="432"/>
      <c r="M349" s="432" t="s">
        <v>89</v>
      </c>
      <c r="N349" s="432"/>
      <c r="O349" s="429" t="s">
        <v>38</v>
      </c>
      <c r="P349" s="423">
        <v>30</v>
      </c>
      <c r="Q349" s="429" t="s">
        <v>38</v>
      </c>
      <c r="R349" s="423">
        <f>(60*2)</f>
        <v>120</v>
      </c>
      <c r="S349" s="429" t="s">
        <v>18</v>
      </c>
      <c r="T349" s="423">
        <v>0</v>
      </c>
      <c r="U349" s="423" t="s">
        <v>56</v>
      </c>
      <c r="V349" s="429" t="s">
        <v>54</v>
      </c>
      <c r="W349" s="429" t="s">
        <v>12</v>
      </c>
      <c r="X349" s="432">
        <f>P349+R349+T349</f>
        <v>150</v>
      </c>
      <c r="Y349" s="379" t="s">
        <v>434</v>
      </c>
      <c r="Z349" s="233"/>
    </row>
    <row r="350" spans="1:26" s="234" customFormat="1" ht="33.75">
      <c r="A350" s="692"/>
      <c r="B350" s="612"/>
      <c r="C350" s="612"/>
      <c r="D350" s="612"/>
      <c r="E350" s="612"/>
      <c r="F350" s="697"/>
      <c r="G350" s="612"/>
      <c r="H350" s="612"/>
      <c r="I350" s="612"/>
      <c r="J350" s="432" t="s">
        <v>435</v>
      </c>
      <c r="K350" s="432" t="s">
        <v>89</v>
      </c>
      <c r="L350" s="432"/>
      <c r="M350" s="432" t="s">
        <v>89</v>
      </c>
      <c r="N350" s="432"/>
      <c r="O350" s="429" t="s">
        <v>38</v>
      </c>
      <c r="P350" s="423">
        <v>30</v>
      </c>
      <c r="Q350" s="423" t="s">
        <v>38</v>
      </c>
      <c r="R350" s="423">
        <f>(60*2)</f>
        <v>120</v>
      </c>
      <c r="S350" s="429" t="s">
        <v>18</v>
      </c>
      <c r="T350" s="423">
        <v>0</v>
      </c>
      <c r="U350" s="423" t="s">
        <v>56</v>
      </c>
      <c r="V350" s="429" t="s">
        <v>54</v>
      </c>
      <c r="W350" s="429" t="s">
        <v>12</v>
      </c>
      <c r="X350" s="432">
        <f>P350+R350+T350</f>
        <v>150</v>
      </c>
      <c r="Y350" s="379" t="s">
        <v>437</v>
      </c>
      <c r="Z350" s="233"/>
    </row>
    <row r="351" spans="1:26" s="234" customFormat="1" ht="56.25">
      <c r="A351" s="692"/>
      <c r="B351" s="612"/>
      <c r="C351" s="612"/>
      <c r="D351" s="612"/>
      <c r="E351" s="612"/>
      <c r="F351" s="697"/>
      <c r="G351" s="612"/>
      <c r="H351" s="612"/>
      <c r="I351" s="612"/>
      <c r="J351" s="423" t="s">
        <v>438</v>
      </c>
      <c r="K351" s="432" t="s">
        <v>89</v>
      </c>
      <c r="L351" s="432"/>
      <c r="M351" s="432" t="s">
        <v>89</v>
      </c>
      <c r="N351" s="432"/>
      <c r="O351" s="429" t="s">
        <v>38</v>
      </c>
      <c r="P351" s="423">
        <v>30</v>
      </c>
      <c r="Q351" s="423" t="s">
        <v>38</v>
      </c>
      <c r="R351" s="423">
        <f>(60*2)</f>
        <v>120</v>
      </c>
      <c r="S351" s="429" t="s">
        <v>18</v>
      </c>
      <c r="T351" s="423">
        <v>0</v>
      </c>
      <c r="U351" s="423" t="s">
        <v>56</v>
      </c>
      <c r="V351" s="429" t="s">
        <v>54</v>
      </c>
      <c r="W351" s="429" t="s">
        <v>12</v>
      </c>
      <c r="X351" s="432">
        <f>P351+R351+T351</f>
        <v>150</v>
      </c>
      <c r="Y351" s="358" t="s">
        <v>440</v>
      </c>
      <c r="Z351" s="233"/>
    </row>
    <row r="352" spans="1:26" s="234" customFormat="1" ht="11.25">
      <c r="A352" s="692"/>
      <c r="B352" s="612"/>
      <c r="C352" s="612"/>
      <c r="D352" s="612"/>
      <c r="E352" s="612"/>
      <c r="F352" s="697"/>
      <c r="G352" s="612"/>
      <c r="H352" s="612"/>
      <c r="I352" s="612"/>
      <c r="J352" s="432" t="s">
        <v>441</v>
      </c>
      <c r="K352" s="432" t="s">
        <v>89</v>
      </c>
      <c r="L352" s="432"/>
      <c r="M352" s="432" t="s">
        <v>89</v>
      </c>
      <c r="N352" s="432"/>
      <c r="O352" s="429" t="s">
        <v>38</v>
      </c>
      <c r="P352" s="423">
        <v>30</v>
      </c>
      <c r="Q352" s="423" t="s">
        <v>43</v>
      </c>
      <c r="R352" s="423">
        <f>(60*2)</f>
        <v>120</v>
      </c>
      <c r="S352" s="429" t="s">
        <v>18</v>
      </c>
      <c r="T352" s="423">
        <v>0</v>
      </c>
      <c r="U352" s="423" t="s">
        <v>41</v>
      </c>
      <c r="V352" s="429" t="s">
        <v>44</v>
      </c>
      <c r="W352" s="429" t="s">
        <v>43</v>
      </c>
      <c r="X352" s="432">
        <f>P352+R352+T352</f>
        <v>150</v>
      </c>
      <c r="Y352" s="233" t="s">
        <v>509</v>
      </c>
      <c r="Z352" s="233"/>
    </row>
    <row r="353" spans="1:26" s="234" customFormat="1" ht="11.25">
      <c r="A353" s="692"/>
      <c r="B353" s="612"/>
      <c r="C353" s="612"/>
      <c r="D353" s="612"/>
      <c r="E353" s="612"/>
      <c r="F353" s="697"/>
      <c r="G353" s="612"/>
      <c r="H353" s="612"/>
      <c r="I353" s="612"/>
      <c r="J353" s="432" t="s">
        <v>444</v>
      </c>
      <c r="K353" s="432" t="s">
        <v>89</v>
      </c>
      <c r="L353" s="432"/>
      <c r="M353" s="432" t="s">
        <v>89</v>
      </c>
      <c r="N353" s="432"/>
      <c r="O353" s="429" t="s">
        <v>38</v>
      </c>
      <c r="P353" s="423">
        <v>30</v>
      </c>
      <c r="Q353" s="423" t="s">
        <v>43</v>
      </c>
      <c r="R353" s="423">
        <f>(24*60)*14</f>
        <v>20160</v>
      </c>
      <c r="S353" s="429" t="s">
        <v>18</v>
      </c>
      <c r="T353" s="423">
        <v>0</v>
      </c>
      <c r="U353" s="423" t="s">
        <v>45</v>
      </c>
      <c r="V353" s="429" t="s">
        <v>44</v>
      </c>
      <c r="W353" s="429" t="s">
        <v>43</v>
      </c>
      <c r="X353" s="432">
        <f>P353+R353+T353</f>
        <v>20190</v>
      </c>
      <c r="Y353" s="233" t="s">
        <v>445</v>
      </c>
      <c r="Z353" s="233"/>
    </row>
    <row r="354" spans="1:26" s="234" customFormat="1" ht="22.5">
      <c r="A354" s="692"/>
      <c r="B354" s="612"/>
      <c r="C354" s="612"/>
      <c r="D354" s="612"/>
      <c r="E354" s="612"/>
      <c r="F354" s="697"/>
      <c r="G354" s="612"/>
      <c r="H354" s="612"/>
      <c r="I354" s="429" t="s">
        <v>311</v>
      </c>
      <c r="J354" s="423" t="s">
        <v>510</v>
      </c>
      <c r="K354" s="423" t="s">
        <v>89</v>
      </c>
      <c r="L354" s="423"/>
      <c r="M354" s="423" t="s">
        <v>89</v>
      </c>
      <c r="N354" s="423"/>
      <c r="O354" s="429" t="s">
        <v>38</v>
      </c>
      <c r="P354" s="423">
        <v>30</v>
      </c>
      <c r="Q354" s="423" t="s">
        <v>43</v>
      </c>
      <c r="R354" s="423">
        <f>(24*60)*5</f>
        <v>7200</v>
      </c>
      <c r="S354" s="423" t="s">
        <v>18</v>
      </c>
      <c r="T354" s="423">
        <v>0</v>
      </c>
      <c r="U354" s="423" t="s">
        <v>56</v>
      </c>
      <c r="V354" s="423" t="s">
        <v>511</v>
      </c>
      <c r="W354" s="429" t="s">
        <v>43</v>
      </c>
      <c r="X354" s="432">
        <f t="shared" si="29"/>
        <v>7230</v>
      </c>
      <c r="Y354" s="233" t="s">
        <v>445</v>
      </c>
      <c r="Z354" s="233"/>
    </row>
    <row r="355" spans="1:26" s="234" customFormat="1" ht="45">
      <c r="A355" s="692"/>
      <c r="B355" s="612"/>
      <c r="C355" s="612"/>
      <c r="D355" s="612"/>
      <c r="E355" s="612"/>
      <c r="F355" s="697"/>
      <c r="G355" s="612"/>
      <c r="H355" s="612"/>
      <c r="I355" s="429" t="s">
        <v>512</v>
      </c>
      <c r="J355" s="423" t="s">
        <v>512</v>
      </c>
      <c r="K355" s="423" t="s">
        <v>89</v>
      </c>
      <c r="L355" s="423"/>
      <c r="M355" s="423" t="s">
        <v>89</v>
      </c>
      <c r="N355" s="423"/>
      <c r="O355" s="429" t="s">
        <v>38</v>
      </c>
      <c r="P355" s="423">
        <v>30</v>
      </c>
      <c r="Q355" s="423" t="s">
        <v>43</v>
      </c>
      <c r="R355" s="423">
        <f>(24*60)*14</f>
        <v>20160</v>
      </c>
      <c r="S355" s="423" t="s">
        <v>18</v>
      </c>
      <c r="T355" s="423">
        <v>0</v>
      </c>
      <c r="U355" s="423" t="s">
        <v>56</v>
      </c>
      <c r="V355" s="432" t="s">
        <v>11</v>
      </c>
      <c r="W355" s="429" t="s">
        <v>43</v>
      </c>
      <c r="X355" s="432">
        <f t="shared" si="29"/>
        <v>20190</v>
      </c>
      <c r="Y355" s="452" t="s">
        <v>514</v>
      </c>
      <c r="Z355" s="233"/>
    </row>
    <row r="356" spans="1:26" s="234" customFormat="1" ht="23.25" thickBot="1">
      <c r="A356" s="691"/>
      <c r="B356" s="672"/>
      <c r="C356" s="672"/>
      <c r="D356" s="672"/>
      <c r="E356" s="672"/>
      <c r="F356" s="698"/>
      <c r="G356" s="672"/>
      <c r="H356" s="672"/>
      <c r="I356" s="174" t="s">
        <v>515</v>
      </c>
      <c r="J356" s="448" t="s">
        <v>516</v>
      </c>
      <c r="K356" s="448" t="s">
        <v>89</v>
      </c>
      <c r="L356" s="448"/>
      <c r="M356" s="448" t="s">
        <v>89</v>
      </c>
      <c r="N356" s="448"/>
      <c r="O356" s="430" t="s">
        <v>38</v>
      </c>
      <c r="P356" s="448">
        <v>30</v>
      </c>
      <c r="Q356" s="448" t="s">
        <v>43</v>
      </c>
      <c r="R356" s="448">
        <f>(24*60)*14</f>
        <v>20160</v>
      </c>
      <c r="S356" s="448" t="s">
        <v>18</v>
      </c>
      <c r="T356" s="448">
        <v>0</v>
      </c>
      <c r="U356" s="448" t="s">
        <v>56</v>
      </c>
      <c r="V356" s="437" t="s">
        <v>11</v>
      </c>
      <c r="W356" s="430" t="s">
        <v>43</v>
      </c>
      <c r="X356" s="437">
        <f t="shared" si="29"/>
        <v>20190</v>
      </c>
      <c r="Y356" s="371" t="s">
        <v>445</v>
      </c>
      <c r="Z356" s="371"/>
    </row>
    <row r="357" spans="1:26" s="234" customFormat="1" ht="11.25">
      <c r="A357" s="690">
        <v>17</v>
      </c>
      <c r="B357" s="611" t="s">
        <v>517</v>
      </c>
      <c r="C357" s="611" t="s">
        <v>416</v>
      </c>
      <c r="D357" s="642" t="s">
        <v>43</v>
      </c>
      <c r="E357" s="642" t="s">
        <v>41</v>
      </c>
      <c r="F357" s="673">
        <v>0.95</v>
      </c>
      <c r="G357" s="642" t="s">
        <v>46</v>
      </c>
      <c r="H357" s="693" t="s">
        <v>47</v>
      </c>
      <c r="I357" s="611" t="s">
        <v>518</v>
      </c>
      <c r="J357" s="422" t="s">
        <v>431</v>
      </c>
      <c r="K357" s="431" t="s">
        <v>89</v>
      </c>
      <c r="L357" s="431" t="s">
        <v>89</v>
      </c>
      <c r="M357" s="431"/>
      <c r="N357" s="431" t="s">
        <v>89</v>
      </c>
      <c r="O357" s="428" t="s">
        <v>38</v>
      </c>
      <c r="P357" s="422">
        <v>15</v>
      </c>
      <c r="Q357" s="454" t="s">
        <v>834</v>
      </c>
      <c r="R357" s="422">
        <v>30</v>
      </c>
      <c r="S357" s="454" t="s">
        <v>838</v>
      </c>
      <c r="T357" s="422">
        <v>1440</v>
      </c>
      <c r="U357" s="422" t="s">
        <v>56</v>
      </c>
      <c r="V357" s="428" t="s">
        <v>18</v>
      </c>
      <c r="W357" s="364" t="s">
        <v>18</v>
      </c>
      <c r="X357" s="431">
        <f t="shared" si="29"/>
        <v>1485</v>
      </c>
      <c r="Y357" s="366" t="s">
        <v>421</v>
      </c>
      <c r="Z357" s="366"/>
    </row>
    <row r="358" spans="1:26" s="234" customFormat="1" ht="11.25">
      <c r="A358" s="692"/>
      <c r="B358" s="612"/>
      <c r="C358" s="612"/>
      <c r="D358" s="643"/>
      <c r="E358" s="643"/>
      <c r="F358" s="674"/>
      <c r="G358" s="643"/>
      <c r="H358" s="694"/>
      <c r="I358" s="612"/>
      <c r="J358" s="423" t="s">
        <v>519</v>
      </c>
      <c r="K358" s="432" t="s">
        <v>89</v>
      </c>
      <c r="L358" s="432" t="s">
        <v>89</v>
      </c>
      <c r="M358" s="432"/>
      <c r="N358" s="432"/>
      <c r="O358" s="429" t="s">
        <v>38</v>
      </c>
      <c r="P358" s="423">
        <v>15</v>
      </c>
      <c r="Q358" s="419" t="s">
        <v>834</v>
      </c>
      <c r="R358" s="423">
        <v>30</v>
      </c>
      <c r="S358" s="419" t="s">
        <v>838</v>
      </c>
      <c r="T358" s="423">
        <v>1440</v>
      </c>
      <c r="U358" s="423" t="s">
        <v>45</v>
      </c>
      <c r="V358" s="429" t="s">
        <v>18</v>
      </c>
      <c r="W358" s="429" t="s">
        <v>18</v>
      </c>
      <c r="X358" s="432">
        <f t="shared" si="29"/>
        <v>1485</v>
      </c>
      <c r="Y358" s="233" t="s">
        <v>421</v>
      </c>
      <c r="Z358" s="233"/>
    </row>
    <row r="359" spans="1:26" s="234" customFormat="1" ht="11.25">
      <c r="A359" s="692"/>
      <c r="B359" s="612"/>
      <c r="C359" s="612"/>
      <c r="D359" s="643"/>
      <c r="E359" s="643"/>
      <c r="F359" s="674"/>
      <c r="G359" s="643"/>
      <c r="H359" s="694"/>
      <c r="I359" s="612"/>
      <c r="J359" s="423" t="s">
        <v>428</v>
      </c>
      <c r="K359" s="432" t="s">
        <v>89</v>
      </c>
      <c r="L359" s="432" t="s">
        <v>89</v>
      </c>
      <c r="M359" s="432"/>
      <c r="N359" s="432" t="s">
        <v>89</v>
      </c>
      <c r="O359" s="429" t="s">
        <v>38</v>
      </c>
      <c r="P359" s="423">
        <v>15</v>
      </c>
      <c r="Q359" s="419" t="s">
        <v>834</v>
      </c>
      <c r="R359" s="423">
        <v>30</v>
      </c>
      <c r="S359" s="419" t="s">
        <v>838</v>
      </c>
      <c r="T359" s="423">
        <v>1440</v>
      </c>
      <c r="U359" s="423" t="s">
        <v>45</v>
      </c>
      <c r="V359" s="429" t="s">
        <v>18</v>
      </c>
      <c r="W359" s="429" t="s">
        <v>18</v>
      </c>
      <c r="X359" s="432">
        <f t="shared" si="29"/>
        <v>1485</v>
      </c>
      <c r="Y359" s="233" t="s">
        <v>421</v>
      </c>
      <c r="Z359" s="233"/>
    </row>
    <row r="360" spans="1:26" s="234" customFormat="1" ht="45">
      <c r="A360" s="692"/>
      <c r="B360" s="612"/>
      <c r="C360" s="612"/>
      <c r="D360" s="643"/>
      <c r="E360" s="643"/>
      <c r="F360" s="674"/>
      <c r="G360" s="643"/>
      <c r="H360" s="694"/>
      <c r="I360" s="612"/>
      <c r="J360" s="432" t="s">
        <v>520</v>
      </c>
      <c r="K360" s="432" t="s">
        <v>89</v>
      </c>
      <c r="L360" s="432"/>
      <c r="M360" s="432" t="s">
        <v>89</v>
      </c>
      <c r="N360" s="432"/>
      <c r="O360" s="429" t="s">
        <v>38</v>
      </c>
      <c r="P360" s="423">
        <v>30</v>
      </c>
      <c r="Q360" s="429" t="s">
        <v>43</v>
      </c>
      <c r="R360" s="423">
        <f>(60*2)</f>
        <v>120</v>
      </c>
      <c r="S360" s="429" t="s">
        <v>18</v>
      </c>
      <c r="T360" s="423">
        <v>0</v>
      </c>
      <c r="U360" s="423" t="s">
        <v>56</v>
      </c>
      <c r="V360" s="429" t="s">
        <v>54</v>
      </c>
      <c r="W360" s="429" t="s">
        <v>12</v>
      </c>
      <c r="X360" s="432">
        <f t="shared" si="29"/>
        <v>150</v>
      </c>
      <c r="Y360" s="379" t="s">
        <v>434</v>
      </c>
      <c r="Z360" s="233"/>
    </row>
    <row r="361" spans="1:26" s="234" customFormat="1" ht="33.75">
      <c r="A361" s="692"/>
      <c r="B361" s="612"/>
      <c r="C361" s="612"/>
      <c r="D361" s="643"/>
      <c r="E361" s="643"/>
      <c r="F361" s="674"/>
      <c r="G361" s="643"/>
      <c r="H361" s="694"/>
      <c r="I361" s="612"/>
      <c r="J361" s="432" t="s">
        <v>435</v>
      </c>
      <c r="K361" s="432" t="s">
        <v>89</v>
      </c>
      <c r="L361" s="432"/>
      <c r="M361" s="432" t="s">
        <v>89</v>
      </c>
      <c r="N361" s="432"/>
      <c r="O361" s="429" t="s">
        <v>38</v>
      </c>
      <c r="P361" s="423">
        <v>30</v>
      </c>
      <c r="Q361" s="429" t="s">
        <v>43</v>
      </c>
      <c r="R361" s="423">
        <f>(60*2)</f>
        <v>120</v>
      </c>
      <c r="S361" s="429" t="s">
        <v>18</v>
      </c>
      <c r="T361" s="423">
        <v>0</v>
      </c>
      <c r="U361" s="423" t="s">
        <v>56</v>
      </c>
      <c r="V361" s="429" t="s">
        <v>54</v>
      </c>
      <c r="W361" s="429" t="s">
        <v>12</v>
      </c>
      <c r="X361" s="432">
        <f t="shared" si="29"/>
        <v>150</v>
      </c>
      <c r="Y361" s="379" t="s">
        <v>437</v>
      </c>
      <c r="Z361" s="233"/>
    </row>
    <row r="362" spans="1:26" s="234" customFormat="1" ht="56.25">
      <c r="A362" s="692"/>
      <c r="B362" s="612"/>
      <c r="C362" s="612"/>
      <c r="D362" s="643"/>
      <c r="E362" s="643"/>
      <c r="F362" s="674"/>
      <c r="G362" s="643"/>
      <c r="H362" s="694"/>
      <c r="I362" s="612"/>
      <c r="J362" s="432" t="s">
        <v>438</v>
      </c>
      <c r="K362" s="432" t="s">
        <v>89</v>
      </c>
      <c r="L362" s="432"/>
      <c r="M362" s="432" t="s">
        <v>89</v>
      </c>
      <c r="N362" s="432"/>
      <c r="O362" s="429" t="s">
        <v>38</v>
      </c>
      <c r="P362" s="423">
        <v>30</v>
      </c>
      <c r="Q362" s="429" t="s">
        <v>43</v>
      </c>
      <c r="R362" s="423">
        <f>(60*2)</f>
        <v>120</v>
      </c>
      <c r="S362" s="429" t="s">
        <v>18</v>
      </c>
      <c r="T362" s="423">
        <v>0</v>
      </c>
      <c r="U362" s="423" t="s">
        <v>56</v>
      </c>
      <c r="V362" s="429" t="s">
        <v>54</v>
      </c>
      <c r="W362" s="429" t="s">
        <v>12</v>
      </c>
      <c r="X362" s="432">
        <f t="shared" si="29"/>
        <v>150</v>
      </c>
      <c r="Y362" s="358" t="s">
        <v>440</v>
      </c>
      <c r="Z362" s="233"/>
    </row>
    <row r="363" spans="1:26" s="234" customFormat="1" ht="11.25">
      <c r="A363" s="692"/>
      <c r="B363" s="612"/>
      <c r="C363" s="612"/>
      <c r="D363" s="643"/>
      <c r="E363" s="643"/>
      <c r="F363" s="674"/>
      <c r="G363" s="643"/>
      <c r="H363" s="694"/>
      <c r="I363" s="612"/>
      <c r="J363" s="432" t="s">
        <v>441</v>
      </c>
      <c r="K363" s="432" t="s">
        <v>89</v>
      </c>
      <c r="L363" s="432"/>
      <c r="M363" s="432" t="s">
        <v>89</v>
      </c>
      <c r="N363" s="432"/>
      <c r="O363" s="429" t="s">
        <v>38</v>
      </c>
      <c r="P363" s="423">
        <v>30</v>
      </c>
      <c r="Q363" s="429" t="s">
        <v>43</v>
      </c>
      <c r="R363" s="423">
        <f>(60*2)</f>
        <v>120</v>
      </c>
      <c r="S363" s="429" t="s">
        <v>18</v>
      </c>
      <c r="T363" s="423">
        <v>0</v>
      </c>
      <c r="U363" s="423" t="s">
        <v>41</v>
      </c>
      <c r="V363" s="429" t="s">
        <v>44</v>
      </c>
      <c r="W363" s="429" t="s">
        <v>43</v>
      </c>
      <c r="X363" s="432">
        <f t="shared" si="29"/>
        <v>150</v>
      </c>
      <c r="Y363" s="233" t="s">
        <v>521</v>
      </c>
      <c r="Z363" s="233"/>
    </row>
    <row r="364" spans="1:26" s="234" customFormat="1" ht="11.25">
      <c r="A364" s="692"/>
      <c r="B364" s="612"/>
      <c r="C364" s="612"/>
      <c r="D364" s="643"/>
      <c r="E364" s="643"/>
      <c r="F364" s="674"/>
      <c r="G364" s="643"/>
      <c r="H364" s="694"/>
      <c r="I364" s="612"/>
      <c r="J364" s="432" t="s">
        <v>444</v>
      </c>
      <c r="K364" s="432" t="s">
        <v>89</v>
      </c>
      <c r="L364" s="432"/>
      <c r="M364" s="432" t="s">
        <v>89</v>
      </c>
      <c r="N364" s="432"/>
      <c r="O364" s="429" t="s">
        <v>38</v>
      </c>
      <c r="P364" s="423">
        <v>30</v>
      </c>
      <c r="Q364" s="429" t="s">
        <v>43</v>
      </c>
      <c r="R364" s="423">
        <f>(24*60)*14</f>
        <v>20160</v>
      </c>
      <c r="S364" s="429" t="s">
        <v>18</v>
      </c>
      <c r="T364" s="423">
        <v>0</v>
      </c>
      <c r="U364" s="423" t="s">
        <v>45</v>
      </c>
      <c r="V364" s="429" t="s">
        <v>44</v>
      </c>
      <c r="W364" s="429" t="s">
        <v>43</v>
      </c>
      <c r="X364" s="432">
        <f t="shared" si="29"/>
        <v>20190</v>
      </c>
      <c r="Y364" s="233" t="s">
        <v>445</v>
      </c>
      <c r="Z364" s="233"/>
    </row>
    <row r="365" spans="1:26" s="234" customFormat="1" ht="11.25">
      <c r="A365" s="692"/>
      <c r="B365" s="612"/>
      <c r="C365" s="612"/>
      <c r="D365" s="643"/>
      <c r="E365" s="643"/>
      <c r="F365" s="674"/>
      <c r="G365" s="643"/>
      <c r="H365" s="694"/>
      <c r="I365" s="612" t="s">
        <v>522</v>
      </c>
      <c r="J365" s="423" t="s">
        <v>523</v>
      </c>
      <c r="K365" s="432" t="s">
        <v>89</v>
      </c>
      <c r="L365" s="432" t="s">
        <v>89</v>
      </c>
      <c r="M365" s="432"/>
      <c r="N365" s="432"/>
      <c r="O365" s="429" t="s">
        <v>38</v>
      </c>
      <c r="P365" s="423">
        <v>15</v>
      </c>
      <c r="Q365" s="429" t="s">
        <v>43</v>
      </c>
      <c r="R365" s="423">
        <v>30</v>
      </c>
      <c r="S365" s="429" t="s">
        <v>18</v>
      </c>
      <c r="T365" s="423">
        <v>0</v>
      </c>
      <c r="U365" s="423" t="s">
        <v>45</v>
      </c>
      <c r="V365" s="429" t="s">
        <v>18</v>
      </c>
      <c r="W365" s="429" t="s">
        <v>18</v>
      </c>
      <c r="X365" s="432">
        <f t="shared" si="29"/>
        <v>45</v>
      </c>
      <c r="Y365" s="233" t="s">
        <v>524</v>
      </c>
      <c r="Z365" s="233"/>
    </row>
    <row r="366" spans="1:26" s="234" customFormat="1" ht="22.5">
      <c r="A366" s="692"/>
      <c r="B366" s="612"/>
      <c r="C366" s="612"/>
      <c r="D366" s="643"/>
      <c r="E366" s="643"/>
      <c r="F366" s="674"/>
      <c r="G366" s="643"/>
      <c r="H366" s="694"/>
      <c r="I366" s="612"/>
      <c r="J366" s="423" t="s">
        <v>431</v>
      </c>
      <c r="K366" s="432" t="s">
        <v>89</v>
      </c>
      <c r="L366" s="432" t="s">
        <v>89</v>
      </c>
      <c r="M366" s="432"/>
      <c r="N366" s="432" t="s">
        <v>89</v>
      </c>
      <c r="O366" s="429" t="s">
        <v>38</v>
      </c>
      <c r="P366" s="423">
        <v>15</v>
      </c>
      <c r="Q366" s="419" t="s">
        <v>834</v>
      </c>
      <c r="R366" s="423">
        <v>30</v>
      </c>
      <c r="S366" s="419" t="s">
        <v>838</v>
      </c>
      <c r="T366" s="423">
        <v>1440</v>
      </c>
      <c r="U366" s="423" t="s">
        <v>56</v>
      </c>
      <c r="V366" s="429" t="s">
        <v>18</v>
      </c>
      <c r="W366" s="101" t="s">
        <v>18</v>
      </c>
      <c r="X366" s="432">
        <f t="shared" si="29"/>
        <v>1485</v>
      </c>
      <c r="Y366" s="77" t="s">
        <v>525</v>
      </c>
      <c r="Z366" s="233"/>
    </row>
    <row r="367" spans="1:26" s="234" customFormat="1" ht="22.5">
      <c r="A367" s="692"/>
      <c r="B367" s="612"/>
      <c r="C367" s="612"/>
      <c r="D367" s="643"/>
      <c r="E367" s="643"/>
      <c r="F367" s="674"/>
      <c r="G367" s="643"/>
      <c r="H367" s="694"/>
      <c r="I367" s="612"/>
      <c r="J367" s="423" t="s">
        <v>526</v>
      </c>
      <c r="K367" s="432" t="s">
        <v>89</v>
      </c>
      <c r="L367" s="432" t="s">
        <v>89</v>
      </c>
      <c r="M367" s="432"/>
      <c r="N367" s="432"/>
      <c r="O367" s="429" t="s">
        <v>38</v>
      </c>
      <c r="P367" s="423">
        <v>15</v>
      </c>
      <c r="Q367" s="423" t="s">
        <v>43</v>
      </c>
      <c r="R367" s="423">
        <v>30</v>
      </c>
      <c r="S367" s="429" t="s">
        <v>18</v>
      </c>
      <c r="T367" s="423">
        <v>0</v>
      </c>
      <c r="U367" s="423" t="s">
        <v>45</v>
      </c>
      <c r="V367" s="429" t="s">
        <v>18</v>
      </c>
      <c r="W367" s="101" t="s">
        <v>18</v>
      </c>
      <c r="X367" s="432">
        <f t="shared" si="29"/>
        <v>45</v>
      </c>
      <c r="Y367" s="77" t="s">
        <v>528</v>
      </c>
      <c r="Z367" s="233"/>
    </row>
    <row r="368" spans="1:26" s="234" customFormat="1" ht="22.5">
      <c r="A368" s="692"/>
      <c r="B368" s="612"/>
      <c r="C368" s="612"/>
      <c r="D368" s="643"/>
      <c r="E368" s="643"/>
      <c r="F368" s="674"/>
      <c r="G368" s="643"/>
      <c r="H368" s="694"/>
      <c r="I368" s="612"/>
      <c r="J368" s="423" t="s">
        <v>519</v>
      </c>
      <c r="K368" s="432" t="s">
        <v>89</v>
      </c>
      <c r="L368" s="432" t="s">
        <v>89</v>
      </c>
      <c r="M368" s="432"/>
      <c r="N368" s="432"/>
      <c r="O368" s="429" t="s">
        <v>38</v>
      </c>
      <c r="P368" s="423">
        <v>15</v>
      </c>
      <c r="Q368" s="419" t="s">
        <v>834</v>
      </c>
      <c r="R368" s="423">
        <v>30</v>
      </c>
      <c r="S368" s="419" t="s">
        <v>838</v>
      </c>
      <c r="T368" s="423">
        <v>1440</v>
      </c>
      <c r="U368" s="423" t="s">
        <v>45</v>
      </c>
      <c r="V368" s="429" t="s">
        <v>18</v>
      </c>
      <c r="W368" s="429" t="s">
        <v>18</v>
      </c>
      <c r="X368" s="432">
        <f t="shared" si="29"/>
        <v>1485</v>
      </c>
      <c r="Y368" s="379" t="s">
        <v>530</v>
      </c>
      <c r="Z368" s="233"/>
    </row>
    <row r="369" spans="1:26" s="234" customFormat="1" ht="11.25">
      <c r="A369" s="692"/>
      <c r="B369" s="612"/>
      <c r="C369" s="612"/>
      <c r="D369" s="643"/>
      <c r="E369" s="643"/>
      <c r="F369" s="674"/>
      <c r="G369" s="643"/>
      <c r="H369" s="694"/>
      <c r="I369" s="612"/>
      <c r="J369" s="423" t="s">
        <v>428</v>
      </c>
      <c r="K369" s="432" t="s">
        <v>89</v>
      </c>
      <c r="L369" s="432" t="s">
        <v>89</v>
      </c>
      <c r="M369" s="432"/>
      <c r="N369" s="432" t="s">
        <v>89</v>
      </c>
      <c r="O369" s="429" t="s">
        <v>38</v>
      </c>
      <c r="P369" s="423">
        <v>15</v>
      </c>
      <c r="Q369" s="419" t="s">
        <v>834</v>
      </c>
      <c r="R369" s="423">
        <v>30</v>
      </c>
      <c r="S369" s="419" t="s">
        <v>838</v>
      </c>
      <c r="T369" s="423">
        <v>1440</v>
      </c>
      <c r="U369" s="423" t="s">
        <v>45</v>
      </c>
      <c r="V369" s="429" t="s">
        <v>18</v>
      </c>
      <c r="W369" s="429" t="s">
        <v>18</v>
      </c>
      <c r="X369" s="432">
        <f t="shared" si="29"/>
        <v>1485</v>
      </c>
      <c r="Y369" s="233" t="s">
        <v>421</v>
      </c>
      <c r="Z369" s="233"/>
    </row>
    <row r="370" spans="1:26" s="234" customFormat="1" ht="45">
      <c r="A370" s="692"/>
      <c r="B370" s="612"/>
      <c r="C370" s="612"/>
      <c r="D370" s="643"/>
      <c r="E370" s="643"/>
      <c r="F370" s="674"/>
      <c r="G370" s="643"/>
      <c r="H370" s="694"/>
      <c r="I370" s="612"/>
      <c r="J370" s="423" t="s">
        <v>520</v>
      </c>
      <c r="K370" s="432" t="s">
        <v>89</v>
      </c>
      <c r="L370" s="432"/>
      <c r="M370" s="432" t="s">
        <v>89</v>
      </c>
      <c r="N370" s="432"/>
      <c r="O370" s="429" t="s">
        <v>38</v>
      </c>
      <c r="P370" s="423">
        <v>30</v>
      </c>
      <c r="Q370" s="429" t="s">
        <v>43</v>
      </c>
      <c r="R370" s="423">
        <f>(60*2)</f>
        <v>120</v>
      </c>
      <c r="S370" s="429" t="s">
        <v>18</v>
      </c>
      <c r="T370" s="423">
        <v>0</v>
      </c>
      <c r="U370" s="423" t="s">
        <v>56</v>
      </c>
      <c r="V370" s="429" t="s">
        <v>54</v>
      </c>
      <c r="W370" s="429" t="s">
        <v>12</v>
      </c>
      <c r="X370" s="432">
        <f t="shared" si="29"/>
        <v>150</v>
      </c>
      <c r="Y370" s="379" t="s">
        <v>434</v>
      </c>
      <c r="Z370" s="233"/>
    </row>
    <row r="371" spans="1:26" s="234" customFormat="1" ht="33.75">
      <c r="A371" s="692"/>
      <c r="B371" s="612"/>
      <c r="C371" s="612"/>
      <c r="D371" s="643"/>
      <c r="E371" s="643"/>
      <c r="F371" s="674"/>
      <c r="G371" s="643"/>
      <c r="H371" s="694"/>
      <c r="I371" s="612"/>
      <c r="J371" s="432" t="s">
        <v>435</v>
      </c>
      <c r="K371" s="432" t="s">
        <v>89</v>
      </c>
      <c r="L371" s="432"/>
      <c r="M371" s="432" t="s">
        <v>89</v>
      </c>
      <c r="N371" s="432"/>
      <c r="O371" s="429" t="s">
        <v>38</v>
      </c>
      <c r="P371" s="423">
        <v>30</v>
      </c>
      <c r="Q371" s="429" t="s">
        <v>43</v>
      </c>
      <c r="R371" s="423">
        <f>(60*2)</f>
        <v>120</v>
      </c>
      <c r="S371" s="429" t="s">
        <v>18</v>
      </c>
      <c r="T371" s="423">
        <v>0</v>
      </c>
      <c r="U371" s="423" t="s">
        <v>56</v>
      </c>
      <c r="V371" s="429" t="s">
        <v>54</v>
      </c>
      <c r="W371" s="429" t="s">
        <v>12</v>
      </c>
      <c r="X371" s="432">
        <f t="shared" si="29"/>
        <v>150</v>
      </c>
      <c r="Y371" s="379" t="s">
        <v>437</v>
      </c>
      <c r="Z371" s="233"/>
    </row>
    <row r="372" spans="1:26" s="234" customFormat="1" ht="56.25">
      <c r="A372" s="692"/>
      <c r="B372" s="612"/>
      <c r="C372" s="612"/>
      <c r="D372" s="643"/>
      <c r="E372" s="643"/>
      <c r="F372" s="674"/>
      <c r="G372" s="643"/>
      <c r="H372" s="694"/>
      <c r="I372" s="612"/>
      <c r="J372" s="432" t="s">
        <v>438</v>
      </c>
      <c r="K372" s="432" t="s">
        <v>89</v>
      </c>
      <c r="L372" s="432"/>
      <c r="M372" s="432" t="s">
        <v>89</v>
      </c>
      <c r="N372" s="432"/>
      <c r="O372" s="429" t="s">
        <v>38</v>
      </c>
      <c r="P372" s="423">
        <v>30</v>
      </c>
      <c r="Q372" s="429" t="s">
        <v>43</v>
      </c>
      <c r="R372" s="423">
        <f>(60*2)</f>
        <v>120</v>
      </c>
      <c r="S372" s="429" t="s">
        <v>18</v>
      </c>
      <c r="T372" s="423">
        <v>0</v>
      </c>
      <c r="U372" s="423" t="s">
        <v>56</v>
      </c>
      <c r="V372" s="429" t="s">
        <v>54</v>
      </c>
      <c r="W372" s="429" t="s">
        <v>12</v>
      </c>
      <c r="X372" s="432">
        <f t="shared" si="29"/>
        <v>150</v>
      </c>
      <c r="Y372" s="358" t="s">
        <v>440</v>
      </c>
      <c r="Z372" s="233"/>
    </row>
    <row r="373" spans="1:26" s="234" customFormat="1" ht="78.75">
      <c r="A373" s="692"/>
      <c r="B373" s="612"/>
      <c r="C373" s="612"/>
      <c r="D373" s="643"/>
      <c r="E373" s="643"/>
      <c r="F373" s="674"/>
      <c r="G373" s="643"/>
      <c r="H373" s="694"/>
      <c r="I373" s="612"/>
      <c r="J373" s="432" t="s">
        <v>441</v>
      </c>
      <c r="K373" s="432" t="s">
        <v>89</v>
      </c>
      <c r="L373" s="432"/>
      <c r="M373" s="432" t="s">
        <v>89</v>
      </c>
      <c r="N373" s="432"/>
      <c r="O373" s="429" t="s">
        <v>38</v>
      </c>
      <c r="P373" s="423">
        <v>30</v>
      </c>
      <c r="Q373" s="429" t="s">
        <v>43</v>
      </c>
      <c r="R373" s="423">
        <f>(60*2)</f>
        <v>120</v>
      </c>
      <c r="S373" s="429" t="s">
        <v>18</v>
      </c>
      <c r="T373" s="423">
        <v>0</v>
      </c>
      <c r="U373" s="423" t="s">
        <v>41</v>
      </c>
      <c r="V373" s="429" t="s">
        <v>44</v>
      </c>
      <c r="W373" s="429" t="s">
        <v>43</v>
      </c>
      <c r="X373" s="432">
        <f t="shared" si="29"/>
        <v>150</v>
      </c>
      <c r="Y373" s="379" t="s">
        <v>532</v>
      </c>
      <c r="Z373" s="233"/>
    </row>
    <row r="374" spans="1:26" s="234" customFormat="1" ht="11.25">
      <c r="A374" s="692"/>
      <c r="B374" s="612"/>
      <c r="C374" s="612"/>
      <c r="D374" s="643"/>
      <c r="E374" s="643"/>
      <c r="F374" s="674"/>
      <c r="G374" s="643"/>
      <c r="H374" s="694"/>
      <c r="I374" s="612"/>
      <c r="J374" s="432" t="s">
        <v>444</v>
      </c>
      <c r="K374" s="432" t="s">
        <v>89</v>
      </c>
      <c r="L374" s="432"/>
      <c r="M374" s="432" t="s">
        <v>89</v>
      </c>
      <c r="N374" s="432"/>
      <c r="O374" s="429" t="s">
        <v>38</v>
      </c>
      <c r="P374" s="423">
        <v>30</v>
      </c>
      <c r="Q374" s="429" t="s">
        <v>43</v>
      </c>
      <c r="R374" s="423">
        <f>(24*60)*14</f>
        <v>20160</v>
      </c>
      <c r="S374" s="429" t="s">
        <v>18</v>
      </c>
      <c r="T374" s="423">
        <v>0</v>
      </c>
      <c r="U374" s="423" t="s">
        <v>45</v>
      </c>
      <c r="V374" s="429" t="s">
        <v>44</v>
      </c>
      <c r="W374" s="429" t="s">
        <v>43</v>
      </c>
      <c r="X374" s="432">
        <f t="shared" si="29"/>
        <v>20190</v>
      </c>
      <c r="Y374" s="233" t="s">
        <v>445</v>
      </c>
      <c r="Z374" s="233"/>
    </row>
    <row r="375" spans="1:26" s="234" customFormat="1" ht="11.25">
      <c r="A375" s="692"/>
      <c r="B375" s="612"/>
      <c r="C375" s="612"/>
      <c r="D375" s="643"/>
      <c r="E375" s="643"/>
      <c r="F375" s="674"/>
      <c r="G375" s="643"/>
      <c r="H375" s="694"/>
      <c r="I375" s="612" t="s">
        <v>534</v>
      </c>
      <c r="J375" s="423" t="s">
        <v>431</v>
      </c>
      <c r="K375" s="432" t="s">
        <v>89</v>
      </c>
      <c r="L375" s="432" t="s">
        <v>89</v>
      </c>
      <c r="M375" s="432"/>
      <c r="N375" s="432" t="s">
        <v>89</v>
      </c>
      <c r="O375" s="429" t="s">
        <v>38</v>
      </c>
      <c r="P375" s="423">
        <v>15</v>
      </c>
      <c r="Q375" s="419" t="s">
        <v>834</v>
      </c>
      <c r="R375" s="423">
        <v>30</v>
      </c>
      <c r="S375" s="419" t="s">
        <v>838</v>
      </c>
      <c r="T375" s="423">
        <v>1440</v>
      </c>
      <c r="U375" s="423" t="s">
        <v>56</v>
      </c>
      <c r="V375" s="429" t="s">
        <v>18</v>
      </c>
      <c r="W375" s="101" t="s">
        <v>18</v>
      </c>
      <c r="X375" s="432">
        <f t="shared" si="29"/>
        <v>1485</v>
      </c>
      <c r="Y375" s="483" t="s">
        <v>535</v>
      </c>
      <c r="Z375" s="233"/>
    </row>
    <row r="376" spans="1:26" s="234" customFormat="1" ht="11.25">
      <c r="A376" s="692"/>
      <c r="B376" s="612"/>
      <c r="C376" s="612"/>
      <c r="D376" s="643"/>
      <c r="E376" s="643"/>
      <c r="F376" s="674"/>
      <c r="G376" s="643"/>
      <c r="H376" s="694"/>
      <c r="I376" s="612"/>
      <c r="J376" s="423" t="s">
        <v>519</v>
      </c>
      <c r="K376" s="432" t="s">
        <v>89</v>
      </c>
      <c r="L376" s="432" t="s">
        <v>89</v>
      </c>
      <c r="M376" s="432"/>
      <c r="N376" s="432"/>
      <c r="O376" s="429" t="s">
        <v>38</v>
      </c>
      <c r="P376" s="423">
        <v>15</v>
      </c>
      <c r="Q376" s="419" t="s">
        <v>834</v>
      </c>
      <c r="R376" s="423">
        <v>30</v>
      </c>
      <c r="S376" s="419" t="s">
        <v>838</v>
      </c>
      <c r="T376" s="423">
        <v>1440</v>
      </c>
      <c r="U376" s="423" t="s">
        <v>45</v>
      </c>
      <c r="V376" s="429" t="s">
        <v>18</v>
      </c>
      <c r="W376" s="429" t="s">
        <v>18</v>
      </c>
      <c r="X376" s="432">
        <f t="shared" si="29"/>
        <v>1485</v>
      </c>
      <c r="Y376" s="483" t="s">
        <v>535</v>
      </c>
      <c r="Z376" s="233"/>
    </row>
    <row r="377" spans="1:26" s="234" customFormat="1" ht="11.25">
      <c r="A377" s="692"/>
      <c r="B377" s="612"/>
      <c r="C377" s="612"/>
      <c r="D377" s="643"/>
      <c r="E377" s="643"/>
      <c r="F377" s="674"/>
      <c r="G377" s="643"/>
      <c r="H377" s="694"/>
      <c r="I377" s="612"/>
      <c r="J377" s="423" t="s">
        <v>428</v>
      </c>
      <c r="K377" s="432" t="s">
        <v>89</v>
      </c>
      <c r="L377" s="432" t="s">
        <v>89</v>
      </c>
      <c r="M377" s="432"/>
      <c r="N377" s="432" t="s">
        <v>89</v>
      </c>
      <c r="O377" s="429" t="s">
        <v>38</v>
      </c>
      <c r="P377" s="423">
        <v>15</v>
      </c>
      <c r="Q377" s="419" t="s">
        <v>834</v>
      </c>
      <c r="R377" s="423">
        <v>30</v>
      </c>
      <c r="S377" s="419" t="s">
        <v>838</v>
      </c>
      <c r="T377" s="423">
        <v>1440</v>
      </c>
      <c r="U377" s="423" t="s">
        <v>45</v>
      </c>
      <c r="V377" s="429" t="s">
        <v>18</v>
      </c>
      <c r="W377" s="429" t="s">
        <v>18</v>
      </c>
      <c r="X377" s="432">
        <f t="shared" si="29"/>
        <v>1485</v>
      </c>
      <c r="Y377" s="483" t="s">
        <v>535</v>
      </c>
      <c r="Z377" s="233"/>
    </row>
    <row r="378" spans="1:26" s="234" customFormat="1" ht="45">
      <c r="A378" s="692"/>
      <c r="B378" s="612"/>
      <c r="C378" s="612"/>
      <c r="D378" s="643"/>
      <c r="E378" s="643"/>
      <c r="F378" s="674"/>
      <c r="G378" s="643"/>
      <c r="H378" s="694"/>
      <c r="I378" s="612"/>
      <c r="J378" s="432" t="s">
        <v>520</v>
      </c>
      <c r="K378" s="432" t="s">
        <v>89</v>
      </c>
      <c r="L378" s="432"/>
      <c r="M378" s="432" t="s">
        <v>89</v>
      </c>
      <c r="N378" s="432"/>
      <c r="O378" s="429" t="s">
        <v>38</v>
      </c>
      <c r="P378" s="423">
        <v>30</v>
      </c>
      <c r="Q378" s="429" t="s">
        <v>43</v>
      </c>
      <c r="R378" s="423">
        <f>(60*2)</f>
        <v>120</v>
      </c>
      <c r="S378" s="429" t="s">
        <v>18</v>
      </c>
      <c r="T378" s="423">
        <v>0</v>
      </c>
      <c r="U378" s="423" t="s">
        <v>56</v>
      </c>
      <c r="V378" s="429" t="s">
        <v>54</v>
      </c>
      <c r="W378" s="429" t="s">
        <v>12</v>
      </c>
      <c r="X378" s="432">
        <f t="shared" si="29"/>
        <v>150</v>
      </c>
      <c r="Y378" s="379" t="s">
        <v>434</v>
      </c>
      <c r="Z378" s="233"/>
    </row>
    <row r="379" spans="1:26" s="234" customFormat="1" ht="33.75">
      <c r="A379" s="692"/>
      <c r="B379" s="612"/>
      <c r="C379" s="612"/>
      <c r="D379" s="643"/>
      <c r="E379" s="643"/>
      <c r="F379" s="674"/>
      <c r="G379" s="643"/>
      <c r="H379" s="694"/>
      <c r="I379" s="612"/>
      <c r="J379" s="432" t="s">
        <v>435</v>
      </c>
      <c r="K379" s="432" t="s">
        <v>89</v>
      </c>
      <c r="L379" s="432"/>
      <c r="M379" s="432" t="s">
        <v>89</v>
      </c>
      <c r="N379" s="432"/>
      <c r="O379" s="429" t="s">
        <v>38</v>
      </c>
      <c r="P379" s="423">
        <v>30</v>
      </c>
      <c r="Q379" s="429" t="s">
        <v>43</v>
      </c>
      <c r="R379" s="423">
        <f>(60*2)</f>
        <v>120</v>
      </c>
      <c r="S379" s="429" t="s">
        <v>18</v>
      </c>
      <c r="T379" s="423">
        <v>0</v>
      </c>
      <c r="U379" s="423" t="s">
        <v>56</v>
      </c>
      <c r="V379" s="429" t="s">
        <v>54</v>
      </c>
      <c r="W379" s="429" t="s">
        <v>12</v>
      </c>
      <c r="X379" s="432">
        <f t="shared" si="29"/>
        <v>150</v>
      </c>
      <c r="Y379" s="379" t="s">
        <v>437</v>
      </c>
      <c r="Z379" s="233"/>
    </row>
    <row r="380" spans="1:26" s="234" customFormat="1" ht="56.25">
      <c r="A380" s="692"/>
      <c r="B380" s="612"/>
      <c r="C380" s="612"/>
      <c r="D380" s="643"/>
      <c r="E380" s="643"/>
      <c r="F380" s="674"/>
      <c r="G380" s="643"/>
      <c r="H380" s="694"/>
      <c r="I380" s="612"/>
      <c r="J380" s="432" t="s">
        <v>438</v>
      </c>
      <c r="K380" s="432" t="s">
        <v>89</v>
      </c>
      <c r="L380" s="432"/>
      <c r="M380" s="432" t="s">
        <v>89</v>
      </c>
      <c r="N380" s="432"/>
      <c r="O380" s="429" t="s">
        <v>38</v>
      </c>
      <c r="P380" s="423">
        <v>30</v>
      </c>
      <c r="Q380" s="429" t="s">
        <v>43</v>
      </c>
      <c r="R380" s="423">
        <f>(60*2)</f>
        <v>120</v>
      </c>
      <c r="S380" s="429" t="s">
        <v>18</v>
      </c>
      <c r="T380" s="423">
        <v>0</v>
      </c>
      <c r="U380" s="423" t="s">
        <v>56</v>
      </c>
      <c r="V380" s="429" t="s">
        <v>54</v>
      </c>
      <c r="W380" s="429" t="s">
        <v>12</v>
      </c>
      <c r="X380" s="432">
        <f t="shared" si="29"/>
        <v>150</v>
      </c>
      <c r="Y380" s="358" t="s">
        <v>440</v>
      </c>
      <c r="Z380" s="233"/>
    </row>
    <row r="381" spans="1:26" s="234" customFormat="1" ht="11.25">
      <c r="A381" s="692"/>
      <c r="B381" s="612"/>
      <c r="C381" s="612"/>
      <c r="D381" s="643"/>
      <c r="E381" s="643"/>
      <c r="F381" s="674"/>
      <c r="G381" s="643"/>
      <c r="H381" s="694"/>
      <c r="I381" s="612"/>
      <c r="J381" s="432" t="s">
        <v>441</v>
      </c>
      <c r="K381" s="432" t="s">
        <v>89</v>
      </c>
      <c r="L381" s="432"/>
      <c r="M381" s="432" t="s">
        <v>89</v>
      </c>
      <c r="N381" s="432"/>
      <c r="O381" s="429" t="s">
        <v>38</v>
      </c>
      <c r="P381" s="423">
        <v>30</v>
      </c>
      <c r="Q381" s="429" t="s">
        <v>43</v>
      </c>
      <c r="R381" s="423">
        <f>(60*2)</f>
        <v>120</v>
      </c>
      <c r="S381" s="429" t="s">
        <v>18</v>
      </c>
      <c r="T381" s="423">
        <v>0</v>
      </c>
      <c r="U381" s="423" t="s">
        <v>41</v>
      </c>
      <c r="V381" s="429" t="s">
        <v>44</v>
      </c>
      <c r="W381" s="429" t="s">
        <v>43</v>
      </c>
      <c r="X381" s="432">
        <f t="shared" si="29"/>
        <v>150</v>
      </c>
      <c r="Y381" s="233" t="s">
        <v>536</v>
      </c>
      <c r="Z381" s="233"/>
    </row>
    <row r="382" spans="1:26" s="234" customFormat="1" ht="11.25">
      <c r="A382" s="692"/>
      <c r="B382" s="612"/>
      <c r="C382" s="612"/>
      <c r="D382" s="643"/>
      <c r="E382" s="643"/>
      <c r="F382" s="674"/>
      <c r="G382" s="643"/>
      <c r="H382" s="694"/>
      <c r="I382" s="612"/>
      <c r="J382" s="432" t="s">
        <v>444</v>
      </c>
      <c r="K382" s="432" t="s">
        <v>89</v>
      </c>
      <c r="L382" s="432"/>
      <c r="M382" s="432" t="s">
        <v>89</v>
      </c>
      <c r="N382" s="432"/>
      <c r="O382" s="429" t="s">
        <v>38</v>
      </c>
      <c r="P382" s="423">
        <v>30</v>
      </c>
      <c r="Q382" s="429" t="s">
        <v>43</v>
      </c>
      <c r="R382" s="423">
        <f>(24*60)*14</f>
        <v>20160</v>
      </c>
      <c r="S382" s="429" t="s">
        <v>18</v>
      </c>
      <c r="T382" s="423">
        <v>0</v>
      </c>
      <c r="U382" s="423" t="s">
        <v>45</v>
      </c>
      <c r="V382" s="429" t="s">
        <v>44</v>
      </c>
      <c r="W382" s="429" t="s">
        <v>43</v>
      </c>
      <c r="X382" s="432">
        <f t="shared" si="29"/>
        <v>20190</v>
      </c>
      <c r="Y382" s="233" t="s">
        <v>445</v>
      </c>
      <c r="Z382" s="233"/>
    </row>
    <row r="383" spans="1:26" s="234" customFormat="1" ht="22.5">
      <c r="A383" s="692"/>
      <c r="B383" s="612"/>
      <c r="C383" s="612"/>
      <c r="D383" s="643"/>
      <c r="E383" s="643"/>
      <c r="F383" s="674"/>
      <c r="G383" s="643"/>
      <c r="H383" s="694"/>
      <c r="I383" s="612" t="s">
        <v>538</v>
      </c>
      <c r="J383" s="423" t="s">
        <v>519</v>
      </c>
      <c r="K383" s="432" t="s">
        <v>89</v>
      </c>
      <c r="L383" s="432" t="s">
        <v>89</v>
      </c>
      <c r="M383" s="432"/>
      <c r="N383" s="432"/>
      <c r="O383" s="429" t="s">
        <v>38</v>
      </c>
      <c r="P383" s="423">
        <v>15</v>
      </c>
      <c r="Q383" s="419" t="s">
        <v>834</v>
      </c>
      <c r="R383" s="423">
        <v>30</v>
      </c>
      <c r="S383" s="419" t="s">
        <v>838</v>
      </c>
      <c r="T383" s="423">
        <v>1440</v>
      </c>
      <c r="U383" s="423" t="s">
        <v>45</v>
      </c>
      <c r="V383" s="429" t="s">
        <v>18</v>
      </c>
      <c r="W383" s="429" t="s">
        <v>18</v>
      </c>
      <c r="X383" s="432">
        <f t="shared" si="29"/>
        <v>1485</v>
      </c>
      <c r="Y383" s="452" t="s">
        <v>540</v>
      </c>
      <c r="Z383" s="233"/>
    </row>
    <row r="384" spans="1:26" s="234" customFormat="1" ht="22.5">
      <c r="A384" s="692"/>
      <c r="B384" s="612"/>
      <c r="C384" s="612"/>
      <c r="D384" s="643"/>
      <c r="E384" s="643"/>
      <c r="F384" s="674"/>
      <c r="G384" s="643"/>
      <c r="H384" s="694"/>
      <c r="I384" s="612"/>
      <c r="J384" s="423" t="s">
        <v>541</v>
      </c>
      <c r="K384" s="432" t="s">
        <v>89</v>
      </c>
      <c r="L384" s="432" t="s">
        <v>89</v>
      </c>
      <c r="M384" s="432"/>
      <c r="N384" s="432"/>
      <c r="O384" s="429" t="s">
        <v>38</v>
      </c>
      <c r="P384" s="423">
        <v>15</v>
      </c>
      <c r="Q384" s="429" t="s">
        <v>43</v>
      </c>
      <c r="R384" s="423">
        <v>30</v>
      </c>
      <c r="S384" s="429" t="s">
        <v>18</v>
      </c>
      <c r="T384" s="423">
        <v>0</v>
      </c>
      <c r="U384" s="423" t="s">
        <v>45</v>
      </c>
      <c r="V384" s="429" t="s">
        <v>18</v>
      </c>
      <c r="W384" s="429" t="s">
        <v>43</v>
      </c>
      <c r="X384" s="432">
        <f t="shared" si="29"/>
        <v>45</v>
      </c>
      <c r="Y384" s="379" t="s">
        <v>543</v>
      </c>
      <c r="Z384" s="233"/>
    </row>
    <row r="385" spans="1:26" s="234" customFormat="1" ht="11.25">
      <c r="A385" s="692"/>
      <c r="B385" s="612"/>
      <c r="C385" s="612"/>
      <c r="D385" s="643"/>
      <c r="E385" s="643"/>
      <c r="F385" s="674"/>
      <c r="G385" s="643"/>
      <c r="H385" s="694"/>
      <c r="I385" s="612"/>
      <c r="J385" s="423" t="s">
        <v>428</v>
      </c>
      <c r="K385" s="432" t="s">
        <v>89</v>
      </c>
      <c r="L385" s="432" t="s">
        <v>89</v>
      </c>
      <c r="M385" s="432"/>
      <c r="N385" s="432" t="s">
        <v>89</v>
      </c>
      <c r="O385" s="429" t="s">
        <v>38</v>
      </c>
      <c r="P385" s="423">
        <v>15</v>
      </c>
      <c r="Q385" s="419" t="s">
        <v>834</v>
      </c>
      <c r="R385" s="423">
        <v>30</v>
      </c>
      <c r="S385" s="419" t="s">
        <v>838</v>
      </c>
      <c r="T385" s="423">
        <v>1440</v>
      </c>
      <c r="U385" s="423" t="s">
        <v>45</v>
      </c>
      <c r="V385" s="429" t="s">
        <v>18</v>
      </c>
      <c r="W385" s="429" t="s">
        <v>18</v>
      </c>
      <c r="X385" s="432">
        <f t="shared" si="29"/>
        <v>1485</v>
      </c>
      <c r="Y385" s="233" t="s">
        <v>421</v>
      </c>
      <c r="Z385" s="233"/>
    </row>
    <row r="386" spans="1:26" s="234" customFormat="1" ht="45">
      <c r="A386" s="692"/>
      <c r="B386" s="612"/>
      <c r="C386" s="612"/>
      <c r="D386" s="643"/>
      <c r="E386" s="643"/>
      <c r="F386" s="674"/>
      <c r="G386" s="643"/>
      <c r="H386" s="694"/>
      <c r="I386" s="612"/>
      <c r="J386" s="432" t="s">
        <v>520</v>
      </c>
      <c r="K386" s="432" t="s">
        <v>89</v>
      </c>
      <c r="L386" s="432"/>
      <c r="M386" s="432" t="s">
        <v>89</v>
      </c>
      <c r="N386" s="432"/>
      <c r="O386" s="429" t="s">
        <v>38</v>
      </c>
      <c r="P386" s="423">
        <v>30</v>
      </c>
      <c r="Q386" s="429" t="s">
        <v>43</v>
      </c>
      <c r="R386" s="423">
        <f>(60*2)</f>
        <v>120</v>
      </c>
      <c r="S386" s="429" t="s">
        <v>18</v>
      </c>
      <c r="T386" s="423">
        <v>0</v>
      </c>
      <c r="U386" s="423" t="s">
        <v>56</v>
      </c>
      <c r="V386" s="429" t="s">
        <v>54</v>
      </c>
      <c r="W386" s="429" t="s">
        <v>12</v>
      </c>
      <c r="X386" s="432">
        <f t="shared" si="29"/>
        <v>150</v>
      </c>
      <c r="Y386" s="379" t="s">
        <v>434</v>
      </c>
      <c r="Z386" s="233"/>
    </row>
    <row r="387" spans="1:26" s="234" customFormat="1" ht="33.75">
      <c r="A387" s="692"/>
      <c r="B387" s="612"/>
      <c r="C387" s="612"/>
      <c r="D387" s="643"/>
      <c r="E387" s="643"/>
      <c r="F387" s="674"/>
      <c r="G387" s="643"/>
      <c r="H387" s="694"/>
      <c r="I387" s="612"/>
      <c r="J387" s="432" t="s">
        <v>435</v>
      </c>
      <c r="K387" s="432" t="s">
        <v>89</v>
      </c>
      <c r="L387" s="432"/>
      <c r="M387" s="432" t="s">
        <v>89</v>
      </c>
      <c r="N387" s="432"/>
      <c r="O387" s="429" t="s">
        <v>38</v>
      </c>
      <c r="P387" s="423">
        <v>30</v>
      </c>
      <c r="Q387" s="429" t="s">
        <v>43</v>
      </c>
      <c r="R387" s="423">
        <f>(60*2)</f>
        <v>120</v>
      </c>
      <c r="S387" s="429" t="s">
        <v>18</v>
      </c>
      <c r="T387" s="423">
        <v>0</v>
      </c>
      <c r="U387" s="423" t="s">
        <v>56</v>
      </c>
      <c r="V387" s="429" t="s">
        <v>54</v>
      </c>
      <c r="W387" s="429" t="s">
        <v>12</v>
      </c>
      <c r="X387" s="432">
        <f t="shared" ref="X387:X441" si="30">P387+R387+T387</f>
        <v>150</v>
      </c>
      <c r="Y387" s="379" t="s">
        <v>437</v>
      </c>
      <c r="Z387" s="233"/>
    </row>
    <row r="388" spans="1:26" s="234" customFormat="1" ht="56.25">
      <c r="A388" s="692"/>
      <c r="B388" s="612"/>
      <c r="C388" s="612"/>
      <c r="D388" s="643"/>
      <c r="E388" s="643"/>
      <c r="F388" s="674"/>
      <c r="G388" s="643"/>
      <c r="H388" s="694"/>
      <c r="I388" s="612"/>
      <c r="J388" s="432" t="s">
        <v>438</v>
      </c>
      <c r="K388" s="432" t="s">
        <v>89</v>
      </c>
      <c r="L388" s="432"/>
      <c r="M388" s="432" t="s">
        <v>89</v>
      </c>
      <c r="N388" s="432"/>
      <c r="O388" s="429" t="s">
        <v>38</v>
      </c>
      <c r="P388" s="423">
        <v>30</v>
      </c>
      <c r="Q388" s="429" t="s">
        <v>43</v>
      </c>
      <c r="R388" s="423">
        <f>(60*2)</f>
        <v>120</v>
      </c>
      <c r="S388" s="429" t="s">
        <v>18</v>
      </c>
      <c r="T388" s="423">
        <v>0</v>
      </c>
      <c r="U388" s="423" t="s">
        <v>56</v>
      </c>
      <c r="V388" s="429" t="s">
        <v>54</v>
      </c>
      <c r="W388" s="429" t="s">
        <v>12</v>
      </c>
      <c r="X388" s="432">
        <f t="shared" si="30"/>
        <v>150</v>
      </c>
      <c r="Y388" s="358" t="s">
        <v>440</v>
      </c>
      <c r="Z388" s="233"/>
    </row>
    <row r="389" spans="1:26" s="234" customFormat="1" ht="56.25">
      <c r="A389" s="692"/>
      <c r="B389" s="612"/>
      <c r="C389" s="612"/>
      <c r="D389" s="643"/>
      <c r="E389" s="643"/>
      <c r="F389" s="674"/>
      <c r="G389" s="643"/>
      <c r="H389" s="694"/>
      <c r="I389" s="612"/>
      <c r="J389" s="423" t="s">
        <v>441</v>
      </c>
      <c r="K389" s="432" t="s">
        <v>89</v>
      </c>
      <c r="L389" s="432"/>
      <c r="M389" s="432" t="s">
        <v>89</v>
      </c>
      <c r="N389" s="432"/>
      <c r="O389" s="429" t="s">
        <v>38</v>
      </c>
      <c r="P389" s="423">
        <v>30</v>
      </c>
      <c r="Q389" s="429" t="s">
        <v>43</v>
      </c>
      <c r="R389" s="423">
        <f>(60*2)</f>
        <v>120</v>
      </c>
      <c r="S389" s="429" t="s">
        <v>18</v>
      </c>
      <c r="T389" s="423">
        <v>0</v>
      </c>
      <c r="U389" s="423" t="s">
        <v>41</v>
      </c>
      <c r="V389" s="429" t="s">
        <v>44</v>
      </c>
      <c r="W389" s="429" t="s">
        <v>43</v>
      </c>
      <c r="X389" s="432">
        <f t="shared" si="30"/>
        <v>150</v>
      </c>
      <c r="Y389" s="379" t="s">
        <v>545</v>
      </c>
      <c r="Z389" s="233"/>
    </row>
    <row r="390" spans="1:26" s="234" customFormat="1" ht="11.25">
      <c r="A390" s="692"/>
      <c r="B390" s="612"/>
      <c r="C390" s="612"/>
      <c r="D390" s="643"/>
      <c r="E390" s="643"/>
      <c r="F390" s="674"/>
      <c r="G390" s="643"/>
      <c r="H390" s="694"/>
      <c r="I390" s="612"/>
      <c r="J390" s="423" t="s">
        <v>444</v>
      </c>
      <c r="K390" s="432" t="s">
        <v>89</v>
      </c>
      <c r="L390" s="432"/>
      <c r="M390" s="432" t="s">
        <v>89</v>
      </c>
      <c r="N390" s="432"/>
      <c r="O390" s="429" t="s">
        <v>38</v>
      </c>
      <c r="P390" s="423">
        <v>30</v>
      </c>
      <c r="Q390" s="429" t="s">
        <v>43</v>
      </c>
      <c r="R390" s="423">
        <f>(24*60)*14</f>
        <v>20160</v>
      </c>
      <c r="S390" s="429" t="s">
        <v>18</v>
      </c>
      <c r="T390" s="423">
        <v>0</v>
      </c>
      <c r="U390" s="423" t="s">
        <v>45</v>
      </c>
      <c r="V390" s="429" t="s">
        <v>44</v>
      </c>
      <c r="W390" s="429" t="s">
        <v>43</v>
      </c>
      <c r="X390" s="432">
        <f t="shared" si="30"/>
        <v>20190</v>
      </c>
      <c r="Y390" s="233" t="s">
        <v>445</v>
      </c>
      <c r="Z390" s="233"/>
    </row>
    <row r="391" spans="1:26" s="234" customFormat="1" ht="22.5">
      <c r="A391" s="692"/>
      <c r="B391" s="612"/>
      <c r="C391" s="612"/>
      <c r="D391" s="643"/>
      <c r="E391" s="643"/>
      <c r="F391" s="674"/>
      <c r="G391" s="643"/>
      <c r="H391" s="694"/>
      <c r="I391" s="612" t="s">
        <v>546</v>
      </c>
      <c r="J391" s="423" t="s">
        <v>519</v>
      </c>
      <c r="K391" s="432" t="s">
        <v>89</v>
      </c>
      <c r="L391" s="432" t="s">
        <v>89</v>
      </c>
      <c r="M391" s="432"/>
      <c r="N391" s="432"/>
      <c r="O391" s="429" t="s">
        <v>38</v>
      </c>
      <c r="P391" s="423">
        <v>15</v>
      </c>
      <c r="Q391" s="419" t="s">
        <v>834</v>
      </c>
      <c r="R391" s="423">
        <v>30</v>
      </c>
      <c r="S391" s="419" t="s">
        <v>838</v>
      </c>
      <c r="T391" s="423">
        <v>1440</v>
      </c>
      <c r="U391" s="423" t="s">
        <v>45</v>
      </c>
      <c r="V391" s="429" t="s">
        <v>18</v>
      </c>
      <c r="W391" s="429" t="s">
        <v>18</v>
      </c>
      <c r="X391" s="432">
        <f t="shared" si="30"/>
        <v>1485</v>
      </c>
      <c r="Y391" s="77" t="s">
        <v>547</v>
      </c>
      <c r="Z391" s="233"/>
    </row>
    <row r="392" spans="1:26" s="234" customFormat="1" ht="56.25">
      <c r="A392" s="692"/>
      <c r="B392" s="612"/>
      <c r="C392" s="612"/>
      <c r="D392" s="643"/>
      <c r="E392" s="643"/>
      <c r="F392" s="674"/>
      <c r="G392" s="643"/>
      <c r="H392" s="694"/>
      <c r="I392" s="612"/>
      <c r="J392" s="432" t="s">
        <v>548</v>
      </c>
      <c r="K392" s="423" t="s">
        <v>89</v>
      </c>
      <c r="L392" s="423" t="s">
        <v>89</v>
      </c>
      <c r="M392" s="423"/>
      <c r="N392" s="423"/>
      <c r="O392" s="429" t="s">
        <v>38</v>
      </c>
      <c r="P392" s="423">
        <v>15</v>
      </c>
      <c r="Q392" s="429" t="s">
        <v>43</v>
      </c>
      <c r="R392" s="423">
        <v>30</v>
      </c>
      <c r="S392" s="429" t="s">
        <v>18</v>
      </c>
      <c r="T392" s="423">
        <v>0</v>
      </c>
      <c r="U392" s="423" t="s">
        <v>45</v>
      </c>
      <c r="V392" s="429" t="s">
        <v>18</v>
      </c>
      <c r="W392" s="429" t="s">
        <v>18</v>
      </c>
      <c r="X392" s="432">
        <f t="shared" si="30"/>
        <v>45</v>
      </c>
      <c r="Y392" s="77" t="s">
        <v>550</v>
      </c>
      <c r="Z392" s="233"/>
    </row>
    <row r="393" spans="1:26" s="234" customFormat="1" ht="56.25">
      <c r="A393" s="692"/>
      <c r="B393" s="612"/>
      <c r="C393" s="612"/>
      <c r="D393" s="643"/>
      <c r="E393" s="643"/>
      <c r="F393" s="674"/>
      <c r="G393" s="643"/>
      <c r="H393" s="694"/>
      <c r="I393" s="612"/>
      <c r="J393" s="432" t="s">
        <v>428</v>
      </c>
      <c r="K393" s="432" t="s">
        <v>89</v>
      </c>
      <c r="L393" s="432" t="s">
        <v>89</v>
      </c>
      <c r="M393" s="432"/>
      <c r="N393" s="432" t="s">
        <v>89</v>
      </c>
      <c r="O393" s="429" t="s">
        <v>38</v>
      </c>
      <c r="P393" s="423">
        <v>15</v>
      </c>
      <c r="Q393" s="419" t="s">
        <v>834</v>
      </c>
      <c r="R393" s="423">
        <v>30</v>
      </c>
      <c r="S393" s="419" t="s">
        <v>838</v>
      </c>
      <c r="T393" s="423">
        <v>1440</v>
      </c>
      <c r="U393" s="423" t="s">
        <v>45</v>
      </c>
      <c r="V393" s="429" t="s">
        <v>18</v>
      </c>
      <c r="W393" s="429" t="s">
        <v>18</v>
      </c>
      <c r="X393" s="432">
        <f t="shared" si="30"/>
        <v>1485</v>
      </c>
      <c r="Y393" s="77" t="s">
        <v>551</v>
      </c>
      <c r="Z393" s="233"/>
    </row>
    <row r="394" spans="1:26" s="234" customFormat="1" ht="45">
      <c r="A394" s="692"/>
      <c r="B394" s="612"/>
      <c r="C394" s="612"/>
      <c r="D394" s="643"/>
      <c r="E394" s="643"/>
      <c r="F394" s="674"/>
      <c r="G394" s="643"/>
      <c r="H394" s="694"/>
      <c r="I394" s="612"/>
      <c r="J394" s="432" t="s">
        <v>520</v>
      </c>
      <c r="K394" s="432" t="s">
        <v>89</v>
      </c>
      <c r="L394" s="432"/>
      <c r="M394" s="432" t="s">
        <v>89</v>
      </c>
      <c r="N394" s="432"/>
      <c r="O394" s="429" t="s">
        <v>38</v>
      </c>
      <c r="P394" s="423">
        <v>30</v>
      </c>
      <c r="Q394" s="429" t="s">
        <v>43</v>
      </c>
      <c r="R394" s="423">
        <f>(60*2)</f>
        <v>120</v>
      </c>
      <c r="S394" s="429" t="s">
        <v>18</v>
      </c>
      <c r="T394" s="423">
        <v>0</v>
      </c>
      <c r="U394" s="423" t="s">
        <v>56</v>
      </c>
      <c r="V394" s="429" t="s">
        <v>54</v>
      </c>
      <c r="W394" s="429" t="s">
        <v>12</v>
      </c>
      <c r="X394" s="432">
        <f t="shared" si="30"/>
        <v>150</v>
      </c>
      <c r="Y394" s="379" t="s">
        <v>434</v>
      </c>
      <c r="Z394" s="233"/>
    </row>
    <row r="395" spans="1:26" s="234" customFormat="1" ht="33.75">
      <c r="A395" s="692"/>
      <c r="B395" s="612"/>
      <c r="C395" s="612"/>
      <c r="D395" s="643"/>
      <c r="E395" s="643"/>
      <c r="F395" s="674"/>
      <c r="G395" s="643"/>
      <c r="H395" s="694"/>
      <c r="I395" s="612"/>
      <c r="J395" s="432" t="s">
        <v>435</v>
      </c>
      <c r="K395" s="432" t="s">
        <v>89</v>
      </c>
      <c r="L395" s="432"/>
      <c r="M395" s="432" t="s">
        <v>89</v>
      </c>
      <c r="N395" s="432"/>
      <c r="O395" s="429" t="s">
        <v>38</v>
      </c>
      <c r="P395" s="423">
        <v>30</v>
      </c>
      <c r="Q395" s="429" t="s">
        <v>43</v>
      </c>
      <c r="R395" s="423">
        <f>(60*2)</f>
        <v>120</v>
      </c>
      <c r="S395" s="429" t="s">
        <v>18</v>
      </c>
      <c r="T395" s="423">
        <v>0</v>
      </c>
      <c r="U395" s="423" t="s">
        <v>56</v>
      </c>
      <c r="V395" s="429" t="s">
        <v>54</v>
      </c>
      <c r="W395" s="429" t="s">
        <v>12</v>
      </c>
      <c r="X395" s="432">
        <f t="shared" si="30"/>
        <v>150</v>
      </c>
      <c r="Y395" s="379" t="s">
        <v>437</v>
      </c>
      <c r="Z395" s="233"/>
    </row>
    <row r="396" spans="1:26" s="234" customFormat="1" ht="56.25">
      <c r="A396" s="692"/>
      <c r="B396" s="612"/>
      <c r="C396" s="612"/>
      <c r="D396" s="643"/>
      <c r="E396" s="643"/>
      <c r="F396" s="674"/>
      <c r="G396" s="643"/>
      <c r="H396" s="694"/>
      <c r="I396" s="612"/>
      <c r="J396" s="432" t="s">
        <v>438</v>
      </c>
      <c r="K396" s="432" t="s">
        <v>89</v>
      </c>
      <c r="L396" s="432"/>
      <c r="M396" s="432" t="s">
        <v>89</v>
      </c>
      <c r="N396" s="432"/>
      <c r="O396" s="429" t="s">
        <v>38</v>
      </c>
      <c r="P396" s="423">
        <v>30</v>
      </c>
      <c r="Q396" s="429" t="s">
        <v>43</v>
      </c>
      <c r="R396" s="423">
        <f>(60*2)</f>
        <v>120</v>
      </c>
      <c r="S396" s="429" t="s">
        <v>18</v>
      </c>
      <c r="T396" s="423">
        <v>0</v>
      </c>
      <c r="U396" s="423" t="s">
        <v>56</v>
      </c>
      <c r="V396" s="429" t="s">
        <v>54</v>
      </c>
      <c r="W396" s="429" t="s">
        <v>12</v>
      </c>
      <c r="X396" s="432">
        <f t="shared" si="30"/>
        <v>150</v>
      </c>
      <c r="Y396" s="358" t="s">
        <v>440</v>
      </c>
      <c r="Z396" s="233"/>
    </row>
    <row r="397" spans="1:26" s="234" customFormat="1" ht="45">
      <c r="A397" s="692"/>
      <c r="B397" s="612"/>
      <c r="C397" s="612"/>
      <c r="D397" s="643"/>
      <c r="E397" s="643"/>
      <c r="F397" s="674"/>
      <c r="G397" s="643"/>
      <c r="H397" s="694"/>
      <c r="I397" s="612"/>
      <c r="J397" s="432" t="s">
        <v>441</v>
      </c>
      <c r="K397" s="432" t="s">
        <v>89</v>
      </c>
      <c r="L397" s="432"/>
      <c r="M397" s="432" t="s">
        <v>89</v>
      </c>
      <c r="N397" s="432"/>
      <c r="O397" s="429" t="s">
        <v>38</v>
      </c>
      <c r="P397" s="423">
        <v>30</v>
      </c>
      <c r="Q397" s="429" t="s">
        <v>43</v>
      </c>
      <c r="R397" s="423">
        <f>(60*2)</f>
        <v>120</v>
      </c>
      <c r="S397" s="429" t="s">
        <v>18</v>
      </c>
      <c r="T397" s="423">
        <v>0</v>
      </c>
      <c r="U397" s="423" t="s">
        <v>41</v>
      </c>
      <c r="V397" s="429" t="s">
        <v>44</v>
      </c>
      <c r="W397" s="429" t="s">
        <v>43</v>
      </c>
      <c r="X397" s="432">
        <f t="shared" si="30"/>
        <v>150</v>
      </c>
      <c r="Y397" s="77" t="s">
        <v>553</v>
      </c>
      <c r="Z397" s="233"/>
    </row>
    <row r="398" spans="1:26" s="234" customFormat="1" ht="11.25">
      <c r="A398" s="692"/>
      <c r="B398" s="612"/>
      <c r="C398" s="612"/>
      <c r="D398" s="643"/>
      <c r="E398" s="643"/>
      <c r="F398" s="674"/>
      <c r="G398" s="643"/>
      <c r="H398" s="694"/>
      <c r="I398" s="612"/>
      <c r="J398" s="432" t="s">
        <v>444</v>
      </c>
      <c r="K398" s="432" t="s">
        <v>89</v>
      </c>
      <c r="L398" s="432"/>
      <c r="M398" s="432" t="s">
        <v>89</v>
      </c>
      <c r="N398" s="432"/>
      <c r="O398" s="429" t="s">
        <v>38</v>
      </c>
      <c r="P398" s="423">
        <v>30</v>
      </c>
      <c r="Q398" s="429" t="s">
        <v>43</v>
      </c>
      <c r="R398" s="423">
        <f>(24*60)*14</f>
        <v>20160</v>
      </c>
      <c r="S398" s="429" t="s">
        <v>18</v>
      </c>
      <c r="T398" s="423">
        <v>0</v>
      </c>
      <c r="U398" s="423" t="s">
        <v>45</v>
      </c>
      <c r="V398" s="429" t="s">
        <v>44</v>
      </c>
      <c r="W398" s="429" t="s">
        <v>43</v>
      </c>
      <c r="X398" s="432">
        <f t="shared" si="30"/>
        <v>20190</v>
      </c>
      <c r="Y398" s="233" t="s">
        <v>445</v>
      </c>
      <c r="Z398" s="233"/>
    </row>
    <row r="399" spans="1:26" s="234" customFormat="1" ht="11.25">
      <c r="A399" s="692"/>
      <c r="B399" s="612"/>
      <c r="C399" s="612"/>
      <c r="D399" s="643"/>
      <c r="E399" s="643"/>
      <c r="F399" s="674"/>
      <c r="G399" s="643"/>
      <c r="H399" s="694"/>
      <c r="I399" s="612" t="s">
        <v>554</v>
      </c>
      <c r="J399" s="432" t="s">
        <v>523</v>
      </c>
      <c r="K399" s="423" t="s">
        <v>89</v>
      </c>
      <c r="L399" s="423" t="s">
        <v>89</v>
      </c>
      <c r="M399" s="423"/>
      <c r="N399" s="423"/>
      <c r="O399" s="429" t="s">
        <v>38</v>
      </c>
      <c r="P399" s="423">
        <v>15</v>
      </c>
      <c r="Q399" s="429" t="s">
        <v>43</v>
      </c>
      <c r="R399" s="423">
        <v>30</v>
      </c>
      <c r="S399" s="429" t="s">
        <v>18</v>
      </c>
      <c r="T399" s="423">
        <v>0</v>
      </c>
      <c r="U399" s="423" t="s">
        <v>45</v>
      </c>
      <c r="V399" s="429" t="s">
        <v>18</v>
      </c>
      <c r="W399" s="101" t="s">
        <v>18</v>
      </c>
      <c r="X399" s="432">
        <f t="shared" si="30"/>
        <v>45</v>
      </c>
      <c r="Y399" s="233" t="s">
        <v>421</v>
      </c>
      <c r="Z399" s="233"/>
    </row>
    <row r="400" spans="1:26" s="234" customFormat="1" ht="22.5" customHeight="1">
      <c r="A400" s="692"/>
      <c r="B400" s="612"/>
      <c r="C400" s="612"/>
      <c r="D400" s="643"/>
      <c r="E400" s="643"/>
      <c r="F400" s="674"/>
      <c r="G400" s="643"/>
      <c r="H400" s="694"/>
      <c r="I400" s="612"/>
      <c r="J400" s="432" t="s">
        <v>431</v>
      </c>
      <c r="K400" s="432" t="s">
        <v>89</v>
      </c>
      <c r="L400" s="432" t="s">
        <v>89</v>
      </c>
      <c r="M400" s="432"/>
      <c r="N400" s="432" t="s">
        <v>89</v>
      </c>
      <c r="O400" s="429" t="s">
        <v>38</v>
      </c>
      <c r="P400" s="423">
        <v>15</v>
      </c>
      <c r="Q400" s="419" t="s">
        <v>834</v>
      </c>
      <c r="R400" s="423">
        <v>30</v>
      </c>
      <c r="S400" s="419" t="s">
        <v>838</v>
      </c>
      <c r="T400" s="423">
        <v>1440</v>
      </c>
      <c r="U400" s="423" t="s">
        <v>56</v>
      </c>
      <c r="V400" s="429" t="s">
        <v>18</v>
      </c>
      <c r="W400" s="101" t="s">
        <v>18</v>
      </c>
      <c r="X400" s="432">
        <f t="shared" si="30"/>
        <v>1485</v>
      </c>
      <c r="Y400" s="233" t="s">
        <v>421</v>
      </c>
      <c r="Z400" s="233"/>
    </row>
    <row r="401" spans="1:26" s="234" customFormat="1" ht="11.25">
      <c r="A401" s="692"/>
      <c r="B401" s="612"/>
      <c r="C401" s="612"/>
      <c r="D401" s="643"/>
      <c r="E401" s="643"/>
      <c r="F401" s="674"/>
      <c r="G401" s="643"/>
      <c r="H401" s="694"/>
      <c r="I401" s="612"/>
      <c r="J401" s="432" t="s">
        <v>519</v>
      </c>
      <c r="K401" s="432" t="s">
        <v>89</v>
      </c>
      <c r="L401" s="432" t="s">
        <v>89</v>
      </c>
      <c r="M401" s="432"/>
      <c r="N401" s="432"/>
      <c r="O401" s="429" t="s">
        <v>38</v>
      </c>
      <c r="P401" s="423">
        <v>15</v>
      </c>
      <c r="Q401" s="419" t="s">
        <v>834</v>
      </c>
      <c r="R401" s="423">
        <v>30</v>
      </c>
      <c r="S401" s="419" t="s">
        <v>838</v>
      </c>
      <c r="T401" s="423">
        <v>1440</v>
      </c>
      <c r="U401" s="423" t="s">
        <v>45</v>
      </c>
      <c r="V401" s="429" t="s">
        <v>18</v>
      </c>
      <c r="W401" s="429" t="s">
        <v>18</v>
      </c>
      <c r="X401" s="432">
        <f t="shared" si="30"/>
        <v>1485</v>
      </c>
      <c r="Y401" s="233" t="s">
        <v>421</v>
      </c>
      <c r="Z401" s="233"/>
    </row>
    <row r="402" spans="1:26" s="234" customFormat="1" ht="11.25">
      <c r="A402" s="692"/>
      <c r="B402" s="612"/>
      <c r="C402" s="612"/>
      <c r="D402" s="643"/>
      <c r="E402" s="643"/>
      <c r="F402" s="674"/>
      <c r="G402" s="643"/>
      <c r="H402" s="694"/>
      <c r="I402" s="612"/>
      <c r="J402" s="432" t="s">
        <v>428</v>
      </c>
      <c r="K402" s="432" t="s">
        <v>89</v>
      </c>
      <c r="L402" s="432" t="s">
        <v>89</v>
      </c>
      <c r="M402" s="432"/>
      <c r="N402" s="432" t="s">
        <v>89</v>
      </c>
      <c r="O402" s="429" t="s">
        <v>38</v>
      </c>
      <c r="P402" s="423">
        <v>15</v>
      </c>
      <c r="Q402" s="419" t="s">
        <v>834</v>
      </c>
      <c r="R402" s="423">
        <v>30</v>
      </c>
      <c r="S402" s="419" t="s">
        <v>838</v>
      </c>
      <c r="T402" s="423">
        <v>1440</v>
      </c>
      <c r="U402" s="423" t="s">
        <v>45</v>
      </c>
      <c r="V402" s="429" t="s">
        <v>18</v>
      </c>
      <c r="W402" s="429" t="s">
        <v>18</v>
      </c>
      <c r="X402" s="432">
        <f t="shared" si="30"/>
        <v>1485</v>
      </c>
      <c r="Y402" s="233" t="s">
        <v>421</v>
      </c>
      <c r="Z402" s="233"/>
    </row>
    <row r="403" spans="1:26" s="234" customFormat="1" ht="45">
      <c r="A403" s="692"/>
      <c r="B403" s="612"/>
      <c r="C403" s="612"/>
      <c r="D403" s="643"/>
      <c r="E403" s="643"/>
      <c r="F403" s="674"/>
      <c r="G403" s="643"/>
      <c r="H403" s="694"/>
      <c r="I403" s="612"/>
      <c r="J403" s="432" t="s">
        <v>520</v>
      </c>
      <c r="K403" s="432" t="s">
        <v>89</v>
      </c>
      <c r="L403" s="432"/>
      <c r="M403" s="432" t="s">
        <v>89</v>
      </c>
      <c r="N403" s="432"/>
      <c r="O403" s="429" t="s">
        <v>38</v>
      </c>
      <c r="P403" s="423">
        <v>30</v>
      </c>
      <c r="Q403" s="429" t="s">
        <v>43</v>
      </c>
      <c r="R403" s="423">
        <f>(60*2)</f>
        <v>120</v>
      </c>
      <c r="S403" s="429" t="s">
        <v>18</v>
      </c>
      <c r="T403" s="423">
        <v>0</v>
      </c>
      <c r="U403" s="423" t="s">
        <v>56</v>
      </c>
      <c r="V403" s="429" t="s">
        <v>54</v>
      </c>
      <c r="W403" s="429" t="s">
        <v>12</v>
      </c>
      <c r="X403" s="432">
        <f t="shared" si="30"/>
        <v>150</v>
      </c>
      <c r="Y403" s="379" t="s">
        <v>434</v>
      </c>
      <c r="Z403" s="233"/>
    </row>
    <row r="404" spans="1:26" s="234" customFormat="1" ht="33.75">
      <c r="A404" s="692"/>
      <c r="B404" s="612"/>
      <c r="C404" s="612"/>
      <c r="D404" s="643"/>
      <c r="E404" s="643"/>
      <c r="F404" s="674"/>
      <c r="G404" s="643"/>
      <c r="H404" s="694"/>
      <c r="I404" s="612"/>
      <c r="J404" s="432" t="s">
        <v>435</v>
      </c>
      <c r="K404" s="432" t="s">
        <v>89</v>
      </c>
      <c r="L404" s="432"/>
      <c r="M404" s="432" t="s">
        <v>89</v>
      </c>
      <c r="N404" s="432"/>
      <c r="O404" s="429" t="s">
        <v>38</v>
      </c>
      <c r="P404" s="423">
        <v>30</v>
      </c>
      <c r="Q404" s="429" t="s">
        <v>43</v>
      </c>
      <c r="R404" s="423">
        <f>(60*2)</f>
        <v>120</v>
      </c>
      <c r="S404" s="429" t="s">
        <v>18</v>
      </c>
      <c r="T404" s="423">
        <v>0</v>
      </c>
      <c r="U404" s="423" t="s">
        <v>56</v>
      </c>
      <c r="V404" s="429" t="s">
        <v>54</v>
      </c>
      <c r="W404" s="429" t="s">
        <v>12</v>
      </c>
      <c r="X404" s="432">
        <f t="shared" si="30"/>
        <v>150</v>
      </c>
      <c r="Y404" s="379" t="s">
        <v>437</v>
      </c>
      <c r="Z404" s="233"/>
    </row>
    <row r="405" spans="1:26" s="234" customFormat="1" ht="56.25">
      <c r="A405" s="692"/>
      <c r="B405" s="612"/>
      <c r="C405" s="612"/>
      <c r="D405" s="643"/>
      <c r="E405" s="643"/>
      <c r="F405" s="674"/>
      <c r="G405" s="643"/>
      <c r="H405" s="694"/>
      <c r="I405" s="612"/>
      <c r="J405" s="432" t="s">
        <v>438</v>
      </c>
      <c r="K405" s="432" t="s">
        <v>89</v>
      </c>
      <c r="L405" s="432"/>
      <c r="M405" s="432" t="s">
        <v>89</v>
      </c>
      <c r="N405" s="432"/>
      <c r="O405" s="429" t="s">
        <v>38</v>
      </c>
      <c r="P405" s="423">
        <v>30</v>
      </c>
      <c r="Q405" s="429" t="s">
        <v>43</v>
      </c>
      <c r="R405" s="423">
        <f>(60*2)</f>
        <v>120</v>
      </c>
      <c r="S405" s="429" t="s">
        <v>18</v>
      </c>
      <c r="T405" s="423">
        <v>0</v>
      </c>
      <c r="U405" s="423" t="s">
        <v>56</v>
      </c>
      <c r="V405" s="429" t="s">
        <v>54</v>
      </c>
      <c r="W405" s="429" t="s">
        <v>12</v>
      </c>
      <c r="X405" s="432">
        <f t="shared" si="30"/>
        <v>150</v>
      </c>
      <c r="Y405" s="358" t="s">
        <v>440</v>
      </c>
      <c r="Z405" s="233"/>
    </row>
    <row r="406" spans="1:26" s="234" customFormat="1" ht="11.25">
      <c r="A406" s="692"/>
      <c r="B406" s="612"/>
      <c r="C406" s="612"/>
      <c r="D406" s="643"/>
      <c r="E406" s="643"/>
      <c r="F406" s="674"/>
      <c r="G406" s="643"/>
      <c r="H406" s="694"/>
      <c r="I406" s="612"/>
      <c r="J406" s="432" t="s">
        <v>441</v>
      </c>
      <c r="K406" s="432" t="s">
        <v>89</v>
      </c>
      <c r="L406" s="432"/>
      <c r="M406" s="432" t="s">
        <v>89</v>
      </c>
      <c r="N406" s="432"/>
      <c r="O406" s="429" t="s">
        <v>38</v>
      </c>
      <c r="P406" s="423">
        <v>30</v>
      </c>
      <c r="Q406" s="429" t="s">
        <v>43</v>
      </c>
      <c r="R406" s="423">
        <f>(60*2)</f>
        <v>120</v>
      </c>
      <c r="S406" s="429" t="s">
        <v>18</v>
      </c>
      <c r="T406" s="423">
        <v>0</v>
      </c>
      <c r="U406" s="423" t="s">
        <v>41</v>
      </c>
      <c r="V406" s="429" t="s">
        <v>44</v>
      </c>
      <c r="W406" s="429" t="s">
        <v>43</v>
      </c>
      <c r="X406" s="432">
        <f t="shared" si="30"/>
        <v>150</v>
      </c>
      <c r="Y406" s="233" t="s">
        <v>556</v>
      </c>
      <c r="Z406" s="233"/>
    </row>
    <row r="407" spans="1:26" s="234" customFormat="1" ht="11.25">
      <c r="A407" s="692"/>
      <c r="B407" s="612"/>
      <c r="C407" s="612"/>
      <c r="D407" s="643"/>
      <c r="E407" s="643"/>
      <c r="F407" s="674"/>
      <c r="G407" s="643"/>
      <c r="H407" s="694"/>
      <c r="I407" s="612"/>
      <c r="J407" s="432" t="s">
        <v>444</v>
      </c>
      <c r="K407" s="432" t="s">
        <v>89</v>
      </c>
      <c r="L407" s="432"/>
      <c r="M407" s="432" t="s">
        <v>89</v>
      </c>
      <c r="N407" s="432"/>
      <c r="O407" s="429" t="s">
        <v>38</v>
      </c>
      <c r="P407" s="423">
        <v>30</v>
      </c>
      <c r="Q407" s="429" t="s">
        <v>43</v>
      </c>
      <c r="R407" s="423">
        <f>(24*60)*14</f>
        <v>20160</v>
      </c>
      <c r="S407" s="429" t="s">
        <v>18</v>
      </c>
      <c r="T407" s="423">
        <v>0</v>
      </c>
      <c r="U407" s="423" t="s">
        <v>45</v>
      </c>
      <c r="V407" s="429" t="s">
        <v>44</v>
      </c>
      <c r="W407" s="429" t="s">
        <v>43</v>
      </c>
      <c r="X407" s="432">
        <f t="shared" si="30"/>
        <v>20190</v>
      </c>
      <c r="Y407" s="233" t="s">
        <v>445</v>
      </c>
      <c r="Z407" s="233"/>
    </row>
    <row r="408" spans="1:26" s="234" customFormat="1" ht="11.25">
      <c r="A408" s="692"/>
      <c r="B408" s="612"/>
      <c r="C408" s="612"/>
      <c r="D408" s="643"/>
      <c r="E408" s="643"/>
      <c r="F408" s="674"/>
      <c r="G408" s="643"/>
      <c r="H408" s="694"/>
      <c r="I408" s="612" t="s">
        <v>557</v>
      </c>
      <c r="J408" s="432" t="s">
        <v>523</v>
      </c>
      <c r="K408" s="423" t="s">
        <v>89</v>
      </c>
      <c r="L408" s="423" t="s">
        <v>89</v>
      </c>
      <c r="M408" s="423"/>
      <c r="N408" s="423"/>
      <c r="O408" s="429" t="s">
        <v>38</v>
      </c>
      <c r="P408" s="423">
        <v>15</v>
      </c>
      <c r="Q408" s="429" t="s">
        <v>43</v>
      </c>
      <c r="R408" s="423">
        <v>30</v>
      </c>
      <c r="S408" s="140" t="s">
        <v>43</v>
      </c>
      <c r="T408" s="423">
        <v>0</v>
      </c>
      <c r="U408" s="423" t="s">
        <v>45</v>
      </c>
      <c r="V408" s="429" t="s">
        <v>18</v>
      </c>
      <c r="W408" s="101" t="s">
        <v>18</v>
      </c>
      <c r="X408" s="432">
        <f t="shared" si="30"/>
        <v>45</v>
      </c>
      <c r="Y408" s="476" t="s">
        <v>493</v>
      </c>
      <c r="Z408" s="233"/>
    </row>
    <row r="409" spans="1:26" s="234" customFormat="1" ht="22.5">
      <c r="A409" s="692"/>
      <c r="B409" s="612"/>
      <c r="C409" s="612"/>
      <c r="D409" s="643"/>
      <c r="E409" s="643"/>
      <c r="F409" s="674"/>
      <c r="G409" s="643"/>
      <c r="H409" s="694"/>
      <c r="I409" s="612"/>
      <c r="J409" s="432" t="s">
        <v>431</v>
      </c>
      <c r="K409" s="432" t="s">
        <v>89</v>
      </c>
      <c r="L409" s="432" t="s">
        <v>89</v>
      </c>
      <c r="M409" s="432"/>
      <c r="N409" s="432" t="s">
        <v>89</v>
      </c>
      <c r="O409" s="429" t="s">
        <v>38</v>
      </c>
      <c r="P409" s="423">
        <v>15</v>
      </c>
      <c r="Q409" s="419" t="s">
        <v>834</v>
      </c>
      <c r="R409" s="423">
        <v>30</v>
      </c>
      <c r="S409" s="419" t="s">
        <v>838</v>
      </c>
      <c r="T409" s="423">
        <v>1440</v>
      </c>
      <c r="U409" s="423" t="s">
        <v>56</v>
      </c>
      <c r="V409" s="429" t="s">
        <v>18</v>
      </c>
      <c r="W409" s="101" t="s">
        <v>18</v>
      </c>
      <c r="X409" s="432">
        <f t="shared" si="30"/>
        <v>1485</v>
      </c>
      <c r="Y409" s="77" t="s">
        <v>525</v>
      </c>
      <c r="Z409" s="233"/>
    </row>
    <row r="410" spans="1:26" s="234" customFormat="1" ht="45">
      <c r="A410" s="692"/>
      <c r="B410" s="612"/>
      <c r="C410" s="612"/>
      <c r="D410" s="643"/>
      <c r="E410" s="643"/>
      <c r="F410" s="674"/>
      <c r="G410" s="643"/>
      <c r="H410" s="694"/>
      <c r="I410" s="612"/>
      <c r="J410" s="432" t="s">
        <v>519</v>
      </c>
      <c r="K410" s="432" t="s">
        <v>89</v>
      </c>
      <c r="L410" s="432" t="s">
        <v>89</v>
      </c>
      <c r="M410" s="432"/>
      <c r="N410" s="432"/>
      <c r="O410" s="429" t="s">
        <v>38</v>
      </c>
      <c r="P410" s="423">
        <v>15</v>
      </c>
      <c r="Q410" s="419" t="s">
        <v>834</v>
      </c>
      <c r="R410" s="423">
        <v>30</v>
      </c>
      <c r="S410" s="419" t="s">
        <v>838</v>
      </c>
      <c r="T410" s="423">
        <v>1440</v>
      </c>
      <c r="U410" s="423" t="s">
        <v>45</v>
      </c>
      <c r="V410" s="429" t="s">
        <v>18</v>
      </c>
      <c r="W410" s="429" t="s">
        <v>18</v>
      </c>
      <c r="X410" s="432">
        <f t="shared" si="30"/>
        <v>1485</v>
      </c>
      <c r="Y410" s="77" t="s">
        <v>559</v>
      </c>
      <c r="Z410" s="233"/>
    </row>
    <row r="411" spans="1:26" s="234" customFormat="1" ht="45">
      <c r="A411" s="692"/>
      <c r="B411" s="612"/>
      <c r="C411" s="612"/>
      <c r="D411" s="643"/>
      <c r="E411" s="643"/>
      <c r="F411" s="674"/>
      <c r="G411" s="643"/>
      <c r="H411" s="694"/>
      <c r="I411" s="612"/>
      <c r="J411" s="423" t="s">
        <v>428</v>
      </c>
      <c r="K411" s="432" t="s">
        <v>89</v>
      </c>
      <c r="L411" s="432" t="s">
        <v>89</v>
      </c>
      <c r="M411" s="432"/>
      <c r="N411" s="432" t="s">
        <v>89</v>
      </c>
      <c r="O411" s="429" t="s">
        <v>38</v>
      </c>
      <c r="P411" s="423">
        <v>15</v>
      </c>
      <c r="Q411" s="419" t="s">
        <v>834</v>
      </c>
      <c r="R411" s="423">
        <v>30</v>
      </c>
      <c r="S411" s="419" t="s">
        <v>838</v>
      </c>
      <c r="T411" s="423">
        <v>1440</v>
      </c>
      <c r="U411" s="423" t="s">
        <v>45</v>
      </c>
      <c r="V411" s="429" t="s">
        <v>18</v>
      </c>
      <c r="W411" s="429" t="s">
        <v>18</v>
      </c>
      <c r="X411" s="432">
        <f t="shared" si="30"/>
        <v>1485</v>
      </c>
      <c r="Y411" s="379" t="s">
        <v>561</v>
      </c>
      <c r="Z411" s="233"/>
    </row>
    <row r="412" spans="1:26" s="234" customFormat="1" ht="45">
      <c r="A412" s="692"/>
      <c r="B412" s="612"/>
      <c r="C412" s="612"/>
      <c r="D412" s="643"/>
      <c r="E412" s="643"/>
      <c r="F412" s="674"/>
      <c r="G412" s="643"/>
      <c r="H412" s="694"/>
      <c r="I412" s="612"/>
      <c r="J412" s="432" t="s">
        <v>520</v>
      </c>
      <c r="K412" s="432" t="s">
        <v>89</v>
      </c>
      <c r="L412" s="432"/>
      <c r="M412" s="432" t="s">
        <v>89</v>
      </c>
      <c r="N412" s="432"/>
      <c r="O412" s="429" t="s">
        <v>38</v>
      </c>
      <c r="P412" s="423">
        <v>30</v>
      </c>
      <c r="Q412" s="429" t="s">
        <v>43</v>
      </c>
      <c r="R412" s="423">
        <f>(60*2)</f>
        <v>120</v>
      </c>
      <c r="S412" s="429" t="s">
        <v>18</v>
      </c>
      <c r="T412" s="423">
        <v>0</v>
      </c>
      <c r="U412" s="423" t="s">
        <v>56</v>
      </c>
      <c r="V412" s="429" t="s">
        <v>54</v>
      </c>
      <c r="W412" s="429" t="s">
        <v>12</v>
      </c>
      <c r="X412" s="432">
        <f t="shared" si="30"/>
        <v>150</v>
      </c>
      <c r="Y412" s="379" t="s">
        <v>434</v>
      </c>
      <c r="Z412" s="233"/>
    </row>
    <row r="413" spans="1:26" s="234" customFormat="1" ht="33.75">
      <c r="A413" s="692"/>
      <c r="B413" s="612"/>
      <c r="C413" s="612"/>
      <c r="D413" s="643"/>
      <c r="E413" s="643"/>
      <c r="F413" s="674"/>
      <c r="G413" s="643"/>
      <c r="H413" s="694"/>
      <c r="I413" s="612"/>
      <c r="J413" s="432" t="s">
        <v>435</v>
      </c>
      <c r="K413" s="432" t="s">
        <v>89</v>
      </c>
      <c r="L413" s="432"/>
      <c r="M413" s="432" t="s">
        <v>89</v>
      </c>
      <c r="N413" s="432"/>
      <c r="O413" s="429" t="s">
        <v>38</v>
      </c>
      <c r="P413" s="423">
        <v>30</v>
      </c>
      <c r="Q413" s="429" t="s">
        <v>43</v>
      </c>
      <c r="R413" s="423">
        <f>(60*2)</f>
        <v>120</v>
      </c>
      <c r="S413" s="429" t="s">
        <v>18</v>
      </c>
      <c r="T413" s="423">
        <v>0</v>
      </c>
      <c r="U413" s="423" t="s">
        <v>56</v>
      </c>
      <c r="V413" s="429" t="s">
        <v>54</v>
      </c>
      <c r="W413" s="429" t="s">
        <v>12</v>
      </c>
      <c r="X413" s="432">
        <f t="shared" si="30"/>
        <v>150</v>
      </c>
      <c r="Y413" s="379" t="s">
        <v>437</v>
      </c>
      <c r="Z413" s="233"/>
    </row>
    <row r="414" spans="1:26" s="234" customFormat="1" ht="56.25">
      <c r="A414" s="692"/>
      <c r="B414" s="612"/>
      <c r="C414" s="612"/>
      <c r="D414" s="643"/>
      <c r="E414" s="643"/>
      <c r="F414" s="674"/>
      <c r="G414" s="643"/>
      <c r="H414" s="694"/>
      <c r="I414" s="612"/>
      <c r="J414" s="432" t="s">
        <v>438</v>
      </c>
      <c r="K414" s="432" t="s">
        <v>89</v>
      </c>
      <c r="L414" s="432"/>
      <c r="M414" s="432" t="s">
        <v>89</v>
      </c>
      <c r="N414" s="432"/>
      <c r="O414" s="429" t="s">
        <v>38</v>
      </c>
      <c r="P414" s="423">
        <v>30</v>
      </c>
      <c r="Q414" s="429" t="s">
        <v>43</v>
      </c>
      <c r="R414" s="423">
        <f>(60*2)</f>
        <v>120</v>
      </c>
      <c r="S414" s="429" t="s">
        <v>18</v>
      </c>
      <c r="T414" s="423">
        <v>0</v>
      </c>
      <c r="U414" s="423" t="s">
        <v>56</v>
      </c>
      <c r="V414" s="429" t="s">
        <v>54</v>
      </c>
      <c r="W414" s="429" t="s">
        <v>12</v>
      </c>
      <c r="X414" s="432">
        <f t="shared" si="30"/>
        <v>150</v>
      </c>
      <c r="Y414" s="358" t="s">
        <v>440</v>
      </c>
      <c r="Z414" s="233"/>
    </row>
    <row r="415" spans="1:26" s="234" customFormat="1" ht="33.75">
      <c r="A415" s="692"/>
      <c r="B415" s="612"/>
      <c r="C415" s="612"/>
      <c r="D415" s="643"/>
      <c r="E415" s="643"/>
      <c r="F415" s="674"/>
      <c r="G415" s="643"/>
      <c r="H415" s="694"/>
      <c r="I415" s="612"/>
      <c r="J415" s="432" t="s">
        <v>441</v>
      </c>
      <c r="K415" s="432" t="s">
        <v>89</v>
      </c>
      <c r="L415" s="432"/>
      <c r="M415" s="432" t="s">
        <v>89</v>
      </c>
      <c r="N415" s="432"/>
      <c r="O415" s="429" t="s">
        <v>38</v>
      </c>
      <c r="P415" s="423">
        <v>30</v>
      </c>
      <c r="Q415" s="429" t="s">
        <v>43</v>
      </c>
      <c r="R415" s="423">
        <f>(60*2)</f>
        <v>120</v>
      </c>
      <c r="S415" s="429" t="s">
        <v>18</v>
      </c>
      <c r="T415" s="423">
        <v>0</v>
      </c>
      <c r="U415" s="423" t="s">
        <v>41</v>
      </c>
      <c r="V415" s="429" t="s">
        <v>44</v>
      </c>
      <c r="W415" s="429" t="s">
        <v>43</v>
      </c>
      <c r="X415" s="432">
        <f t="shared" si="30"/>
        <v>150</v>
      </c>
      <c r="Y415" s="379" t="s">
        <v>563</v>
      </c>
      <c r="Z415" s="233"/>
    </row>
    <row r="416" spans="1:26" s="234" customFormat="1" ht="11.25">
      <c r="A416" s="692"/>
      <c r="B416" s="612"/>
      <c r="C416" s="612"/>
      <c r="D416" s="643"/>
      <c r="E416" s="643"/>
      <c r="F416" s="674"/>
      <c r="G416" s="643"/>
      <c r="H416" s="694"/>
      <c r="I416" s="612"/>
      <c r="J416" s="432" t="s">
        <v>444</v>
      </c>
      <c r="K416" s="432" t="s">
        <v>89</v>
      </c>
      <c r="L416" s="432"/>
      <c r="M416" s="432" t="s">
        <v>89</v>
      </c>
      <c r="N416" s="432"/>
      <c r="O416" s="429" t="s">
        <v>38</v>
      </c>
      <c r="P416" s="423">
        <v>30</v>
      </c>
      <c r="Q416" s="429" t="s">
        <v>43</v>
      </c>
      <c r="R416" s="423">
        <f>(24*60)*14</f>
        <v>20160</v>
      </c>
      <c r="S416" s="429" t="s">
        <v>18</v>
      </c>
      <c r="T416" s="423">
        <v>0</v>
      </c>
      <c r="U416" s="423" t="s">
        <v>45</v>
      </c>
      <c r="V416" s="429" t="s">
        <v>44</v>
      </c>
      <c r="W416" s="429" t="s">
        <v>43</v>
      </c>
      <c r="X416" s="432">
        <f t="shared" si="30"/>
        <v>20190</v>
      </c>
      <c r="Y416" s="233" t="s">
        <v>445</v>
      </c>
      <c r="Z416" s="233"/>
    </row>
    <row r="417" spans="1:26" s="234" customFormat="1" ht="168.75">
      <c r="A417" s="692"/>
      <c r="B417" s="612"/>
      <c r="C417" s="612"/>
      <c r="D417" s="643"/>
      <c r="E417" s="643"/>
      <c r="F417" s="674"/>
      <c r="G417" s="643"/>
      <c r="H417" s="694"/>
      <c r="I417" s="612" t="s">
        <v>564</v>
      </c>
      <c r="J417" s="423" t="s">
        <v>565</v>
      </c>
      <c r="K417" s="423" t="s">
        <v>89</v>
      </c>
      <c r="L417" s="423"/>
      <c r="M417" s="423" t="s">
        <v>89</v>
      </c>
      <c r="N417" s="423"/>
      <c r="O417" s="423" t="s">
        <v>38</v>
      </c>
      <c r="P417" s="423">
        <v>30</v>
      </c>
      <c r="Q417" s="423" t="s">
        <v>38</v>
      </c>
      <c r="R417" s="423">
        <f>(60*24)</f>
        <v>1440</v>
      </c>
      <c r="S417" s="423" t="s">
        <v>18</v>
      </c>
      <c r="T417" s="423">
        <v>0</v>
      </c>
      <c r="U417" s="423" t="s">
        <v>56</v>
      </c>
      <c r="V417" s="140" t="s">
        <v>21</v>
      </c>
      <c r="W417" s="423" t="s">
        <v>12</v>
      </c>
      <c r="X417" s="432">
        <f t="shared" si="30"/>
        <v>1470</v>
      </c>
      <c r="Y417" s="379" t="s">
        <v>567</v>
      </c>
      <c r="Z417" s="233"/>
    </row>
    <row r="418" spans="1:26" s="234" customFormat="1" ht="37.5" customHeight="1">
      <c r="A418" s="692"/>
      <c r="B418" s="612"/>
      <c r="C418" s="612"/>
      <c r="D418" s="643"/>
      <c r="E418" s="643"/>
      <c r="F418" s="674"/>
      <c r="G418" s="643"/>
      <c r="H418" s="694"/>
      <c r="I418" s="612"/>
      <c r="J418" s="419" t="s">
        <v>807</v>
      </c>
      <c r="K418" s="419" t="s">
        <v>89</v>
      </c>
      <c r="L418" s="419"/>
      <c r="M418" s="419" t="s">
        <v>89</v>
      </c>
      <c r="N418" s="419"/>
      <c r="O418" s="419" t="s">
        <v>38</v>
      </c>
      <c r="P418" s="419">
        <v>30</v>
      </c>
      <c r="Q418" s="419" t="s">
        <v>38</v>
      </c>
      <c r="R418" s="419">
        <v>120</v>
      </c>
      <c r="S418" s="419" t="s">
        <v>18</v>
      </c>
      <c r="T418" s="419">
        <v>0</v>
      </c>
      <c r="U418" s="419" t="s">
        <v>56</v>
      </c>
      <c r="V418" s="140" t="s">
        <v>21</v>
      </c>
      <c r="W418" s="419" t="s">
        <v>40</v>
      </c>
      <c r="X418" s="436">
        <f t="shared" si="30"/>
        <v>150</v>
      </c>
      <c r="Y418" s="379"/>
      <c r="Z418" s="233"/>
    </row>
    <row r="419" spans="1:26" s="234" customFormat="1" ht="22.5">
      <c r="A419" s="692"/>
      <c r="B419" s="612"/>
      <c r="C419" s="612"/>
      <c r="D419" s="643"/>
      <c r="E419" s="643"/>
      <c r="F419" s="674"/>
      <c r="G419" s="643"/>
      <c r="H419" s="694"/>
      <c r="I419" s="423" t="s">
        <v>311</v>
      </c>
      <c r="J419" s="432" t="s">
        <v>510</v>
      </c>
      <c r="K419" s="432" t="s">
        <v>89</v>
      </c>
      <c r="L419" s="432"/>
      <c r="M419" s="432" t="s">
        <v>89</v>
      </c>
      <c r="N419" s="432"/>
      <c r="O419" s="429" t="s">
        <v>38</v>
      </c>
      <c r="P419" s="423">
        <v>30</v>
      </c>
      <c r="Q419" s="429" t="s">
        <v>43</v>
      </c>
      <c r="R419" s="423">
        <f>(24*60)*5</f>
        <v>7200</v>
      </c>
      <c r="S419" s="423" t="s">
        <v>18</v>
      </c>
      <c r="T419" s="423">
        <v>0</v>
      </c>
      <c r="U419" s="423" t="s">
        <v>56</v>
      </c>
      <c r="V419" s="423" t="s">
        <v>511</v>
      </c>
      <c r="W419" s="429" t="s">
        <v>43</v>
      </c>
      <c r="X419" s="432">
        <f t="shared" si="30"/>
        <v>7230</v>
      </c>
      <c r="Y419" s="233" t="s">
        <v>445</v>
      </c>
      <c r="Z419" s="233"/>
    </row>
    <row r="420" spans="1:26" s="234" customFormat="1" ht="23.25" thickBot="1">
      <c r="A420" s="691"/>
      <c r="B420" s="672"/>
      <c r="C420" s="672"/>
      <c r="D420" s="671"/>
      <c r="E420" s="671"/>
      <c r="F420" s="675"/>
      <c r="G420" s="671"/>
      <c r="H420" s="695"/>
      <c r="I420" s="437" t="s">
        <v>568</v>
      </c>
      <c r="J420" s="437" t="s">
        <v>516</v>
      </c>
      <c r="K420" s="437" t="s">
        <v>89</v>
      </c>
      <c r="L420" s="437"/>
      <c r="M420" s="437" t="s">
        <v>89</v>
      </c>
      <c r="N420" s="437"/>
      <c r="O420" s="430" t="s">
        <v>38</v>
      </c>
      <c r="P420" s="448">
        <v>30</v>
      </c>
      <c r="Q420" s="448" t="s">
        <v>569</v>
      </c>
      <c r="R420" s="448">
        <f>(24*60)*14</f>
        <v>20160</v>
      </c>
      <c r="S420" s="448" t="s">
        <v>18</v>
      </c>
      <c r="T420" s="448">
        <v>0</v>
      </c>
      <c r="U420" s="448" t="s">
        <v>56</v>
      </c>
      <c r="V420" s="448" t="s">
        <v>511</v>
      </c>
      <c r="W420" s="430" t="s">
        <v>10</v>
      </c>
      <c r="X420" s="437">
        <f t="shared" si="30"/>
        <v>20190</v>
      </c>
      <c r="Y420" s="371" t="s">
        <v>445</v>
      </c>
      <c r="Z420" s="371"/>
    </row>
    <row r="421" spans="1:26" s="234" customFormat="1" ht="22.5" customHeight="1">
      <c r="A421" s="690">
        <v>18</v>
      </c>
      <c r="B421" s="611" t="s">
        <v>570</v>
      </c>
      <c r="C421" s="611" t="s">
        <v>571</v>
      </c>
      <c r="D421" s="642" t="s">
        <v>12</v>
      </c>
      <c r="E421" s="642" t="s">
        <v>41</v>
      </c>
      <c r="F421" s="673">
        <v>0.9</v>
      </c>
      <c r="G421" s="642" t="s">
        <v>46</v>
      </c>
      <c r="H421" s="642" t="s">
        <v>33</v>
      </c>
      <c r="I421" s="611" t="s">
        <v>572</v>
      </c>
      <c r="J421" s="422" t="s">
        <v>573</v>
      </c>
      <c r="K421" s="431" t="s">
        <v>89</v>
      </c>
      <c r="L421" s="431" t="s">
        <v>89</v>
      </c>
      <c r="M421" s="431"/>
      <c r="N421" s="431"/>
      <c r="O421" s="428" t="s">
        <v>38</v>
      </c>
      <c r="P421" s="422">
        <v>15</v>
      </c>
      <c r="Q421" s="428" t="s">
        <v>38</v>
      </c>
      <c r="R421" s="419">
        <f>(60*2)</f>
        <v>120</v>
      </c>
      <c r="S421" s="422" t="s">
        <v>48</v>
      </c>
      <c r="T421" s="454">
        <f>24*60</f>
        <v>1440</v>
      </c>
      <c r="U421" s="422" t="s">
        <v>41</v>
      </c>
      <c r="V421" s="428" t="s">
        <v>18</v>
      </c>
      <c r="W421" s="428" t="s">
        <v>18</v>
      </c>
      <c r="X421" s="431">
        <f t="shared" si="30"/>
        <v>1575</v>
      </c>
      <c r="Y421" s="490" t="s">
        <v>575</v>
      </c>
      <c r="Z421" s="366"/>
    </row>
    <row r="422" spans="1:26" s="234" customFormat="1" ht="22.5" customHeight="1">
      <c r="A422" s="692"/>
      <c r="B422" s="612"/>
      <c r="C422" s="612"/>
      <c r="D422" s="643"/>
      <c r="E422" s="643"/>
      <c r="F422" s="674"/>
      <c r="G422" s="643"/>
      <c r="H422" s="643"/>
      <c r="I422" s="612"/>
      <c r="J422" s="423" t="s">
        <v>576</v>
      </c>
      <c r="K422" s="432" t="s">
        <v>89</v>
      </c>
      <c r="L422" s="432" t="s">
        <v>89</v>
      </c>
      <c r="M422" s="432"/>
      <c r="N422" s="432"/>
      <c r="O422" s="429" t="s">
        <v>38</v>
      </c>
      <c r="P422" s="423">
        <v>15</v>
      </c>
      <c r="Q422" s="429" t="s">
        <v>38</v>
      </c>
      <c r="R422" s="419">
        <f>(60*2)</f>
        <v>120</v>
      </c>
      <c r="S422" s="423" t="s">
        <v>48</v>
      </c>
      <c r="T422" s="419">
        <f>24*60</f>
        <v>1440</v>
      </c>
      <c r="U422" s="423" t="s">
        <v>41</v>
      </c>
      <c r="V422" s="429" t="s">
        <v>18</v>
      </c>
      <c r="W422" s="429" t="s">
        <v>18</v>
      </c>
      <c r="X422" s="432">
        <f t="shared" si="30"/>
        <v>1575</v>
      </c>
      <c r="Y422" s="367" t="s">
        <v>577</v>
      </c>
      <c r="Z422" s="233"/>
    </row>
    <row r="423" spans="1:26" s="234" customFormat="1" ht="22.5" customHeight="1">
      <c r="A423" s="692"/>
      <c r="B423" s="612"/>
      <c r="C423" s="612"/>
      <c r="D423" s="643"/>
      <c r="E423" s="643"/>
      <c r="F423" s="674"/>
      <c r="G423" s="643"/>
      <c r="H423" s="643"/>
      <c r="I423" s="612"/>
      <c r="J423" s="423" t="s">
        <v>578</v>
      </c>
      <c r="K423" s="432" t="s">
        <v>89</v>
      </c>
      <c r="L423" s="432" t="s">
        <v>89</v>
      </c>
      <c r="M423" s="432"/>
      <c r="N423" s="432"/>
      <c r="O423" s="429" t="s">
        <v>38</v>
      </c>
      <c r="P423" s="423">
        <v>15</v>
      </c>
      <c r="Q423" s="429" t="s">
        <v>38</v>
      </c>
      <c r="R423" s="419">
        <f>(60*2)</f>
        <v>120</v>
      </c>
      <c r="S423" s="423" t="s">
        <v>48</v>
      </c>
      <c r="T423" s="419">
        <f>24*60</f>
        <v>1440</v>
      </c>
      <c r="U423" s="423" t="s">
        <v>41</v>
      </c>
      <c r="V423" s="429" t="s">
        <v>18</v>
      </c>
      <c r="W423" s="429" t="s">
        <v>18</v>
      </c>
      <c r="X423" s="432">
        <f t="shared" si="30"/>
        <v>1575</v>
      </c>
      <c r="Y423" s="367" t="s">
        <v>577</v>
      </c>
      <c r="Z423" s="233"/>
    </row>
    <row r="424" spans="1:26" s="234" customFormat="1" ht="22.5" customHeight="1">
      <c r="A424" s="692"/>
      <c r="B424" s="612"/>
      <c r="C424" s="612"/>
      <c r="D424" s="643"/>
      <c r="E424" s="643"/>
      <c r="F424" s="674"/>
      <c r="G424" s="643"/>
      <c r="H424" s="643"/>
      <c r="I424" s="612"/>
      <c r="J424" s="423" t="s">
        <v>579</v>
      </c>
      <c r="K424" s="432" t="s">
        <v>89</v>
      </c>
      <c r="L424" s="432" t="s">
        <v>89</v>
      </c>
      <c r="M424" s="432"/>
      <c r="N424" s="432"/>
      <c r="O424" s="429" t="s">
        <v>38</v>
      </c>
      <c r="P424" s="423">
        <v>15</v>
      </c>
      <c r="Q424" s="429" t="s">
        <v>38</v>
      </c>
      <c r="R424" s="423">
        <f>(60*2)</f>
        <v>120</v>
      </c>
      <c r="S424" s="423" t="s">
        <v>48</v>
      </c>
      <c r="T424" s="419">
        <f>24*60</f>
        <v>1440</v>
      </c>
      <c r="U424" s="423" t="s">
        <v>41</v>
      </c>
      <c r="V424" s="429" t="s">
        <v>18</v>
      </c>
      <c r="W424" s="429" t="s">
        <v>18</v>
      </c>
      <c r="X424" s="432">
        <f t="shared" si="30"/>
        <v>1575</v>
      </c>
      <c r="Y424" s="367" t="s">
        <v>575</v>
      </c>
      <c r="Z424" s="233"/>
    </row>
    <row r="425" spans="1:26" s="234" customFormat="1" ht="12" thickBot="1">
      <c r="A425" s="691"/>
      <c r="B425" s="672"/>
      <c r="C425" s="672"/>
      <c r="D425" s="671"/>
      <c r="E425" s="671"/>
      <c r="F425" s="675"/>
      <c r="G425" s="671"/>
      <c r="H425" s="671"/>
      <c r="I425" s="672"/>
      <c r="J425" s="448" t="s">
        <v>580</v>
      </c>
      <c r="K425" s="437" t="s">
        <v>89</v>
      </c>
      <c r="L425" s="437" t="s">
        <v>89</v>
      </c>
      <c r="M425" s="437"/>
      <c r="N425" s="437"/>
      <c r="O425" s="430" t="s">
        <v>38</v>
      </c>
      <c r="P425" s="448">
        <v>15</v>
      </c>
      <c r="Q425" s="430" t="s">
        <v>38</v>
      </c>
      <c r="R425" s="448">
        <f>(60*2)</f>
        <v>120</v>
      </c>
      <c r="S425" s="448" t="s">
        <v>48</v>
      </c>
      <c r="T425" s="314">
        <f>24*60</f>
        <v>1440</v>
      </c>
      <c r="U425" s="448" t="s">
        <v>41</v>
      </c>
      <c r="V425" s="430" t="s">
        <v>18</v>
      </c>
      <c r="W425" s="430" t="s">
        <v>18</v>
      </c>
      <c r="X425" s="437">
        <f t="shared" si="30"/>
        <v>1575</v>
      </c>
      <c r="Y425" s="491" t="s">
        <v>575</v>
      </c>
      <c r="Z425" s="371"/>
    </row>
    <row r="426" spans="1:26" s="234" customFormat="1" ht="22.5">
      <c r="A426" s="690">
        <v>19</v>
      </c>
      <c r="B426" s="611" t="s">
        <v>581</v>
      </c>
      <c r="C426" s="642" t="s">
        <v>582</v>
      </c>
      <c r="D426" s="611" t="s">
        <v>26</v>
      </c>
      <c r="E426" s="611" t="s">
        <v>41</v>
      </c>
      <c r="F426" s="673">
        <v>0.9</v>
      </c>
      <c r="G426" s="642" t="s">
        <v>46</v>
      </c>
      <c r="H426" s="642" t="s">
        <v>42</v>
      </c>
      <c r="I426" s="630" t="s">
        <v>583</v>
      </c>
      <c r="J426" s="177" t="s">
        <v>584</v>
      </c>
      <c r="K426" s="431" t="s">
        <v>89</v>
      </c>
      <c r="L426" s="431" t="s">
        <v>89</v>
      </c>
      <c r="M426" s="431"/>
      <c r="N426" s="431"/>
      <c r="O426" s="364" t="s">
        <v>38</v>
      </c>
      <c r="P426" s="422">
        <v>15</v>
      </c>
      <c r="Q426" s="364" t="s">
        <v>26</v>
      </c>
      <c r="R426" s="422">
        <v>60</v>
      </c>
      <c r="S426" s="364" t="s">
        <v>18</v>
      </c>
      <c r="T426" s="422">
        <v>0</v>
      </c>
      <c r="U426" s="422" t="s">
        <v>45</v>
      </c>
      <c r="V426" s="428" t="s">
        <v>18</v>
      </c>
      <c r="W426" s="422" t="s">
        <v>18</v>
      </c>
      <c r="X426" s="431">
        <f t="shared" si="30"/>
        <v>75</v>
      </c>
      <c r="Y426" s="490" t="s">
        <v>586</v>
      </c>
      <c r="Z426" s="366"/>
    </row>
    <row r="427" spans="1:26" s="234" customFormat="1" ht="11.25">
      <c r="A427" s="692"/>
      <c r="B427" s="612"/>
      <c r="C427" s="643"/>
      <c r="D427" s="612"/>
      <c r="E427" s="612"/>
      <c r="F427" s="674"/>
      <c r="G427" s="643"/>
      <c r="H427" s="643"/>
      <c r="I427" s="631"/>
      <c r="J427" s="183" t="s">
        <v>587</v>
      </c>
      <c r="K427" s="432" t="s">
        <v>89</v>
      </c>
      <c r="L427" s="432"/>
      <c r="M427" s="432" t="s">
        <v>89</v>
      </c>
      <c r="N427" s="432"/>
      <c r="O427" s="101" t="s">
        <v>38</v>
      </c>
      <c r="P427" s="432">
        <v>30</v>
      </c>
      <c r="Q427" s="101" t="s">
        <v>26</v>
      </c>
      <c r="R427" s="432">
        <f>(60*24)*3</f>
        <v>4320</v>
      </c>
      <c r="S427" s="101" t="s">
        <v>18</v>
      </c>
      <c r="T427" s="423">
        <v>0</v>
      </c>
      <c r="U427" s="423" t="s">
        <v>45</v>
      </c>
      <c r="V427" s="429" t="s">
        <v>8</v>
      </c>
      <c r="W427" s="423" t="s">
        <v>35</v>
      </c>
      <c r="X427" s="432">
        <f t="shared" si="30"/>
        <v>4350</v>
      </c>
      <c r="Y427" s="367" t="s">
        <v>589</v>
      </c>
      <c r="Z427" s="233"/>
    </row>
    <row r="428" spans="1:26" s="234" customFormat="1" ht="11.25">
      <c r="A428" s="692"/>
      <c r="B428" s="612"/>
      <c r="C428" s="643"/>
      <c r="D428" s="612"/>
      <c r="E428" s="612"/>
      <c r="F428" s="674"/>
      <c r="G428" s="643"/>
      <c r="H428" s="643"/>
      <c r="I428" s="631"/>
      <c r="J428" s="183" t="s">
        <v>590</v>
      </c>
      <c r="K428" s="432" t="s">
        <v>89</v>
      </c>
      <c r="L428" s="432"/>
      <c r="M428" s="432" t="s">
        <v>89</v>
      </c>
      <c r="N428" s="432"/>
      <c r="O428" s="101" t="s">
        <v>38</v>
      </c>
      <c r="P428" s="432">
        <v>30</v>
      </c>
      <c r="Q428" s="101" t="s">
        <v>26</v>
      </c>
      <c r="R428" s="432">
        <f>(60*24)*5</f>
        <v>7200</v>
      </c>
      <c r="S428" s="101" t="s">
        <v>18</v>
      </c>
      <c r="T428" s="423">
        <v>0</v>
      </c>
      <c r="U428" s="423" t="s">
        <v>45</v>
      </c>
      <c r="V428" s="429" t="s">
        <v>8</v>
      </c>
      <c r="W428" s="423" t="s">
        <v>35</v>
      </c>
      <c r="X428" s="432">
        <f t="shared" si="30"/>
        <v>7230</v>
      </c>
      <c r="Y428" s="367" t="s">
        <v>589</v>
      </c>
      <c r="Z428" s="233"/>
    </row>
    <row r="429" spans="1:26" s="234" customFormat="1" ht="11.25">
      <c r="A429" s="692"/>
      <c r="B429" s="612"/>
      <c r="C429" s="643"/>
      <c r="D429" s="612"/>
      <c r="E429" s="612"/>
      <c r="F429" s="674"/>
      <c r="G429" s="643"/>
      <c r="H429" s="643"/>
      <c r="I429" s="631"/>
      <c r="J429" s="183" t="s">
        <v>591</v>
      </c>
      <c r="K429" s="432" t="s">
        <v>89</v>
      </c>
      <c r="L429" s="432"/>
      <c r="M429" s="432" t="s">
        <v>89</v>
      </c>
      <c r="N429" s="432"/>
      <c r="O429" s="101" t="s">
        <v>38</v>
      </c>
      <c r="P429" s="432">
        <v>30</v>
      </c>
      <c r="Q429" s="101" t="s">
        <v>26</v>
      </c>
      <c r="R429" s="432">
        <f>(24*60)*14</f>
        <v>20160</v>
      </c>
      <c r="S429" s="101" t="s">
        <v>18</v>
      </c>
      <c r="T429" s="432">
        <v>0</v>
      </c>
      <c r="U429" s="423" t="s">
        <v>45</v>
      </c>
      <c r="V429" s="429" t="s">
        <v>7</v>
      </c>
      <c r="W429" s="423" t="s">
        <v>10</v>
      </c>
      <c r="X429" s="432">
        <f t="shared" si="30"/>
        <v>20190</v>
      </c>
      <c r="Y429" s="482" t="s">
        <v>589</v>
      </c>
      <c r="Z429" s="233"/>
    </row>
    <row r="430" spans="1:26" s="234" customFormat="1" ht="11.25">
      <c r="A430" s="692"/>
      <c r="B430" s="612"/>
      <c r="C430" s="643"/>
      <c r="D430" s="612"/>
      <c r="E430" s="612"/>
      <c r="F430" s="674"/>
      <c r="G430" s="643"/>
      <c r="H430" s="643"/>
      <c r="I430" s="631"/>
      <c r="J430" s="183" t="s">
        <v>593</v>
      </c>
      <c r="K430" s="432"/>
      <c r="L430" s="432"/>
      <c r="M430" s="432" t="s">
        <v>89</v>
      </c>
      <c r="N430" s="432"/>
      <c r="O430" s="101" t="s">
        <v>38</v>
      </c>
      <c r="P430" s="432">
        <v>30</v>
      </c>
      <c r="Q430" s="101" t="s">
        <v>26</v>
      </c>
      <c r="R430" s="432">
        <f>(24*60)*2</f>
        <v>2880</v>
      </c>
      <c r="S430" s="101" t="s">
        <v>18</v>
      </c>
      <c r="T430" s="432">
        <v>0</v>
      </c>
      <c r="U430" s="423" t="s">
        <v>45</v>
      </c>
      <c r="V430" s="429" t="s">
        <v>17</v>
      </c>
      <c r="W430" s="423" t="s">
        <v>35</v>
      </c>
      <c r="X430" s="432">
        <f t="shared" si="30"/>
        <v>2910</v>
      </c>
      <c r="Y430" s="482" t="s">
        <v>595</v>
      </c>
      <c r="Z430" s="233"/>
    </row>
    <row r="431" spans="1:26" s="234" customFormat="1" ht="11.25">
      <c r="A431" s="692"/>
      <c r="B431" s="612"/>
      <c r="C431" s="643"/>
      <c r="D431" s="612"/>
      <c r="E431" s="612"/>
      <c r="F431" s="674"/>
      <c r="G431" s="643"/>
      <c r="H431" s="643"/>
      <c r="I431" s="631"/>
      <c r="J431" s="186" t="s">
        <v>596</v>
      </c>
      <c r="K431" s="432"/>
      <c r="L431" s="432"/>
      <c r="M431" s="432" t="s">
        <v>89</v>
      </c>
      <c r="N431" s="432"/>
      <c r="O431" s="101" t="s">
        <v>38</v>
      </c>
      <c r="P431" s="432">
        <v>30</v>
      </c>
      <c r="Q431" s="101" t="s">
        <v>26</v>
      </c>
      <c r="R431" s="432">
        <f>(24*60)*3</f>
        <v>4320</v>
      </c>
      <c r="S431" s="101" t="s">
        <v>18</v>
      </c>
      <c r="T431" s="432">
        <v>0</v>
      </c>
      <c r="U431" s="423" t="s">
        <v>45</v>
      </c>
      <c r="V431" s="429" t="s">
        <v>19</v>
      </c>
      <c r="W431" s="423" t="s">
        <v>10</v>
      </c>
      <c r="X431" s="432">
        <f t="shared" si="30"/>
        <v>4350</v>
      </c>
      <c r="Y431" s="482" t="s">
        <v>598</v>
      </c>
      <c r="Z431" s="233"/>
    </row>
    <row r="432" spans="1:26" s="234" customFormat="1" ht="22.5" customHeight="1">
      <c r="A432" s="692"/>
      <c r="B432" s="612"/>
      <c r="C432" s="643"/>
      <c r="D432" s="612"/>
      <c r="E432" s="612"/>
      <c r="F432" s="674"/>
      <c r="G432" s="643"/>
      <c r="H432" s="643"/>
      <c r="I432" s="631"/>
      <c r="J432" s="187" t="s">
        <v>599</v>
      </c>
      <c r="K432" s="432"/>
      <c r="L432" s="432"/>
      <c r="M432" s="432" t="s">
        <v>89</v>
      </c>
      <c r="N432" s="432"/>
      <c r="O432" s="101" t="s">
        <v>38</v>
      </c>
      <c r="P432" s="432">
        <v>30</v>
      </c>
      <c r="Q432" s="101" t="s">
        <v>26</v>
      </c>
      <c r="R432" s="432">
        <f>24*60</f>
        <v>1440</v>
      </c>
      <c r="S432" s="101" t="s">
        <v>18</v>
      </c>
      <c r="T432" s="432">
        <v>0</v>
      </c>
      <c r="U432" s="423" t="s">
        <v>45</v>
      </c>
      <c r="V432" s="429" t="s">
        <v>25</v>
      </c>
      <c r="W432" s="423" t="s">
        <v>10</v>
      </c>
      <c r="X432" s="432">
        <f t="shared" si="30"/>
        <v>1470</v>
      </c>
      <c r="Y432" s="482" t="s">
        <v>595</v>
      </c>
      <c r="Z432" s="233"/>
    </row>
    <row r="433" spans="1:26" s="234" customFormat="1" ht="11.25">
      <c r="A433" s="692"/>
      <c r="B433" s="612"/>
      <c r="C433" s="643"/>
      <c r="D433" s="612"/>
      <c r="E433" s="612"/>
      <c r="F433" s="674"/>
      <c r="G433" s="643"/>
      <c r="H433" s="643"/>
      <c r="I433" s="631"/>
      <c r="J433" s="183" t="s">
        <v>601</v>
      </c>
      <c r="K433" s="432" t="s">
        <v>89</v>
      </c>
      <c r="L433" s="432"/>
      <c r="M433" s="432" t="s">
        <v>89</v>
      </c>
      <c r="N433" s="432"/>
      <c r="O433" s="101" t="s">
        <v>38</v>
      </c>
      <c r="P433" s="432">
        <v>30</v>
      </c>
      <c r="Q433" s="101" t="s">
        <v>26</v>
      </c>
      <c r="R433" s="432">
        <f>(24*60)*3</f>
        <v>4320</v>
      </c>
      <c r="S433" s="101" t="s">
        <v>18</v>
      </c>
      <c r="T433" s="432">
        <v>0</v>
      </c>
      <c r="U433" s="423" t="s">
        <v>45</v>
      </c>
      <c r="V433" s="429" t="s">
        <v>13</v>
      </c>
      <c r="W433" s="423" t="s">
        <v>35</v>
      </c>
      <c r="X433" s="432">
        <f t="shared" si="30"/>
        <v>4350</v>
      </c>
      <c r="Y433" s="482" t="s">
        <v>603</v>
      </c>
      <c r="Z433" s="233"/>
    </row>
    <row r="434" spans="1:26" s="234" customFormat="1" ht="11.25">
      <c r="A434" s="692"/>
      <c r="B434" s="612"/>
      <c r="C434" s="643"/>
      <c r="D434" s="612"/>
      <c r="E434" s="612"/>
      <c r="F434" s="674"/>
      <c r="G434" s="643"/>
      <c r="H434" s="643"/>
      <c r="I434" s="631"/>
      <c r="J434" s="183" t="s">
        <v>604</v>
      </c>
      <c r="K434" s="432" t="s">
        <v>89</v>
      </c>
      <c r="L434" s="432"/>
      <c r="M434" s="432" t="s">
        <v>89</v>
      </c>
      <c r="N434" s="432"/>
      <c r="O434" s="101" t="s">
        <v>38</v>
      </c>
      <c r="P434" s="432">
        <v>30</v>
      </c>
      <c r="Q434" s="101" t="s">
        <v>26</v>
      </c>
      <c r="R434" s="432">
        <f>24*60</f>
        <v>1440</v>
      </c>
      <c r="S434" s="101" t="s">
        <v>18</v>
      </c>
      <c r="T434" s="432">
        <v>0</v>
      </c>
      <c r="U434" s="423" t="s">
        <v>45</v>
      </c>
      <c r="V434" s="429" t="s">
        <v>13</v>
      </c>
      <c r="W434" s="423" t="s">
        <v>35</v>
      </c>
      <c r="X434" s="432">
        <f t="shared" si="30"/>
        <v>1470</v>
      </c>
      <c r="Y434" s="367" t="s">
        <v>606</v>
      </c>
      <c r="Z434" s="233"/>
    </row>
    <row r="435" spans="1:26" s="234" customFormat="1" ht="11.25">
      <c r="A435" s="692"/>
      <c r="B435" s="612"/>
      <c r="C435" s="643"/>
      <c r="D435" s="612"/>
      <c r="E435" s="612"/>
      <c r="F435" s="674"/>
      <c r="G435" s="643"/>
      <c r="H435" s="643"/>
      <c r="I435" s="631"/>
      <c r="J435" s="183" t="s">
        <v>607</v>
      </c>
      <c r="K435" s="432" t="s">
        <v>89</v>
      </c>
      <c r="L435" s="432"/>
      <c r="M435" s="432" t="s">
        <v>89</v>
      </c>
      <c r="N435" s="432"/>
      <c r="O435" s="101" t="s">
        <v>38</v>
      </c>
      <c r="P435" s="432">
        <v>30</v>
      </c>
      <c r="Q435" s="101" t="s">
        <v>26</v>
      </c>
      <c r="R435" s="432">
        <f t="shared" ref="R435:R436" si="31">24*60</f>
        <v>1440</v>
      </c>
      <c r="S435" s="101" t="s">
        <v>18</v>
      </c>
      <c r="T435" s="432">
        <v>0</v>
      </c>
      <c r="U435" s="423" t="s">
        <v>45</v>
      </c>
      <c r="V435" s="429" t="s">
        <v>13</v>
      </c>
      <c r="W435" s="423" t="s">
        <v>35</v>
      </c>
      <c r="X435" s="432">
        <f t="shared" si="30"/>
        <v>1470</v>
      </c>
      <c r="Y435" s="367" t="s">
        <v>606</v>
      </c>
      <c r="Z435" s="233"/>
    </row>
    <row r="436" spans="1:26" s="234" customFormat="1" ht="11.25">
      <c r="A436" s="692"/>
      <c r="B436" s="612"/>
      <c r="C436" s="643"/>
      <c r="D436" s="612"/>
      <c r="E436" s="612"/>
      <c r="F436" s="674"/>
      <c r="G436" s="643"/>
      <c r="H436" s="643"/>
      <c r="I436" s="631"/>
      <c r="J436" s="183" t="s">
        <v>608</v>
      </c>
      <c r="K436" s="432" t="s">
        <v>89</v>
      </c>
      <c r="L436" s="432"/>
      <c r="M436" s="432" t="s">
        <v>89</v>
      </c>
      <c r="N436" s="432"/>
      <c r="O436" s="101" t="s">
        <v>38</v>
      </c>
      <c r="P436" s="432">
        <v>30</v>
      </c>
      <c r="Q436" s="101" t="s">
        <v>26</v>
      </c>
      <c r="R436" s="432">
        <f t="shared" si="31"/>
        <v>1440</v>
      </c>
      <c r="S436" s="101" t="s">
        <v>18</v>
      </c>
      <c r="T436" s="432">
        <v>0</v>
      </c>
      <c r="U436" s="423" t="s">
        <v>45</v>
      </c>
      <c r="V436" s="429" t="s">
        <v>13</v>
      </c>
      <c r="W436" s="423" t="s">
        <v>35</v>
      </c>
      <c r="X436" s="432">
        <f t="shared" si="30"/>
        <v>1470</v>
      </c>
      <c r="Y436" s="367" t="s">
        <v>606</v>
      </c>
      <c r="Z436" s="233"/>
    </row>
    <row r="437" spans="1:26" s="234" customFormat="1" ht="11.25">
      <c r="A437" s="692"/>
      <c r="B437" s="612"/>
      <c r="C437" s="643"/>
      <c r="D437" s="612"/>
      <c r="E437" s="612"/>
      <c r="F437" s="674"/>
      <c r="G437" s="643"/>
      <c r="H437" s="643"/>
      <c r="I437" s="631"/>
      <c r="J437" s="183" t="s">
        <v>610</v>
      </c>
      <c r="K437" s="432" t="s">
        <v>89</v>
      </c>
      <c r="L437" s="432"/>
      <c r="M437" s="432" t="s">
        <v>89</v>
      </c>
      <c r="N437" s="432"/>
      <c r="O437" s="101" t="s">
        <v>38</v>
      </c>
      <c r="P437" s="432">
        <v>30</v>
      </c>
      <c r="Q437" s="101" t="s">
        <v>26</v>
      </c>
      <c r="R437" s="432">
        <f>(24*60)*15</f>
        <v>21600</v>
      </c>
      <c r="S437" s="101" t="s">
        <v>18</v>
      </c>
      <c r="T437" s="432">
        <v>0</v>
      </c>
      <c r="U437" s="423" t="s">
        <v>45</v>
      </c>
      <c r="V437" s="429" t="s">
        <v>44</v>
      </c>
      <c r="W437" s="423" t="s">
        <v>35</v>
      </c>
      <c r="X437" s="432">
        <f t="shared" si="30"/>
        <v>21630</v>
      </c>
      <c r="Y437" s="367" t="s">
        <v>589</v>
      </c>
      <c r="Z437" s="233"/>
    </row>
    <row r="438" spans="1:26" s="234" customFormat="1" ht="11.25">
      <c r="A438" s="692"/>
      <c r="B438" s="612"/>
      <c r="C438" s="643"/>
      <c r="D438" s="612"/>
      <c r="E438" s="612"/>
      <c r="F438" s="674"/>
      <c r="G438" s="643"/>
      <c r="H438" s="643"/>
      <c r="I438" s="631"/>
      <c r="J438" s="183" t="s">
        <v>611</v>
      </c>
      <c r="K438" s="432" t="s">
        <v>89</v>
      </c>
      <c r="L438" s="432"/>
      <c r="M438" s="432" t="s">
        <v>89</v>
      </c>
      <c r="N438" s="432"/>
      <c r="O438" s="101" t="s">
        <v>38</v>
      </c>
      <c r="P438" s="432">
        <v>30</v>
      </c>
      <c r="Q438" s="101" t="s">
        <v>26</v>
      </c>
      <c r="R438" s="432">
        <f>(24*60)*2</f>
        <v>2880</v>
      </c>
      <c r="S438" s="101" t="s">
        <v>18</v>
      </c>
      <c r="T438" s="432">
        <v>0</v>
      </c>
      <c r="U438" s="423" t="s">
        <v>45</v>
      </c>
      <c r="V438" s="429" t="s">
        <v>44</v>
      </c>
      <c r="W438" s="423" t="s">
        <v>10</v>
      </c>
      <c r="X438" s="432">
        <f t="shared" si="30"/>
        <v>2910</v>
      </c>
      <c r="Y438" s="367" t="s">
        <v>606</v>
      </c>
      <c r="Z438" s="233"/>
    </row>
    <row r="439" spans="1:26" s="234" customFormat="1" ht="33.75">
      <c r="A439" s="692"/>
      <c r="B439" s="612"/>
      <c r="C439" s="643"/>
      <c r="D439" s="612"/>
      <c r="E439" s="612"/>
      <c r="F439" s="674"/>
      <c r="G439" s="643"/>
      <c r="H439" s="643"/>
      <c r="I439" s="631" t="s">
        <v>612</v>
      </c>
      <c r="J439" s="191" t="s">
        <v>613</v>
      </c>
      <c r="K439" s="432"/>
      <c r="L439" s="432"/>
      <c r="M439" s="432" t="s">
        <v>89</v>
      </c>
      <c r="N439" s="432"/>
      <c r="O439" s="101" t="s">
        <v>38</v>
      </c>
      <c r="P439" s="432">
        <v>30</v>
      </c>
      <c r="Q439" s="101" t="s">
        <v>26</v>
      </c>
      <c r="R439" s="432">
        <f t="shared" ref="R439:R440" si="32">(24*60)*3</f>
        <v>4320</v>
      </c>
      <c r="S439" s="101" t="s">
        <v>18</v>
      </c>
      <c r="T439" s="432">
        <v>0</v>
      </c>
      <c r="U439" s="423" t="s">
        <v>45</v>
      </c>
      <c r="V439" s="429" t="s">
        <v>44</v>
      </c>
      <c r="W439" s="423" t="s">
        <v>35</v>
      </c>
      <c r="X439" s="432">
        <f t="shared" si="30"/>
        <v>4350</v>
      </c>
      <c r="Y439" s="358" t="s">
        <v>615</v>
      </c>
      <c r="Z439" s="233"/>
    </row>
    <row r="440" spans="1:26" s="234" customFormat="1" ht="11.25">
      <c r="A440" s="692"/>
      <c r="B440" s="612"/>
      <c r="C440" s="643"/>
      <c r="D440" s="612"/>
      <c r="E440" s="612"/>
      <c r="F440" s="674"/>
      <c r="G440" s="643"/>
      <c r="H440" s="643"/>
      <c r="I440" s="631"/>
      <c r="J440" s="191" t="s">
        <v>616</v>
      </c>
      <c r="K440" s="432" t="s">
        <v>89</v>
      </c>
      <c r="L440" s="432"/>
      <c r="M440" s="432" t="s">
        <v>89</v>
      </c>
      <c r="N440" s="432"/>
      <c r="O440" s="101" t="s">
        <v>38</v>
      </c>
      <c r="P440" s="432">
        <v>30</v>
      </c>
      <c r="Q440" s="101" t="s">
        <v>26</v>
      </c>
      <c r="R440" s="432">
        <f t="shared" si="32"/>
        <v>4320</v>
      </c>
      <c r="S440" s="101" t="s">
        <v>18</v>
      </c>
      <c r="T440" s="432">
        <v>0</v>
      </c>
      <c r="U440" s="423" t="s">
        <v>45</v>
      </c>
      <c r="V440" s="429" t="s">
        <v>44</v>
      </c>
      <c r="W440" s="423" t="s">
        <v>35</v>
      </c>
      <c r="X440" s="432">
        <f t="shared" si="30"/>
        <v>4350</v>
      </c>
      <c r="Y440" s="482" t="s">
        <v>421</v>
      </c>
      <c r="Z440" s="233"/>
    </row>
    <row r="441" spans="1:26" s="234" customFormat="1" ht="45">
      <c r="A441" s="692"/>
      <c r="B441" s="612"/>
      <c r="C441" s="643"/>
      <c r="D441" s="612"/>
      <c r="E441" s="612"/>
      <c r="F441" s="674"/>
      <c r="G441" s="643"/>
      <c r="H441" s="643"/>
      <c r="I441" s="631"/>
      <c r="J441" s="183" t="s">
        <v>618</v>
      </c>
      <c r="K441" s="432" t="s">
        <v>89</v>
      </c>
      <c r="L441" s="432"/>
      <c r="M441" s="432" t="s">
        <v>89</v>
      </c>
      <c r="N441" s="432"/>
      <c r="O441" s="101" t="s">
        <v>38</v>
      </c>
      <c r="P441" s="432">
        <v>30</v>
      </c>
      <c r="Q441" s="101" t="s">
        <v>26</v>
      </c>
      <c r="R441" s="432">
        <f>24*60</f>
        <v>1440</v>
      </c>
      <c r="S441" s="101" t="s">
        <v>18</v>
      </c>
      <c r="T441" s="432">
        <v>0</v>
      </c>
      <c r="U441" s="423" t="s">
        <v>45</v>
      </c>
      <c r="V441" s="429" t="s">
        <v>13</v>
      </c>
      <c r="W441" s="423" t="s">
        <v>35</v>
      </c>
      <c r="X441" s="432">
        <f t="shared" si="30"/>
        <v>1470</v>
      </c>
      <c r="Y441" s="358" t="s">
        <v>620</v>
      </c>
      <c r="Z441" s="233"/>
    </row>
    <row r="442" spans="1:26" s="234" customFormat="1" ht="22.5">
      <c r="A442" s="692"/>
      <c r="B442" s="612"/>
      <c r="C442" s="643"/>
      <c r="D442" s="612"/>
      <c r="E442" s="612"/>
      <c r="F442" s="674"/>
      <c r="G442" s="643"/>
      <c r="H442" s="643"/>
      <c r="I442" s="631" t="s">
        <v>621</v>
      </c>
      <c r="J442" s="183" t="s">
        <v>622</v>
      </c>
      <c r="K442" s="432" t="s">
        <v>89</v>
      </c>
      <c r="L442" s="432" t="s">
        <v>89</v>
      </c>
      <c r="M442" s="432"/>
      <c r="N442" s="432"/>
      <c r="O442" s="101" t="s">
        <v>38</v>
      </c>
      <c r="P442" s="423">
        <v>15</v>
      </c>
      <c r="Q442" s="101" t="s">
        <v>26</v>
      </c>
      <c r="R442" s="423">
        <v>60</v>
      </c>
      <c r="S442" s="101" t="s">
        <v>18</v>
      </c>
      <c r="T442" s="423">
        <v>0</v>
      </c>
      <c r="U442" s="423" t="s">
        <v>45</v>
      </c>
      <c r="V442" s="429" t="s">
        <v>18</v>
      </c>
      <c r="W442" s="423" t="s">
        <v>18</v>
      </c>
      <c r="X442" s="432">
        <f>P442+R442+T442</f>
        <v>75</v>
      </c>
      <c r="Y442" s="367" t="s">
        <v>586</v>
      </c>
      <c r="Z442" s="233"/>
    </row>
    <row r="443" spans="1:26" s="234" customFormat="1" ht="11.25">
      <c r="A443" s="692"/>
      <c r="B443" s="612"/>
      <c r="C443" s="643"/>
      <c r="D443" s="612"/>
      <c r="E443" s="612"/>
      <c r="F443" s="674"/>
      <c r="G443" s="643"/>
      <c r="H443" s="643"/>
      <c r="I443" s="631"/>
      <c r="J443" s="183" t="s">
        <v>623</v>
      </c>
      <c r="K443" s="432"/>
      <c r="L443" s="432"/>
      <c r="M443" s="432" t="s">
        <v>89</v>
      </c>
      <c r="N443" s="432"/>
      <c r="O443" s="101" t="s">
        <v>38</v>
      </c>
      <c r="P443" s="432">
        <v>30</v>
      </c>
      <c r="Q443" s="101" t="s">
        <v>26</v>
      </c>
      <c r="R443" s="432">
        <f>24*60</f>
        <v>1440</v>
      </c>
      <c r="S443" s="101" t="s">
        <v>43</v>
      </c>
      <c r="T443" s="432">
        <f>24*60</f>
        <v>1440</v>
      </c>
      <c r="U443" s="423" t="s">
        <v>45</v>
      </c>
      <c r="V443" s="429" t="s">
        <v>31</v>
      </c>
      <c r="W443" s="423" t="s">
        <v>10</v>
      </c>
      <c r="X443" s="432">
        <f t="shared" ref="X443:X459" si="33">P443+R443+T443</f>
        <v>2910</v>
      </c>
      <c r="Y443" s="482" t="s">
        <v>421</v>
      </c>
      <c r="Z443" s="233"/>
    </row>
    <row r="444" spans="1:26" s="234" customFormat="1" ht="11.25">
      <c r="A444" s="692"/>
      <c r="B444" s="612"/>
      <c r="C444" s="643"/>
      <c r="D444" s="612"/>
      <c r="E444" s="612"/>
      <c r="F444" s="674"/>
      <c r="G444" s="643"/>
      <c r="H444" s="643"/>
      <c r="I444" s="631"/>
      <c r="J444" s="187" t="s">
        <v>624</v>
      </c>
      <c r="K444" s="432"/>
      <c r="L444" s="432"/>
      <c r="M444" s="432" t="s">
        <v>89</v>
      </c>
      <c r="N444" s="432"/>
      <c r="O444" s="101" t="s">
        <v>38</v>
      </c>
      <c r="P444" s="432">
        <v>30</v>
      </c>
      <c r="Q444" s="101" t="s">
        <v>26</v>
      </c>
      <c r="R444" s="432">
        <f t="shared" ref="R444:R445" si="34">(24*60)*3</f>
        <v>4320</v>
      </c>
      <c r="S444" s="101" t="s">
        <v>18</v>
      </c>
      <c r="T444" s="432">
        <v>0</v>
      </c>
      <c r="U444" s="423" t="s">
        <v>45</v>
      </c>
      <c r="V444" s="429" t="s">
        <v>15</v>
      </c>
      <c r="W444" s="423" t="s">
        <v>35</v>
      </c>
      <c r="X444" s="432">
        <f t="shared" si="33"/>
        <v>4350</v>
      </c>
      <c r="Y444" s="484" t="s">
        <v>626</v>
      </c>
      <c r="Z444" s="233"/>
    </row>
    <row r="445" spans="1:26" s="234" customFormat="1" ht="12" thickBot="1">
      <c r="A445" s="691"/>
      <c r="B445" s="672"/>
      <c r="C445" s="671"/>
      <c r="D445" s="672"/>
      <c r="E445" s="672"/>
      <c r="F445" s="675"/>
      <c r="G445" s="671"/>
      <c r="H445" s="671"/>
      <c r="I445" s="632"/>
      <c r="J445" s="195" t="s">
        <v>627</v>
      </c>
      <c r="K445" s="437" t="s">
        <v>89</v>
      </c>
      <c r="L445" s="437"/>
      <c r="M445" s="437" t="s">
        <v>89</v>
      </c>
      <c r="N445" s="437"/>
      <c r="O445" s="244" t="s">
        <v>38</v>
      </c>
      <c r="P445" s="437">
        <v>30</v>
      </c>
      <c r="Q445" s="244" t="s">
        <v>26</v>
      </c>
      <c r="R445" s="432">
        <f t="shared" si="34"/>
        <v>4320</v>
      </c>
      <c r="S445" s="244" t="s">
        <v>18</v>
      </c>
      <c r="T445" s="437">
        <v>0</v>
      </c>
      <c r="U445" s="448" t="s">
        <v>45</v>
      </c>
      <c r="V445" s="430" t="s">
        <v>59</v>
      </c>
      <c r="W445" s="448" t="s">
        <v>10</v>
      </c>
      <c r="X445" s="437">
        <f t="shared" si="33"/>
        <v>4350</v>
      </c>
      <c r="Y445" s="492" t="s">
        <v>626</v>
      </c>
      <c r="Z445" s="371"/>
    </row>
    <row r="446" spans="1:26" s="234" customFormat="1" ht="33.75">
      <c r="A446" s="690">
        <v>20</v>
      </c>
      <c r="B446" s="611" t="s">
        <v>628</v>
      </c>
      <c r="C446" s="611" t="s">
        <v>629</v>
      </c>
      <c r="D446" s="611" t="s">
        <v>12</v>
      </c>
      <c r="E446" s="611" t="s">
        <v>56</v>
      </c>
      <c r="F446" s="696">
        <v>0.9</v>
      </c>
      <c r="G446" s="611" t="s">
        <v>46</v>
      </c>
      <c r="H446" s="642" t="s">
        <v>42</v>
      </c>
      <c r="I446" s="611" t="s">
        <v>630</v>
      </c>
      <c r="J446" s="422" t="s">
        <v>631</v>
      </c>
      <c r="K446" s="431" t="s">
        <v>89</v>
      </c>
      <c r="L446" s="431" t="s">
        <v>89</v>
      </c>
      <c r="M446" s="431"/>
      <c r="N446" s="431"/>
      <c r="O446" s="101" t="s">
        <v>38</v>
      </c>
      <c r="P446" s="422">
        <v>15</v>
      </c>
      <c r="Q446" s="428" t="s">
        <v>30</v>
      </c>
      <c r="R446" s="422">
        <v>60</v>
      </c>
      <c r="S446" s="364" t="s">
        <v>18</v>
      </c>
      <c r="T446" s="431">
        <v>0</v>
      </c>
      <c r="U446" s="422" t="s">
        <v>56</v>
      </c>
      <c r="V446" s="428" t="s">
        <v>18</v>
      </c>
      <c r="W446" s="422" t="s">
        <v>18</v>
      </c>
      <c r="X446" s="431">
        <f t="shared" si="33"/>
        <v>75</v>
      </c>
      <c r="Y446" s="365" t="s">
        <v>633</v>
      </c>
      <c r="Z446" s="366"/>
    </row>
    <row r="447" spans="1:26" s="234" customFormat="1" ht="22.5">
      <c r="A447" s="692"/>
      <c r="B447" s="612"/>
      <c r="C447" s="612"/>
      <c r="D447" s="612"/>
      <c r="E447" s="612"/>
      <c r="F447" s="612"/>
      <c r="G447" s="612"/>
      <c r="H447" s="643"/>
      <c r="I447" s="612"/>
      <c r="J447" s="423" t="s">
        <v>634</v>
      </c>
      <c r="K447" s="432" t="s">
        <v>89</v>
      </c>
      <c r="L447" s="432" t="s">
        <v>89</v>
      </c>
      <c r="M447" s="432"/>
      <c r="N447" s="432"/>
      <c r="O447" s="101" t="s">
        <v>38</v>
      </c>
      <c r="P447" s="423">
        <v>15</v>
      </c>
      <c r="Q447" s="429" t="s">
        <v>30</v>
      </c>
      <c r="R447" s="423">
        <v>60</v>
      </c>
      <c r="S447" s="101" t="s">
        <v>18</v>
      </c>
      <c r="T447" s="432">
        <v>0</v>
      </c>
      <c r="U447" s="423" t="s">
        <v>56</v>
      </c>
      <c r="V447" s="429" t="s">
        <v>18</v>
      </c>
      <c r="W447" s="423" t="s">
        <v>18</v>
      </c>
      <c r="X447" s="432">
        <f t="shared" si="33"/>
        <v>75</v>
      </c>
      <c r="Y447" s="77" t="s">
        <v>635</v>
      </c>
      <c r="Z447" s="233"/>
    </row>
    <row r="448" spans="1:26" s="234" customFormat="1" ht="22.5">
      <c r="A448" s="692"/>
      <c r="B448" s="612"/>
      <c r="C448" s="612"/>
      <c r="D448" s="612"/>
      <c r="E448" s="612"/>
      <c r="F448" s="612"/>
      <c r="G448" s="612"/>
      <c r="H448" s="643"/>
      <c r="I448" s="612"/>
      <c r="J448" s="423" t="s">
        <v>636</v>
      </c>
      <c r="K448" s="432" t="s">
        <v>89</v>
      </c>
      <c r="L448" s="432" t="s">
        <v>89</v>
      </c>
      <c r="M448" s="432"/>
      <c r="N448" s="432"/>
      <c r="O448" s="101" t="s">
        <v>38</v>
      </c>
      <c r="P448" s="423">
        <v>15</v>
      </c>
      <c r="Q448" s="429" t="s">
        <v>30</v>
      </c>
      <c r="R448" s="423">
        <v>60</v>
      </c>
      <c r="S448" s="101" t="s">
        <v>18</v>
      </c>
      <c r="T448" s="432">
        <v>0</v>
      </c>
      <c r="U448" s="423" t="s">
        <v>56</v>
      </c>
      <c r="V448" s="429" t="s">
        <v>18</v>
      </c>
      <c r="W448" s="423" t="s">
        <v>18</v>
      </c>
      <c r="X448" s="432">
        <f t="shared" si="33"/>
        <v>75</v>
      </c>
      <c r="Y448" s="77" t="s">
        <v>635</v>
      </c>
      <c r="Z448" s="233"/>
    </row>
    <row r="449" spans="1:26" s="234" customFormat="1" ht="23.25" thickBot="1">
      <c r="A449" s="691"/>
      <c r="B449" s="672"/>
      <c r="C449" s="672"/>
      <c r="D449" s="672"/>
      <c r="E449" s="672"/>
      <c r="F449" s="672"/>
      <c r="G449" s="672"/>
      <c r="H449" s="671"/>
      <c r="I449" s="672"/>
      <c r="J449" s="448" t="s">
        <v>637</v>
      </c>
      <c r="K449" s="437" t="s">
        <v>89</v>
      </c>
      <c r="L449" s="437" t="s">
        <v>89</v>
      </c>
      <c r="M449" s="437"/>
      <c r="N449" s="437"/>
      <c r="O449" s="101" t="s">
        <v>38</v>
      </c>
      <c r="P449" s="448">
        <v>15</v>
      </c>
      <c r="Q449" s="430" t="s">
        <v>30</v>
      </c>
      <c r="R449" s="448">
        <v>60</v>
      </c>
      <c r="S449" s="244" t="s">
        <v>18</v>
      </c>
      <c r="T449" s="437">
        <v>0</v>
      </c>
      <c r="U449" s="448" t="s">
        <v>56</v>
      </c>
      <c r="V449" s="430" t="s">
        <v>18</v>
      </c>
      <c r="W449" s="448" t="s">
        <v>18</v>
      </c>
      <c r="X449" s="437">
        <f t="shared" si="33"/>
        <v>75</v>
      </c>
      <c r="Y449" s="472" t="s">
        <v>635</v>
      </c>
      <c r="Z449" s="371"/>
    </row>
    <row r="450" spans="1:26" s="234" customFormat="1" ht="11.25">
      <c r="A450" s="690">
        <v>21</v>
      </c>
      <c r="B450" s="611" t="s">
        <v>638</v>
      </c>
      <c r="C450" s="611" t="s">
        <v>786</v>
      </c>
      <c r="D450" s="611" t="s">
        <v>12</v>
      </c>
      <c r="E450" s="611" t="s">
        <v>45</v>
      </c>
      <c r="F450" s="696">
        <v>0.9</v>
      </c>
      <c r="G450" s="611" t="s">
        <v>46</v>
      </c>
      <c r="H450" s="642" t="s">
        <v>42</v>
      </c>
      <c r="I450" s="611" t="s">
        <v>640</v>
      </c>
      <c r="J450" s="422" t="s">
        <v>641</v>
      </c>
      <c r="K450" s="431" t="s">
        <v>89</v>
      </c>
      <c r="L450" s="431" t="s">
        <v>89</v>
      </c>
      <c r="M450" s="431"/>
      <c r="N450" s="431"/>
      <c r="O450" s="364" t="s">
        <v>38</v>
      </c>
      <c r="P450" s="422">
        <v>15</v>
      </c>
      <c r="Q450" s="428" t="s">
        <v>12</v>
      </c>
      <c r="R450" s="422">
        <v>60</v>
      </c>
      <c r="S450" s="364" t="s">
        <v>12</v>
      </c>
      <c r="T450" s="422">
        <f>24*60</f>
        <v>1440</v>
      </c>
      <c r="U450" s="422" t="s">
        <v>56</v>
      </c>
      <c r="V450" s="428" t="s">
        <v>18</v>
      </c>
      <c r="W450" s="422" t="s">
        <v>18</v>
      </c>
      <c r="X450" s="431">
        <f t="shared" si="33"/>
        <v>1515</v>
      </c>
      <c r="Y450" s="365" t="s">
        <v>421</v>
      </c>
      <c r="Z450" s="366"/>
    </row>
    <row r="451" spans="1:26" s="234" customFormat="1" ht="11.25">
      <c r="A451" s="692"/>
      <c r="B451" s="612"/>
      <c r="C451" s="612"/>
      <c r="D451" s="612"/>
      <c r="E451" s="612"/>
      <c r="F451" s="612"/>
      <c r="G451" s="612"/>
      <c r="H451" s="643"/>
      <c r="I451" s="612"/>
      <c r="J451" s="423" t="s">
        <v>643</v>
      </c>
      <c r="K451" s="432" t="s">
        <v>89</v>
      </c>
      <c r="L451" s="432" t="s">
        <v>89</v>
      </c>
      <c r="M451" s="432"/>
      <c r="N451" s="432"/>
      <c r="O451" s="101" t="s">
        <v>38</v>
      </c>
      <c r="P451" s="423">
        <v>15</v>
      </c>
      <c r="Q451" s="140" t="s">
        <v>38</v>
      </c>
      <c r="R451" s="423">
        <v>60</v>
      </c>
      <c r="S451" s="101" t="s">
        <v>12</v>
      </c>
      <c r="T451" s="423">
        <f>24*60</f>
        <v>1440</v>
      </c>
      <c r="U451" s="423" t="s">
        <v>56</v>
      </c>
      <c r="V451" s="429" t="s">
        <v>18</v>
      </c>
      <c r="W451" s="423" t="s">
        <v>18</v>
      </c>
      <c r="X451" s="432">
        <f t="shared" si="33"/>
        <v>1515</v>
      </c>
      <c r="Y451" s="77" t="s">
        <v>421</v>
      </c>
      <c r="Z451" s="233"/>
    </row>
    <row r="452" spans="1:26" s="234" customFormat="1" ht="11.25">
      <c r="A452" s="692"/>
      <c r="B452" s="612"/>
      <c r="C452" s="612"/>
      <c r="D452" s="612"/>
      <c r="E452" s="612"/>
      <c r="F452" s="612"/>
      <c r="G452" s="612"/>
      <c r="H452" s="643"/>
      <c r="I452" s="423" t="s">
        <v>645</v>
      </c>
      <c r="J452" s="423" t="s">
        <v>646</v>
      </c>
      <c r="K452" s="432" t="s">
        <v>89</v>
      </c>
      <c r="L452" s="432" t="s">
        <v>89</v>
      </c>
      <c r="M452" s="432"/>
      <c r="N452" s="432"/>
      <c r="O452" s="101" t="s">
        <v>38</v>
      </c>
      <c r="P452" s="423">
        <v>15</v>
      </c>
      <c r="Q452" s="140" t="s">
        <v>38</v>
      </c>
      <c r="R452" s="423">
        <v>60</v>
      </c>
      <c r="S452" s="101" t="s">
        <v>12</v>
      </c>
      <c r="T452" s="423">
        <f>24*60</f>
        <v>1440</v>
      </c>
      <c r="U452" s="423" t="s">
        <v>56</v>
      </c>
      <c r="V452" s="429" t="s">
        <v>18</v>
      </c>
      <c r="W452" s="423" t="s">
        <v>18</v>
      </c>
      <c r="X452" s="432">
        <f t="shared" si="33"/>
        <v>1515</v>
      </c>
      <c r="Y452" s="77" t="s">
        <v>421</v>
      </c>
      <c r="Z452" s="233"/>
    </row>
    <row r="453" spans="1:26" s="234" customFormat="1" ht="34.5" thickBot="1">
      <c r="A453" s="691"/>
      <c r="B453" s="672"/>
      <c r="C453" s="672"/>
      <c r="D453" s="672"/>
      <c r="E453" s="672"/>
      <c r="F453" s="672"/>
      <c r="G453" s="672"/>
      <c r="H453" s="671"/>
      <c r="I453" s="448" t="s">
        <v>647</v>
      </c>
      <c r="J453" s="437" t="s">
        <v>648</v>
      </c>
      <c r="K453" s="437" t="s">
        <v>89</v>
      </c>
      <c r="L453" s="437"/>
      <c r="M453" s="437" t="s">
        <v>89</v>
      </c>
      <c r="N453" s="437"/>
      <c r="O453" s="244" t="s">
        <v>38</v>
      </c>
      <c r="P453" s="448">
        <v>30</v>
      </c>
      <c r="Q453" s="430" t="s">
        <v>22</v>
      </c>
      <c r="R453" s="314">
        <v>60</v>
      </c>
      <c r="S453" s="244" t="s">
        <v>18</v>
      </c>
      <c r="T453" s="448">
        <v>0</v>
      </c>
      <c r="U453" s="448" t="s">
        <v>56</v>
      </c>
      <c r="V453" s="448" t="s">
        <v>511</v>
      </c>
      <c r="W453" s="448" t="s">
        <v>22</v>
      </c>
      <c r="X453" s="437">
        <f t="shared" si="33"/>
        <v>90</v>
      </c>
      <c r="Y453" s="450" t="s">
        <v>650</v>
      </c>
      <c r="Z453" s="371"/>
    </row>
    <row r="454" spans="1:26" s="230" customFormat="1" ht="45">
      <c r="A454" s="690">
        <v>22</v>
      </c>
      <c r="B454" s="642" t="s">
        <v>651</v>
      </c>
      <c r="C454" s="642" t="s">
        <v>652</v>
      </c>
      <c r="D454" s="642" t="s">
        <v>12</v>
      </c>
      <c r="E454" s="642" t="s">
        <v>45</v>
      </c>
      <c r="F454" s="673">
        <v>0.9</v>
      </c>
      <c r="G454" s="642" t="s">
        <v>46</v>
      </c>
      <c r="H454" s="642" t="s">
        <v>42</v>
      </c>
      <c r="I454" s="611" t="s">
        <v>653</v>
      </c>
      <c r="J454" s="431" t="s">
        <v>654</v>
      </c>
      <c r="K454" s="431" t="s">
        <v>89</v>
      </c>
      <c r="L454" s="431"/>
      <c r="M454" s="431" t="s">
        <v>89</v>
      </c>
      <c r="N454" s="431"/>
      <c r="O454" s="364" t="s">
        <v>38</v>
      </c>
      <c r="P454" s="422">
        <v>30</v>
      </c>
      <c r="Q454" s="428" t="s">
        <v>12</v>
      </c>
      <c r="R454" s="422">
        <f>(24*60)*2</f>
        <v>2880</v>
      </c>
      <c r="S454" s="364" t="s">
        <v>18</v>
      </c>
      <c r="T454" s="422">
        <v>0</v>
      </c>
      <c r="U454" s="422" t="s">
        <v>45</v>
      </c>
      <c r="V454" s="428" t="s">
        <v>44</v>
      </c>
      <c r="W454" s="422" t="s">
        <v>12</v>
      </c>
      <c r="X454" s="431">
        <f t="shared" si="33"/>
        <v>2910</v>
      </c>
      <c r="Y454" s="365" t="s">
        <v>656</v>
      </c>
      <c r="Z454" s="388"/>
    </row>
    <row r="455" spans="1:26" s="230" customFormat="1">
      <c r="A455" s="692"/>
      <c r="B455" s="643"/>
      <c r="C455" s="643"/>
      <c r="D455" s="643"/>
      <c r="E455" s="643"/>
      <c r="F455" s="643"/>
      <c r="G455" s="643"/>
      <c r="H455" s="643"/>
      <c r="I455" s="612"/>
      <c r="J455" s="432" t="s">
        <v>657</v>
      </c>
      <c r="K455" s="432" t="s">
        <v>89</v>
      </c>
      <c r="L455" s="432"/>
      <c r="M455" s="432" t="s">
        <v>89</v>
      </c>
      <c r="N455" s="432"/>
      <c r="O455" s="101" t="s">
        <v>38</v>
      </c>
      <c r="P455" s="423">
        <v>30</v>
      </c>
      <c r="Q455" s="429" t="s">
        <v>12</v>
      </c>
      <c r="R455" s="423">
        <f>(24*60)*2</f>
        <v>2880</v>
      </c>
      <c r="S455" s="101" t="s">
        <v>18</v>
      </c>
      <c r="T455" s="423">
        <v>0</v>
      </c>
      <c r="U455" s="423" t="s">
        <v>45</v>
      </c>
      <c r="V455" s="429" t="s">
        <v>44</v>
      </c>
      <c r="W455" s="423" t="s">
        <v>12</v>
      </c>
      <c r="X455" s="432">
        <f t="shared" si="33"/>
        <v>2910</v>
      </c>
      <c r="Y455" s="667" t="s">
        <v>658</v>
      </c>
      <c r="Z455" s="231"/>
    </row>
    <row r="456" spans="1:26" s="234" customFormat="1" ht="11.25">
      <c r="A456" s="692"/>
      <c r="B456" s="643"/>
      <c r="C456" s="643"/>
      <c r="D456" s="643"/>
      <c r="E456" s="643"/>
      <c r="F456" s="643"/>
      <c r="G456" s="643"/>
      <c r="H456" s="643"/>
      <c r="I456" s="612"/>
      <c r="J456" s="423" t="s">
        <v>659</v>
      </c>
      <c r="K456" s="432" t="s">
        <v>89</v>
      </c>
      <c r="L456" s="432" t="s">
        <v>89</v>
      </c>
      <c r="M456" s="432"/>
      <c r="N456" s="432"/>
      <c r="O456" s="101" t="s">
        <v>38</v>
      </c>
      <c r="P456" s="423">
        <v>15</v>
      </c>
      <c r="Q456" s="140" t="s">
        <v>834</v>
      </c>
      <c r="R456" s="423">
        <v>60</v>
      </c>
      <c r="S456" s="312" t="s">
        <v>48</v>
      </c>
      <c r="T456" s="423">
        <f>(60*24)*7</f>
        <v>10080</v>
      </c>
      <c r="U456" s="423" t="s">
        <v>45</v>
      </c>
      <c r="V456" s="429" t="s">
        <v>44</v>
      </c>
      <c r="W456" s="423" t="s">
        <v>12</v>
      </c>
      <c r="X456" s="432">
        <f t="shared" si="33"/>
        <v>10155</v>
      </c>
      <c r="Y456" s="667"/>
      <c r="Z456" s="233"/>
    </row>
    <row r="457" spans="1:26" s="230" customFormat="1" ht="23.25" customHeight="1" thickBot="1">
      <c r="A457" s="691"/>
      <c r="B457" s="671"/>
      <c r="C457" s="671"/>
      <c r="D457" s="671"/>
      <c r="E457" s="671"/>
      <c r="F457" s="671"/>
      <c r="G457" s="671"/>
      <c r="H457" s="671"/>
      <c r="I457" s="437" t="s">
        <v>134</v>
      </c>
      <c r="J457" s="448" t="s">
        <v>660</v>
      </c>
      <c r="K457" s="437" t="s">
        <v>89</v>
      </c>
      <c r="L457" s="437"/>
      <c r="M457" s="437" t="s">
        <v>89</v>
      </c>
      <c r="N457" s="437"/>
      <c r="O457" s="244" t="s">
        <v>38</v>
      </c>
      <c r="P457" s="448">
        <v>30</v>
      </c>
      <c r="Q457" s="430" t="s">
        <v>12</v>
      </c>
      <c r="R457" s="448">
        <f t="shared" ref="R457:R463" si="35">(24*60)*2</f>
        <v>2880</v>
      </c>
      <c r="S457" s="244" t="s">
        <v>18</v>
      </c>
      <c r="T457" s="448">
        <v>0</v>
      </c>
      <c r="U457" s="448" t="s">
        <v>45</v>
      </c>
      <c r="V457" s="430" t="s">
        <v>44</v>
      </c>
      <c r="W457" s="448" t="s">
        <v>12</v>
      </c>
      <c r="X457" s="437">
        <f t="shared" si="33"/>
        <v>2910</v>
      </c>
      <c r="Y457" s="668"/>
      <c r="Z457" s="246"/>
    </row>
    <row r="458" spans="1:26" s="230" customFormat="1" ht="69" thickBot="1">
      <c r="A458" s="493">
        <v>23</v>
      </c>
      <c r="B458" s="123" t="s">
        <v>661</v>
      </c>
      <c r="C458" s="123" t="s">
        <v>662</v>
      </c>
      <c r="D458" s="123" t="s">
        <v>12</v>
      </c>
      <c r="E458" s="123" t="s">
        <v>41</v>
      </c>
      <c r="F458" s="381">
        <v>0.9</v>
      </c>
      <c r="G458" s="123" t="s">
        <v>46</v>
      </c>
      <c r="H458" s="123" t="s">
        <v>42</v>
      </c>
      <c r="I458" s="380" t="s">
        <v>663</v>
      </c>
      <c r="J458" s="123" t="s">
        <v>664</v>
      </c>
      <c r="K458" s="123" t="s">
        <v>89</v>
      </c>
      <c r="L458" s="123"/>
      <c r="M458" s="123" t="s">
        <v>89</v>
      </c>
      <c r="N458" s="123"/>
      <c r="O458" s="383" t="s">
        <v>38</v>
      </c>
      <c r="P458" s="380">
        <v>30</v>
      </c>
      <c r="Q458" s="382" t="s">
        <v>12</v>
      </c>
      <c r="R458" s="380">
        <f t="shared" si="35"/>
        <v>2880</v>
      </c>
      <c r="S458" s="383" t="s">
        <v>18</v>
      </c>
      <c r="T458" s="380">
        <v>0</v>
      </c>
      <c r="U458" s="380" t="s">
        <v>45</v>
      </c>
      <c r="V458" s="382" t="s">
        <v>54</v>
      </c>
      <c r="W458" s="380" t="s">
        <v>12</v>
      </c>
      <c r="X458" s="123">
        <f t="shared" si="33"/>
        <v>2910</v>
      </c>
      <c r="Y458" s="494" t="s">
        <v>666</v>
      </c>
      <c r="Z458" s="495"/>
    </row>
    <row r="459" spans="1:26" s="393" customFormat="1" ht="180.75" thickBot="1">
      <c r="A459" s="705">
        <v>24</v>
      </c>
      <c r="B459" s="642" t="s">
        <v>667</v>
      </c>
      <c r="C459" s="642" t="s">
        <v>668</v>
      </c>
      <c r="D459" s="567" t="s">
        <v>36</v>
      </c>
      <c r="E459" s="567" t="s">
        <v>56</v>
      </c>
      <c r="F459" s="646">
        <v>0.9</v>
      </c>
      <c r="G459" s="567" t="s">
        <v>46</v>
      </c>
      <c r="H459" s="567" t="s">
        <v>42</v>
      </c>
      <c r="I459" s="585" t="s">
        <v>669</v>
      </c>
      <c r="J459" s="431" t="s">
        <v>846</v>
      </c>
      <c r="K459" s="496" t="s">
        <v>89</v>
      </c>
      <c r="L459" s="496"/>
      <c r="M459" s="496" t="s">
        <v>89</v>
      </c>
      <c r="N459" s="496"/>
      <c r="O459" s="404" t="s">
        <v>38</v>
      </c>
      <c r="P459" s="446">
        <v>30</v>
      </c>
      <c r="Q459" s="454" t="s">
        <v>28</v>
      </c>
      <c r="R459" s="446">
        <f t="shared" si="35"/>
        <v>2880</v>
      </c>
      <c r="S459" s="404" t="s">
        <v>18</v>
      </c>
      <c r="T459" s="446">
        <v>0</v>
      </c>
      <c r="U459" s="446" t="s">
        <v>56</v>
      </c>
      <c r="V459" s="135" t="s">
        <v>54</v>
      </c>
      <c r="W459" s="454" t="s">
        <v>12</v>
      </c>
      <c r="X459" s="446">
        <f t="shared" si="33"/>
        <v>2910</v>
      </c>
      <c r="Y459" s="365" t="s">
        <v>787</v>
      </c>
      <c r="Z459" s="497"/>
    </row>
    <row r="460" spans="1:26" s="393" customFormat="1" ht="225">
      <c r="A460" s="706"/>
      <c r="B460" s="643"/>
      <c r="C460" s="643"/>
      <c r="D460" s="568"/>
      <c r="E460" s="568"/>
      <c r="F460" s="682"/>
      <c r="G460" s="568"/>
      <c r="H460" s="568"/>
      <c r="I460" s="586"/>
      <c r="J460" s="432" t="s">
        <v>673</v>
      </c>
      <c r="K460" s="410" t="s">
        <v>89</v>
      </c>
      <c r="L460" s="410"/>
      <c r="M460" s="410" t="s">
        <v>89</v>
      </c>
      <c r="N460" s="410"/>
      <c r="O460" s="312" t="s">
        <v>38</v>
      </c>
      <c r="P460" s="436">
        <v>30</v>
      </c>
      <c r="Q460" s="311" t="s">
        <v>24</v>
      </c>
      <c r="R460" s="446">
        <f t="shared" si="35"/>
        <v>2880</v>
      </c>
      <c r="S460" s="312" t="s">
        <v>18</v>
      </c>
      <c r="T460" s="436">
        <v>0</v>
      </c>
      <c r="U460" s="436" t="s">
        <v>56</v>
      </c>
      <c r="V460" s="140" t="s">
        <v>54</v>
      </c>
      <c r="W460" s="419" t="s">
        <v>12</v>
      </c>
      <c r="X460" s="436">
        <f t="shared" ref="X460" si="36">P460+R460+T460</f>
        <v>2910</v>
      </c>
      <c r="Y460" s="77" t="s">
        <v>788</v>
      </c>
      <c r="Z460" s="485"/>
    </row>
    <row r="461" spans="1:26" s="393" customFormat="1" ht="113.25" thickBot="1">
      <c r="A461" s="707"/>
      <c r="B461" s="671"/>
      <c r="C461" s="671"/>
      <c r="D461" s="569"/>
      <c r="E461" s="569"/>
      <c r="F461" s="647"/>
      <c r="G461" s="569"/>
      <c r="H461" s="569"/>
      <c r="I461" s="587"/>
      <c r="J461" s="435" t="s">
        <v>676</v>
      </c>
      <c r="K461" s="498" t="s">
        <v>89</v>
      </c>
      <c r="L461" s="498"/>
      <c r="M461" s="498" t="s">
        <v>89</v>
      </c>
      <c r="N461" s="498"/>
      <c r="O461" s="405" t="s">
        <v>38</v>
      </c>
      <c r="P461" s="396">
        <v>30</v>
      </c>
      <c r="Q461" s="311" t="s">
        <v>24</v>
      </c>
      <c r="R461" s="396">
        <f t="shared" si="35"/>
        <v>2880</v>
      </c>
      <c r="S461" s="405" t="s">
        <v>18</v>
      </c>
      <c r="T461" s="396">
        <v>0</v>
      </c>
      <c r="U461" s="396" t="s">
        <v>56</v>
      </c>
      <c r="V461" s="311" t="s">
        <v>54</v>
      </c>
      <c r="W461" s="441" t="s">
        <v>12</v>
      </c>
      <c r="X461" s="396">
        <f t="shared" ref="X461" si="37">P461+R461+T461</f>
        <v>2910</v>
      </c>
      <c r="Y461" s="477" t="s">
        <v>789</v>
      </c>
      <c r="Z461" s="500"/>
    </row>
    <row r="462" spans="1:26" s="230" customFormat="1" ht="79.5" customHeight="1" thickBot="1">
      <c r="A462" s="703">
        <v>25</v>
      </c>
      <c r="B462" s="568" t="s">
        <v>847</v>
      </c>
      <c r="C462" s="704" t="s">
        <v>859</v>
      </c>
      <c r="D462" s="642" t="s">
        <v>36</v>
      </c>
      <c r="E462" s="642" t="s">
        <v>56</v>
      </c>
      <c r="F462" s="701">
        <v>0.9</v>
      </c>
      <c r="G462" s="642" t="s">
        <v>46</v>
      </c>
      <c r="H462" s="642" t="s">
        <v>42</v>
      </c>
      <c r="I462" s="699" t="s">
        <v>850</v>
      </c>
      <c r="J462" s="455" t="s">
        <v>682</v>
      </c>
      <c r="K462" s="496" t="s">
        <v>89</v>
      </c>
      <c r="L462" s="496"/>
      <c r="M462" s="496" t="s">
        <v>89</v>
      </c>
      <c r="N462" s="496"/>
      <c r="O462" s="404" t="s">
        <v>38</v>
      </c>
      <c r="P462" s="468">
        <v>30</v>
      </c>
      <c r="Q462" s="135" t="s">
        <v>28</v>
      </c>
      <c r="R462" s="468">
        <f t="shared" si="35"/>
        <v>2880</v>
      </c>
      <c r="S462" s="404" t="s">
        <v>18</v>
      </c>
      <c r="T462" s="468">
        <v>0</v>
      </c>
      <c r="U462" s="468" t="s">
        <v>56</v>
      </c>
      <c r="V462" s="135" t="s">
        <v>54</v>
      </c>
      <c r="W462" s="466" t="s">
        <v>12</v>
      </c>
      <c r="X462" s="468">
        <f t="shared" ref="X462" si="38">P462+R462+T462</f>
        <v>2910</v>
      </c>
      <c r="Y462" s="365" t="s">
        <v>684</v>
      </c>
      <c r="Z462" s="501"/>
    </row>
    <row r="463" spans="1:26" s="230" customFormat="1" ht="291.75" customHeight="1" thickBot="1">
      <c r="A463" s="677"/>
      <c r="B463" s="569"/>
      <c r="C463" s="679"/>
      <c r="D463" s="671"/>
      <c r="E463" s="671"/>
      <c r="F463" s="702"/>
      <c r="G463" s="671"/>
      <c r="H463" s="671"/>
      <c r="I463" s="700"/>
      <c r="J463" s="402" t="s">
        <v>848</v>
      </c>
      <c r="K463" s="514" t="s">
        <v>89</v>
      </c>
      <c r="L463" s="514"/>
      <c r="M463" s="514" t="s">
        <v>89</v>
      </c>
      <c r="N463" s="514"/>
      <c r="O463" s="515" t="s">
        <v>38</v>
      </c>
      <c r="P463" s="464">
        <v>30</v>
      </c>
      <c r="Q463" s="403" t="s">
        <v>28</v>
      </c>
      <c r="R463" s="465">
        <f t="shared" si="35"/>
        <v>2880</v>
      </c>
      <c r="S463" s="402" t="s">
        <v>18</v>
      </c>
      <c r="T463" s="465">
        <v>0</v>
      </c>
      <c r="U463" s="465" t="s">
        <v>56</v>
      </c>
      <c r="V463" s="403" t="s">
        <v>54</v>
      </c>
      <c r="W463" s="461" t="s">
        <v>12</v>
      </c>
      <c r="X463" s="465">
        <f t="shared" ref="X463" si="39">P463+R463+T463</f>
        <v>2910</v>
      </c>
      <c r="Y463" s="516" t="s">
        <v>849</v>
      </c>
      <c r="Z463" s="392"/>
    </row>
    <row r="464" spans="1:26" s="230" customFormat="1" ht="56.25">
      <c r="A464" s="690">
        <v>26</v>
      </c>
      <c r="B464" s="611" t="s">
        <v>685</v>
      </c>
      <c r="C464" s="611" t="s">
        <v>686</v>
      </c>
      <c r="D464" s="642" t="s">
        <v>36</v>
      </c>
      <c r="E464" s="642" t="s">
        <v>56</v>
      </c>
      <c r="F464" s="673">
        <v>0.9</v>
      </c>
      <c r="G464" s="642" t="s">
        <v>46</v>
      </c>
      <c r="H464" s="642" t="s">
        <v>42</v>
      </c>
      <c r="I464" s="708" t="s">
        <v>687</v>
      </c>
      <c r="J464" s="431" t="s">
        <v>688</v>
      </c>
      <c r="K464" s="431" t="s">
        <v>89</v>
      </c>
      <c r="L464" s="431"/>
      <c r="M464" s="431" t="s">
        <v>89</v>
      </c>
      <c r="N464" s="431"/>
      <c r="O464" s="364" t="s">
        <v>38</v>
      </c>
      <c r="P464" s="431">
        <v>30</v>
      </c>
      <c r="Q464" s="428" t="s">
        <v>12</v>
      </c>
      <c r="R464" s="431">
        <f>(15*24*60)</f>
        <v>21600</v>
      </c>
      <c r="S464" s="364" t="s">
        <v>18</v>
      </c>
      <c r="T464" s="431">
        <v>0</v>
      </c>
      <c r="U464" s="431" t="s">
        <v>56</v>
      </c>
      <c r="V464" s="428" t="s">
        <v>54</v>
      </c>
      <c r="W464" s="422" t="s">
        <v>12</v>
      </c>
      <c r="X464" s="431">
        <f t="shared" ref="X464:X465" si="40">P464+R464+T464</f>
        <v>21630</v>
      </c>
      <c r="Y464" s="451" t="s">
        <v>689</v>
      </c>
      <c r="Z464" s="388"/>
    </row>
    <row r="465" spans="1:27" s="230" customFormat="1" ht="15.75" thickBot="1">
      <c r="A465" s="691"/>
      <c r="B465" s="672"/>
      <c r="C465" s="672"/>
      <c r="D465" s="671"/>
      <c r="E465" s="671"/>
      <c r="F465" s="675"/>
      <c r="G465" s="671"/>
      <c r="H465" s="671"/>
      <c r="I465" s="709"/>
      <c r="J465" s="437" t="s">
        <v>690</v>
      </c>
      <c r="K465" s="437" t="s">
        <v>89</v>
      </c>
      <c r="L465" s="437"/>
      <c r="M465" s="437" t="s">
        <v>89</v>
      </c>
      <c r="N465" s="437"/>
      <c r="O465" s="244" t="s">
        <v>38</v>
      </c>
      <c r="P465" s="437">
        <v>30</v>
      </c>
      <c r="Q465" s="430" t="s">
        <v>12</v>
      </c>
      <c r="R465" s="437">
        <f>(15*24*60)</f>
        <v>21600</v>
      </c>
      <c r="S465" s="244" t="s">
        <v>18</v>
      </c>
      <c r="T465" s="437">
        <v>0</v>
      </c>
      <c r="U465" s="437" t="s">
        <v>56</v>
      </c>
      <c r="V465" s="430" t="s">
        <v>54</v>
      </c>
      <c r="W465" s="448" t="s">
        <v>12</v>
      </c>
      <c r="X465" s="437">
        <f t="shared" si="40"/>
        <v>21630</v>
      </c>
      <c r="Y465" s="371" t="s">
        <v>421</v>
      </c>
      <c r="Z465" s="246"/>
    </row>
    <row r="466" spans="1:27" s="230" customFormat="1" ht="55.5" customHeight="1">
      <c r="A466" s="678">
        <v>27</v>
      </c>
      <c r="B466" s="618" t="s">
        <v>820</v>
      </c>
      <c r="C466" s="618" t="s">
        <v>821</v>
      </c>
      <c r="D466" s="618" t="s">
        <v>40</v>
      </c>
      <c r="E466" s="618" t="s">
        <v>41</v>
      </c>
      <c r="F466" s="655">
        <v>0.9</v>
      </c>
      <c r="G466" s="618" t="s">
        <v>46</v>
      </c>
      <c r="H466" s="655" t="s">
        <v>724</v>
      </c>
      <c r="I466" s="444" t="s">
        <v>822</v>
      </c>
      <c r="J466" s="444" t="s">
        <v>793</v>
      </c>
      <c r="K466" s="413"/>
      <c r="L466" s="413"/>
      <c r="M466" s="413"/>
      <c r="N466" s="413"/>
      <c r="O466" s="416" t="s">
        <v>38</v>
      </c>
      <c r="P466" s="413">
        <v>30</v>
      </c>
      <c r="Q466" s="416" t="s">
        <v>12</v>
      </c>
      <c r="R466" s="425">
        <f>24*60*2</f>
        <v>2880</v>
      </c>
      <c r="S466" s="420" t="s">
        <v>30</v>
      </c>
      <c r="T466" s="425">
        <f>24*60*15</f>
        <v>21600</v>
      </c>
      <c r="U466" s="413" t="s">
        <v>41</v>
      </c>
      <c r="V466" s="420" t="s">
        <v>44</v>
      </c>
      <c r="W466" s="455" t="s">
        <v>32</v>
      </c>
      <c r="X466" s="413">
        <f>P466+R466+T466</f>
        <v>24510</v>
      </c>
      <c r="Y466" s="228" t="s">
        <v>421</v>
      </c>
      <c r="Z466" s="228"/>
      <c r="AA466" s="234"/>
    </row>
    <row r="467" spans="1:27" s="230" customFormat="1" ht="82.5" customHeight="1" thickBot="1">
      <c r="A467" s="679"/>
      <c r="B467" s="620"/>
      <c r="C467" s="620"/>
      <c r="D467" s="620"/>
      <c r="E467" s="620"/>
      <c r="F467" s="670"/>
      <c r="G467" s="620"/>
      <c r="H467" s="670"/>
      <c r="I467" s="443" t="s">
        <v>823</v>
      </c>
      <c r="J467" s="443" t="s">
        <v>795</v>
      </c>
      <c r="K467" s="414"/>
      <c r="L467" s="414"/>
      <c r="M467" s="414" t="s">
        <v>89</v>
      </c>
      <c r="N467" s="414"/>
      <c r="O467" s="440" t="s">
        <v>38</v>
      </c>
      <c r="P467" s="414">
        <v>30</v>
      </c>
      <c r="Q467" s="421" t="s">
        <v>38</v>
      </c>
      <c r="R467" s="426">
        <f>24*60</f>
        <v>1440</v>
      </c>
      <c r="S467" s="440" t="s">
        <v>18</v>
      </c>
      <c r="T467" s="414">
        <v>0</v>
      </c>
      <c r="U467" s="414" t="s">
        <v>41</v>
      </c>
      <c r="V467" s="417" t="s">
        <v>8</v>
      </c>
      <c r="W467" s="417" t="s">
        <v>40</v>
      </c>
      <c r="X467" s="414">
        <f>P467+R467+T467</f>
        <v>1470</v>
      </c>
      <c r="Y467" s="438" t="s">
        <v>703</v>
      </c>
      <c r="Z467" s="401"/>
    </row>
    <row r="468" spans="1:27" s="509" customFormat="1" ht="34.5" customHeight="1" thickBot="1">
      <c r="A468" s="132"/>
      <c r="B468" s="618" t="s">
        <v>693</v>
      </c>
      <c r="C468" s="618" t="s">
        <v>824</v>
      </c>
      <c r="D468" s="618" t="s">
        <v>40</v>
      </c>
      <c r="E468" s="618" t="s">
        <v>45</v>
      </c>
      <c r="F468" s="655">
        <v>1</v>
      </c>
      <c r="G468" s="618" t="s">
        <v>46</v>
      </c>
      <c r="H468" s="655" t="s">
        <v>725</v>
      </c>
      <c r="I468" s="416" t="s">
        <v>182</v>
      </c>
      <c r="J468" s="416" t="s">
        <v>713</v>
      </c>
      <c r="K468" s="413"/>
      <c r="L468" s="413" t="s">
        <v>89</v>
      </c>
      <c r="M468" s="413"/>
      <c r="N468" s="413" t="s">
        <v>89</v>
      </c>
      <c r="O468" s="416" t="s">
        <v>38</v>
      </c>
      <c r="P468" s="416">
        <v>15</v>
      </c>
      <c r="Q468" s="510" t="s">
        <v>48</v>
      </c>
      <c r="R468" s="422">
        <v>60</v>
      </c>
      <c r="S468" s="428" t="s">
        <v>48</v>
      </c>
      <c r="T468" s="422">
        <f t="shared" ref="T468" si="41">4*60</f>
        <v>240</v>
      </c>
      <c r="U468" s="512" t="s">
        <v>41</v>
      </c>
      <c r="V468" s="420" t="s">
        <v>18</v>
      </c>
      <c r="W468" s="455" t="s">
        <v>18</v>
      </c>
      <c r="X468" s="413">
        <f>P468+R468+T468</f>
        <v>315</v>
      </c>
      <c r="Y468" s="508" t="s">
        <v>183</v>
      </c>
      <c r="Z468" s="228"/>
    </row>
    <row r="469" spans="1:27" s="230" customFormat="1" ht="55.5" customHeight="1">
      <c r="A469" s="678">
        <v>28</v>
      </c>
      <c r="B469" s="619"/>
      <c r="C469" s="619"/>
      <c r="D469" s="619"/>
      <c r="E469" s="619"/>
      <c r="F469" s="669"/>
      <c r="G469" s="619"/>
      <c r="H469" s="669"/>
      <c r="I469" s="443" t="s">
        <v>822</v>
      </c>
      <c r="J469" s="443" t="s">
        <v>826</v>
      </c>
      <c r="K469" s="414"/>
      <c r="L469" s="414"/>
      <c r="M469" s="414"/>
      <c r="N469" s="414"/>
      <c r="O469" s="417" t="s">
        <v>38</v>
      </c>
      <c r="P469" s="414">
        <v>30</v>
      </c>
      <c r="Q469" s="458" t="s">
        <v>48</v>
      </c>
      <c r="R469" s="419">
        <f>24*60*2</f>
        <v>2880</v>
      </c>
      <c r="S469" s="429" t="s">
        <v>30</v>
      </c>
      <c r="T469" s="419">
        <f>24*60*15</f>
        <v>21600</v>
      </c>
      <c r="U469" s="457" t="s">
        <v>45</v>
      </c>
      <c r="V469" s="421" t="s">
        <v>44</v>
      </c>
      <c r="W469" s="440" t="s">
        <v>32</v>
      </c>
      <c r="X469" s="414">
        <f>P469+R469+T469</f>
        <v>24510</v>
      </c>
      <c r="Y469" s="386" t="s">
        <v>421</v>
      </c>
      <c r="Z469" s="386"/>
      <c r="AA469" s="507"/>
    </row>
    <row r="470" spans="1:27" s="230" customFormat="1" ht="55.5" customHeight="1" thickBot="1">
      <c r="A470" s="679"/>
      <c r="B470" s="620"/>
      <c r="C470" s="620"/>
      <c r="D470" s="620"/>
      <c r="E470" s="620"/>
      <c r="F470" s="670"/>
      <c r="G470" s="620"/>
      <c r="H470" s="670"/>
      <c r="I470" s="445" t="s">
        <v>825</v>
      </c>
      <c r="J470" s="445" t="s">
        <v>695</v>
      </c>
      <c r="K470" s="415" t="s">
        <v>89</v>
      </c>
      <c r="L470" s="415"/>
      <c r="M470" s="415" t="s">
        <v>89</v>
      </c>
      <c r="N470" s="415"/>
      <c r="O470" s="456" t="s">
        <v>38</v>
      </c>
      <c r="P470" s="415">
        <v>30</v>
      </c>
      <c r="Q470" s="511" t="s">
        <v>38</v>
      </c>
      <c r="R470" s="314">
        <f>60*24*2</f>
        <v>2880</v>
      </c>
      <c r="S470" s="244" t="s">
        <v>18</v>
      </c>
      <c r="T470" s="437">
        <v>0</v>
      </c>
      <c r="U470" s="513" t="s">
        <v>45</v>
      </c>
      <c r="V470" s="418" t="s">
        <v>8</v>
      </c>
      <c r="W470" s="418" t="s">
        <v>40</v>
      </c>
      <c r="X470" s="415">
        <f t="shared" ref="X470:X479" si="42">P470+R470+T470</f>
        <v>2910</v>
      </c>
      <c r="Y470" s="439" t="s">
        <v>697</v>
      </c>
      <c r="Z470" s="391"/>
      <c r="AA470" s="232"/>
    </row>
    <row r="471" spans="1:27" s="230" customFormat="1" ht="55.5" customHeight="1">
      <c r="A471" s="678">
        <v>29</v>
      </c>
      <c r="B471" s="618" t="s">
        <v>704</v>
      </c>
      <c r="C471" s="618" t="s">
        <v>827</v>
      </c>
      <c r="D471" s="618" t="s">
        <v>40</v>
      </c>
      <c r="E471" s="618" t="s">
        <v>45</v>
      </c>
      <c r="F471" s="655">
        <v>1</v>
      </c>
      <c r="G471" s="618" t="s">
        <v>46</v>
      </c>
      <c r="H471" s="655" t="s">
        <v>691</v>
      </c>
      <c r="I471" s="444" t="s">
        <v>822</v>
      </c>
      <c r="J471" s="444" t="s">
        <v>705</v>
      </c>
      <c r="K471" s="416"/>
      <c r="L471" s="416"/>
      <c r="M471" s="416"/>
      <c r="N471" s="416"/>
      <c r="O471" s="416" t="s">
        <v>38</v>
      </c>
      <c r="P471" s="413">
        <v>30</v>
      </c>
      <c r="Q471" s="416" t="s">
        <v>12</v>
      </c>
      <c r="R471" s="442">
        <f>24*60*2</f>
        <v>2880</v>
      </c>
      <c r="S471" s="429" t="s">
        <v>30</v>
      </c>
      <c r="T471" s="419">
        <f>24*60*15</f>
        <v>21600</v>
      </c>
      <c r="U471" s="413" t="s">
        <v>45</v>
      </c>
      <c r="V471" s="420" t="s">
        <v>44</v>
      </c>
      <c r="W471" s="455" t="s">
        <v>32</v>
      </c>
      <c r="X471" s="413">
        <f>P471+R471+T471</f>
        <v>24510</v>
      </c>
      <c r="Y471" s="228" t="s">
        <v>421</v>
      </c>
      <c r="Z471" s="228"/>
      <c r="AA471" s="234"/>
    </row>
    <row r="472" spans="1:27" s="230" customFormat="1" ht="55.5" customHeight="1" thickBot="1">
      <c r="A472" s="704"/>
      <c r="B472" s="619"/>
      <c r="C472" s="619"/>
      <c r="D472" s="619"/>
      <c r="E472" s="619"/>
      <c r="F472" s="669"/>
      <c r="G472" s="619"/>
      <c r="H472" s="669"/>
      <c r="I472" s="502" t="s">
        <v>797</v>
      </c>
      <c r="J472" s="443" t="s">
        <v>706</v>
      </c>
      <c r="K472" s="414"/>
      <c r="L472" s="414"/>
      <c r="M472" s="414" t="s">
        <v>89</v>
      </c>
      <c r="N472" s="414"/>
      <c r="O472" s="440" t="s">
        <v>38</v>
      </c>
      <c r="P472" s="414">
        <v>30</v>
      </c>
      <c r="Q472" s="421" t="s">
        <v>12</v>
      </c>
      <c r="R472" s="426">
        <f>60*24*2</f>
        <v>2880</v>
      </c>
      <c r="S472" s="440" t="s">
        <v>18</v>
      </c>
      <c r="T472" s="414">
        <v>0</v>
      </c>
      <c r="U472" s="414" t="s">
        <v>45</v>
      </c>
      <c r="V472" s="417" t="s">
        <v>8</v>
      </c>
      <c r="W472" s="417" t="s">
        <v>40</v>
      </c>
      <c r="X472" s="414">
        <f t="shared" si="42"/>
        <v>2910</v>
      </c>
      <c r="Y472" s="438" t="s">
        <v>708</v>
      </c>
      <c r="Z472" s="401"/>
    </row>
    <row r="473" spans="1:27" s="230" customFormat="1" ht="55.5" customHeight="1" thickBot="1">
      <c r="A473" s="493">
        <v>30</v>
      </c>
      <c r="B473" s="503" t="s">
        <v>828</v>
      </c>
      <c r="C473" s="499" t="s">
        <v>851</v>
      </c>
      <c r="D473" s="503" t="s">
        <v>40</v>
      </c>
      <c r="E473" s="499" t="s">
        <v>45</v>
      </c>
      <c r="F473" s="531">
        <v>1</v>
      </c>
      <c r="G473" s="503" t="s">
        <v>46</v>
      </c>
      <c r="H473" s="504" t="s">
        <v>726</v>
      </c>
      <c r="I473" s="499" t="s">
        <v>825</v>
      </c>
      <c r="J473" s="493" t="s">
        <v>829</v>
      </c>
      <c r="K473" s="123" t="s">
        <v>89</v>
      </c>
      <c r="L473" s="123"/>
      <c r="M473" s="123" t="s">
        <v>89</v>
      </c>
      <c r="N473" s="123"/>
      <c r="O473" s="383" t="s">
        <v>38</v>
      </c>
      <c r="P473" s="123">
        <v>30</v>
      </c>
      <c r="Q473" s="382" t="s">
        <v>12</v>
      </c>
      <c r="R473" s="499">
        <f>60*24*2</f>
        <v>2880</v>
      </c>
      <c r="S473" s="382" t="s">
        <v>18</v>
      </c>
      <c r="T473" s="499">
        <v>0</v>
      </c>
      <c r="U473" s="123" t="s">
        <v>45</v>
      </c>
      <c r="V473" s="380" t="s">
        <v>51</v>
      </c>
      <c r="W473" s="380" t="s">
        <v>12</v>
      </c>
      <c r="X473" s="123">
        <f t="shared" si="42"/>
        <v>2910</v>
      </c>
      <c r="Y473" s="384" t="s">
        <v>712</v>
      </c>
      <c r="Z473" s="495"/>
    </row>
    <row r="474" spans="1:27" s="230" customFormat="1" ht="55.5" customHeight="1">
      <c r="A474" s="676">
        <v>31</v>
      </c>
      <c r="B474" s="618" t="s">
        <v>839</v>
      </c>
      <c r="C474" s="618" t="s">
        <v>830</v>
      </c>
      <c r="D474" s="618" t="s">
        <v>40</v>
      </c>
      <c r="E474" s="618" t="s">
        <v>45</v>
      </c>
      <c r="F474" s="655">
        <v>1</v>
      </c>
      <c r="G474" s="618" t="s">
        <v>46</v>
      </c>
      <c r="H474" s="676" t="s">
        <v>42</v>
      </c>
      <c r="I474" s="678" t="s">
        <v>803</v>
      </c>
      <c r="J474" s="505" t="s">
        <v>860</v>
      </c>
      <c r="K474" s="444"/>
      <c r="L474" s="444"/>
      <c r="M474" s="529" t="s">
        <v>89</v>
      </c>
      <c r="N474" s="444"/>
      <c r="O474" s="411" t="s">
        <v>38</v>
      </c>
      <c r="P474" s="444">
        <v>15</v>
      </c>
      <c r="Q474" s="412" t="s">
        <v>43</v>
      </c>
      <c r="R474" s="425">
        <v>60</v>
      </c>
      <c r="S474" s="411" t="s">
        <v>18</v>
      </c>
      <c r="T474" s="425">
        <v>0</v>
      </c>
      <c r="U474" s="444" t="s">
        <v>45</v>
      </c>
      <c r="V474" s="526" t="s">
        <v>831</v>
      </c>
      <c r="W474" s="526" t="s">
        <v>43</v>
      </c>
      <c r="X474" s="444">
        <f t="shared" si="42"/>
        <v>75</v>
      </c>
      <c r="Y474" s="528" t="s">
        <v>861</v>
      </c>
      <c r="Z474" s="506"/>
    </row>
    <row r="475" spans="1:27" ht="57" thickBot="1">
      <c r="A475" s="677"/>
      <c r="B475" s="620"/>
      <c r="C475" s="620"/>
      <c r="D475" s="620"/>
      <c r="E475" s="620"/>
      <c r="F475" s="670"/>
      <c r="G475" s="620"/>
      <c r="H475" s="677"/>
      <c r="I475" s="679"/>
      <c r="J475" s="474" t="s">
        <v>441</v>
      </c>
      <c r="K475" s="434"/>
      <c r="L475" s="434"/>
      <c r="M475" s="530" t="s">
        <v>89</v>
      </c>
      <c r="N475" s="434"/>
      <c r="O475" s="402" t="s">
        <v>38</v>
      </c>
      <c r="P475" s="445">
        <v>15</v>
      </c>
      <c r="Q475" s="403" t="s">
        <v>43</v>
      </c>
      <c r="R475" s="427">
        <v>60</v>
      </c>
      <c r="S475" s="402" t="s">
        <v>18</v>
      </c>
      <c r="T475" s="445">
        <v>0</v>
      </c>
      <c r="U475" s="445" t="s">
        <v>45</v>
      </c>
      <c r="V475" s="527" t="s">
        <v>831</v>
      </c>
      <c r="W475" s="527" t="s">
        <v>43</v>
      </c>
      <c r="X475" s="445">
        <f t="shared" si="42"/>
        <v>75</v>
      </c>
      <c r="Y475" s="406" t="s">
        <v>832</v>
      </c>
      <c r="Z475" s="206"/>
    </row>
    <row r="476" spans="1:27" s="257" customFormat="1" ht="79.5">
      <c r="A476" s="659">
        <v>32</v>
      </c>
      <c r="B476" s="618" t="s">
        <v>840</v>
      </c>
      <c r="C476" s="618" t="s">
        <v>852</v>
      </c>
      <c r="D476" s="618" t="s">
        <v>853</v>
      </c>
      <c r="E476" s="618" t="s">
        <v>45</v>
      </c>
      <c r="F476" s="655">
        <v>0.95</v>
      </c>
      <c r="G476" s="618" t="s">
        <v>46</v>
      </c>
      <c r="H476" s="656" t="s">
        <v>856</v>
      </c>
      <c r="I476" s="662" t="s">
        <v>623</v>
      </c>
      <c r="J476" s="517" t="s">
        <v>842</v>
      </c>
      <c r="K476" s="518" t="s">
        <v>89</v>
      </c>
      <c r="L476" s="518"/>
      <c r="M476" s="518" t="s">
        <v>89</v>
      </c>
      <c r="N476" s="518"/>
      <c r="O476" s="518" t="s">
        <v>38</v>
      </c>
      <c r="P476" s="518">
        <v>15</v>
      </c>
      <c r="Q476" s="466" t="s">
        <v>22</v>
      </c>
      <c r="R476" s="518"/>
      <c r="S476" s="518" t="s">
        <v>10</v>
      </c>
      <c r="T476" s="518"/>
      <c r="U476" s="518" t="s">
        <v>41</v>
      </c>
      <c r="V476" s="518" t="s">
        <v>18</v>
      </c>
      <c r="W476" s="518" t="s">
        <v>18</v>
      </c>
      <c r="X476" s="467">
        <f t="shared" si="42"/>
        <v>15</v>
      </c>
      <c r="Y476" s="519" t="s">
        <v>854</v>
      </c>
      <c r="Z476" s="520"/>
    </row>
    <row r="477" spans="1:27" s="257" customFormat="1" ht="57">
      <c r="A477" s="660"/>
      <c r="B477" s="619"/>
      <c r="C477" s="619"/>
      <c r="D477" s="619"/>
      <c r="E477" s="619"/>
      <c r="F477" s="619"/>
      <c r="G477" s="619"/>
      <c r="H477" s="657"/>
      <c r="I477" s="663"/>
      <c r="J477" s="521" t="s">
        <v>841</v>
      </c>
      <c r="K477" s="140" t="s">
        <v>89</v>
      </c>
      <c r="L477" s="140" t="s">
        <v>89</v>
      </c>
      <c r="M477" s="140"/>
      <c r="N477" s="140"/>
      <c r="O477" s="140" t="s">
        <v>38</v>
      </c>
      <c r="P477" s="140">
        <v>15</v>
      </c>
      <c r="Q477" s="462" t="s">
        <v>22</v>
      </c>
      <c r="R477" s="140">
        <v>30</v>
      </c>
      <c r="S477" s="140" t="s">
        <v>10</v>
      </c>
      <c r="T477" s="140">
        <f>24*60</f>
        <v>1440</v>
      </c>
      <c r="U477" s="140" t="s">
        <v>41</v>
      </c>
      <c r="V477" s="140" t="s">
        <v>18</v>
      </c>
      <c r="W477" s="140" t="s">
        <v>18</v>
      </c>
      <c r="X477" s="462">
        <f t="shared" si="42"/>
        <v>1485</v>
      </c>
      <c r="Y477" s="408" t="s">
        <v>855</v>
      </c>
      <c r="Z477" s="522"/>
    </row>
    <row r="478" spans="1:27" s="257" customFormat="1" ht="34.5">
      <c r="A478" s="660"/>
      <c r="B478" s="619"/>
      <c r="C478" s="619"/>
      <c r="D478" s="619"/>
      <c r="E478" s="619"/>
      <c r="F478" s="619"/>
      <c r="G478" s="619"/>
      <c r="H478" s="657"/>
      <c r="I478" s="663"/>
      <c r="J478" s="521" t="s">
        <v>843</v>
      </c>
      <c r="K478" s="140"/>
      <c r="L478" s="140" t="s">
        <v>89</v>
      </c>
      <c r="M478" s="140"/>
      <c r="N478" s="140"/>
      <c r="O478" s="140" t="s">
        <v>38</v>
      </c>
      <c r="P478" s="140">
        <v>15</v>
      </c>
      <c r="Q478" s="140" t="s">
        <v>43</v>
      </c>
      <c r="R478" s="140">
        <v>30</v>
      </c>
      <c r="S478" s="140" t="s">
        <v>43</v>
      </c>
      <c r="T478" s="140">
        <f>24*60</f>
        <v>1440</v>
      </c>
      <c r="U478" s="140" t="s">
        <v>41</v>
      </c>
      <c r="V478" s="140" t="s">
        <v>18</v>
      </c>
      <c r="W478" s="140" t="s">
        <v>18</v>
      </c>
      <c r="X478" s="462">
        <f t="shared" si="42"/>
        <v>1485</v>
      </c>
      <c r="Y478" s="408" t="s">
        <v>857</v>
      </c>
      <c r="Z478" s="522"/>
    </row>
    <row r="479" spans="1:27" s="257" customFormat="1" ht="46.5" thickBot="1">
      <c r="A479" s="661"/>
      <c r="B479" s="620"/>
      <c r="C479" s="620"/>
      <c r="D479" s="620"/>
      <c r="E479" s="620"/>
      <c r="F479" s="620"/>
      <c r="G479" s="620"/>
      <c r="H479" s="658"/>
      <c r="I479" s="664"/>
      <c r="J479" s="523" t="s">
        <v>844</v>
      </c>
      <c r="K479" s="330"/>
      <c r="L479" s="330" t="s">
        <v>89</v>
      </c>
      <c r="M479" s="330"/>
      <c r="N479" s="330"/>
      <c r="O479" s="330" t="s">
        <v>38</v>
      </c>
      <c r="P479" s="330">
        <v>15</v>
      </c>
      <c r="Q479" s="330" t="s">
        <v>12</v>
      </c>
      <c r="R479" s="330">
        <v>30</v>
      </c>
      <c r="S479" s="330" t="s">
        <v>48</v>
      </c>
      <c r="T479" s="330">
        <f>24*60</f>
        <v>1440</v>
      </c>
      <c r="U479" s="330" t="s">
        <v>41</v>
      </c>
      <c r="V479" s="330" t="s">
        <v>18</v>
      </c>
      <c r="W479" s="330" t="s">
        <v>18</v>
      </c>
      <c r="X479" s="475">
        <f t="shared" si="42"/>
        <v>1485</v>
      </c>
      <c r="Y479" s="524" t="s">
        <v>858</v>
      </c>
      <c r="Z479" s="525"/>
    </row>
    <row r="480" spans="1:27">
      <c r="I480" s="469"/>
      <c r="J480" s="469"/>
      <c r="K480" s="469"/>
      <c r="L480" s="469"/>
      <c r="M480" s="469"/>
      <c r="N480" s="469"/>
      <c r="O480" s="469"/>
      <c r="P480" s="469"/>
      <c r="Q480" s="469"/>
      <c r="R480" s="469"/>
      <c r="S480" s="469"/>
      <c r="T480" s="469"/>
      <c r="U480" s="469"/>
      <c r="V480" s="469"/>
      <c r="W480" s="469"/>
      <c r="X480" s="15"/>
      <c r="Y480" s="15"/>
    </row>
    <row r="483" spans="1:8">
      <c r="A483" s="459"/>
    </row>
    <row r="484" spans="1:8">
      <c r="B484"/>
      <c r="C484"/>
      <c r="D484"/>
      <c r="E484"/>
      <c r="F484"/>
      <c r="G484"/>
      <c r="H484"/>
    </row>
    <row r="485" spans="1:8">
      <c r="B485"/>
      <c r="C485"/>
      <c r="D485"/>
      <c r="E485"/>
      <c r="F485"/>
      <c r="G485"/>
      <c r="H485"/>
    </row>
    <row r="486" spans="1:8">
      <c r="B486"/>
      <c r="C486"/>
      <c r="D486"/>
      <c r="E486"/>
      <c r="F486"/>
      <c r="G486"/>
      <c r="H486"/>
    </row>
  </sheetData>
  <mergeCells count="335">
    <mergeCell ref="A193:A194"/>
    <mergeCell ref="B193:B194"/>
    <mergeCell ref="C193:C194"/>
    <mergeCell ref="D193:D194"/>
    <mergeCell ref="E193:E194"/>
    <mergeCell ref="F193:F194"/>
    <mergeCell ref="G188:G190"/>
    <mergeCell ref="H188:H190"/>
    <mergeCell ref="A191:A192"/>
    <mergeCell ref="B191:B192"/>
    <mergeCell ref="C191:C192"/>
    <mergeCell ref="D191:D192"/>
    <mergeCell ref="E191:E192"/>
    <mergeCell ref="F191:F192"/>
    <mergeCell ref="G191:G192"/>
    <mergeCell ref="F183:F187"/>
    <mergeCell ref="G183:G187"/>
    <mergeCell ref="A188:A190"/>
    <mergeCell ref="B188:B190"/>
    <mergeCell ref="C188:C190"/>
    <mergeCell ref="D188:D190"/>
    <mergeCell ref="E188:E190"/>
    <mergeCell ref="F188:F190"/>
    <mergeCell ref="F176:F182"/>
    <mergeCell ref="G176:G182"/>
    <mergeCell ref="A183:A187"/>
    <mergeCell ref="B183:B187"/>
    <mergeCell ref="C183:C187"/>
    <mergeCell ref="D183:D187"/>
    <mergeCell ref="E183:E187"/>
    <mergeCell ref="B176:B182"/>
    <mergeCell ref="C176:C182"/>
    <mergeCell ref="A176:A182"/>
    <mergeCell ref="D176:D182"/>
    <mergeCell ref="E176:E182"/>
    <mergeCell ref="I57:I58"/>
    <mergeCell ref="I76:I79"/>
    <mergeCell ref="H191:H192"/>
    <mergeCell ref="G464:G465"/>
    <mergeCell ref="H464:H465"/>
    <mergeCell ref="I464:I465"/>
    <mergeCell ref="G446:G449"/>
    <mergeCell ref="H446:H449"/>
    <mergeCell ref="I446:I449"/>
    <mergeCell ref="H421:H425"/>
    <mergeCell ref="I421:I425"/>
    <mergeCell ref="I357:I364"/>
    <mergeCell ref="I365:I374"/>
    <mergeCell ref="I375:I382"/>
    <mergeCell ref="I383:I390"/>
    <mergeCell ref="I391:I398"/>
    <mergeCell ref="I193:I194"/>
    <mergeCell ref="I181:I182"/>
    <mergeCell ref="I399:I407"/>
    <mergeCell ref="I408:I416"/>
    <mergeCell ref="G195:G356"/>
    <mergeCell ref="H195:H356"/>
    <mergeCell ref="I279:I291"/>
    <mergeCell ref="I292:I306"/>
    <mergeCell ref="A466:A467"/>
    <mergeCell ref="B466:B467"/>
    <mergeCell ref="C466:C467"/>
    <mergeCell ref="D466:D467"/>
    <mergeCell ref="E466:E467"/>
    <mergeCell ref="F466:F467"/>
    <mergeCell ref="G466:G467"/>
    <mergeCell ref="A471:A472"/>
    <mergeCell ref="B471:B472"/>
    <mergeCell ref="C471:C472"/>
    <mergeCell ref="D471:D472"/>
    <mergeCell ref="A464:A465"/>
    <mergeCell ref="B464:B465"/>
    <mergeCell ref="C464:C465"/>
    <mergeCell ref="D464:D465"/>
    <mergeCell ref="E464:E465"/>
    <mergeCell ref="A459:A461"/>
    <mergeCell ref="B459:B461"/>
    <mergeCell ref="C459:C461"/>
    <mergeCell ref="F464:F465"/>
    <mergeCell ref="A454:A457"/>
    <mergeCell ref="B454:B457"/>
    <mergeCell ref="C454:C457"/>
    <mergeCell ref="D454:D457"/>
    <mergeCell ref="E454:E457"/>
    <mergeCell ref="I459:I461"/>
    <mergeCell ref="A462:A463"/>
    <mergeCell ref="C462:C463"/>
    <mergeCell ref="D459:D461"/>
    <mergeCell ref="E459:E461"/>
    <mergeCell ref="D462:D463"/>
    <mergeCell ref="E462:E463"/>
    <mergeCell ref="H450:H453"/>
    <mergeCell ref="I450:I451"/>
    <mergeCell ref="F454:F457"/>
    <mergeCell ref="I462:I463"/>
    <mergeCell ref="G459:G461"/>
    <mergeCell ref="H459:H461"/>
    <mergeCell ref="F462:F463"/>
    <mergeCell ref="G462:G463"/>
    <mergeCell ref="H462:H463"/>
    <mergeCell ref="F459:F461"/>
    <mergeCell ref="G454:G457"/>
    <mergeCell ref="H454:H457"/>
    <mergeCell ref="I454:I456"/>
    <mergeCell ref="A450:A453"/>
    <mergeCell ref="B450:B453"/>
    <mergeCell ref="C450:C453"/>
    <mergeCell ref="D450:D453"/>
    <mergeCell ref="E450:E453"/>
    <mergeCell ref="H426:H445"/>
    <mergeCell ref="I426:I438"/>
    <mergeCell ref="I439:I441"/>
    <mergeCell ref="I442:I445"/>
    <mergeCell ref="A446:A449"/>
    <mergeCell ref="B446:B449"/>
    <mergeCell ref="C446:C449"/>
    <mergeCell ref="D446:D449"/>
    <mergeCell ref="E446:E449"/>
    <mergeCell ref="F446:F449"/>
    <mergeCell ref="A426:A445"/>
    <mergeCell ref="B426:B445"/>
    <mergeCell ref="C426:C445"/>
    <mergeCell ref="D426:D445"/>
    <mergeCell ref="E426:E445"/>
    <mergeCell ref="F426:F445"/>
    <mergeCell ref="G426:G445"/>
    <mergeCell ref="F450:F453"/>
    <mergeCell ref="G450:G453"/>
    <mergeCell ref="A421:A425"/>
    <mergeCell ref="B421:B425"/>
    <mergeCell ref="C421:C425"/>
    <mergeCell ref="D421:D425"/>
    <mergeCell ref="E421:E425"/>
    <mergeCell ref="F421:F425"/>
    <mergeCell ref="G421:G425"/>
    <mergeCell ref="I417:I418"/>
    <mergeCell ref="I332:I343"/>
    <mergeCell ref="I344:I353"/>
    <mergeCell ref="A357:A420"/>
    <mergeCell ref="B357:B420"/>
    <mergeCell ref="C357:C420"/>
    <mergeCell ref="D357:D420"/>
    <mergeCell ref="E357:E420"/>
    <mergeCell ref="F357:F420"/>
    <mergeCell ref="G357:G420"/>
    <mergeCell ref="H357:H420"/>
    <mergeCell ref="A195:A356"/>
    <mergeCell ref="B195:B356"/>
    <mergeCell ref="C195:C356"/>
    <mergeCell ref="D195:D356"/>
    <mergeCell ref="E195:E356"/>
    <mergeCell ref="F195:F356"/>
    <mergeCell ref="I147:I155"/>
    <mergeCell ref="Z147:Z150"/>
    <mergeCell ref="I191:I192"/>
    <mergeCell ref="I188:I190"/>
    <mergeCell ref="G193:G194"/>
    <mergeCell ref="H193:H194"/>
    <mergeCell ref="I195:I208"/>
    <mergeCell ref="I307:I319"/>
    <mergeCell ref="I320:I331"/>
    <mergeCell ref="I209:I221"/>
    <mergeCell ref="I222:I234"/>
    <mergeCell ref="I235:I251"/>
    <mergeCell ref="I252:I266"/>
    <mergeCell ref="I267:I278"/>
    <mergeCell ref="G156:G174"/>
    <mergeCell ref="H156:H174"/>
    <mergeCell ref="I162:I170"/>
    <mergeCell ref="I171:I174"/>
    <mergeCell ref="H176:H182"/>
    <mergeCell ref="I177:I180"/>
    <mergeCell ref="H183:H187"/>
    <mergeCell ref="I183:I186"/>
    <mergeCell ref="F156:F174"/>
    <mergeCell ref="A147:A155"/>
    <mergeCell ref="B147:B155"/>
    <mergeCell ref="C147:C155"/>
    <mergeCell ref="D147:D155"/>
    <mergeCell ref="E147:E155"/>
    <mergeCell ref="F147:F155"/>
    <mergeCell ref="G147:G155"/>
    <mergeCell ref="H147:H155"/>
    <mergeCell ref="Y127:Y128"/>
    <mergeCell ref="G143:G146"/>
    <mergeCell ref="H143:H146"/>
    <mergeCell ref="I143:I146"/>
    <mergeCell ref="Y143:Y146"/>
    <mergeCell ref="A143:A146"/>
    <mergeCell ref="B143:B146"/>
    <mergeCell ref="C143:C146"/>
    <mergeCell ref="D143:D146"/>
    <mergeCell ref="E143:E146"/>
    <mergeCell ref="F143:F146"/>
    <mergeCell ref="I112:I113"/>
    <mergeCell ref="A114:A126"/>
    <mergeCell ref="B114:B126"/>
    <mergeCell ref="C114:C126"/>
    <mergeCell ref="D114:D125"/>
    <mergeCell ref="E114:E125"/>
    <mergeCell ref="F130:F142"/>
    <mergeCell ref="G130:G142"/>
    <mergeCell ref="H130:H142"/>
    <mergeCell ref="I131:I137"/>
    <mergeCell ref="I138:I140"/>
    <mergeCell ref="I141:I142"/>
    <mergeCell ref="H127:H129"/>
    <mergeCell ref="I127:I129"/>
    <mergeCell ref="A38:A96"/>
    <mergeCell ref="B38:B96"/>
    <mergeCell ref="C38:C96"/>
    <mergeCell ref="A106:A113"/>
    <mergeCell ref="B106:B113"/>
    <mergeCell ref="C106:C113"/>
    <mergeCell ref="D106:D113"/>
    <mergeCell ref="E106:E113"/>
    <mergeCell ref="F106:F113"/>
    <mergeCell ref="A97:A105"/>
    <mergeCell ref="C97:C105"/>
    <mergeCell ref="D97:D105"/>
    <mergeCell ref="E97:E105"/>
    <mergeCell ref="F97:F105"/>
    <mergeCell ref="W33:W37"/>
    <mergeCell ref="X33:X37"/>
    <mergeCell ref="Y33:Y37"/>
    <mergeCell ref="Z33:Z37"/>
    <mergeCell ref="O35:O37"/>
    <mergeCell ref="P35:P37"/>
    <mergeCell ref="Q35:Q37"/>
    <mergeCell ref="R35:R37"/>
    <mergeCell ref="S35:S37"/>
    <mergeCell ref="O33:T34"/>
    <mergeCell ref="U33:U37"/>
    <mergeCell ref="V33:V37"/>
    <mergeCell ref="T35:T37"/>
    <mergeCell ref="J33:J37"/>
    <mergeCell ref="K33:K37"/>
    <mergeCell ref="A1:N1"/>
    <mergeCell ref="A2:N2"/>
    <mergeCell ref="A3:N3"/>
    <mergeCell ref="A4:N4"/>
    <mergeCell ref="A6:N6"/>
    <mergeCell ref="A33:A37"/>
    <mergeCell ref="B33:B37"/>
    <mergeCell ref="C33:C37"/>
    <mergeCell ref="D33:D37"/>
    <mergeCell ref="E33:E37"/>
    <mergeCell ref="L33:L37"/>
    <mergeCell ref="M33:M37"/>
    <mergeCell ref="N33:N37"/>
    <mergeCell ref="F33:F37"/>
    <mergeCell ref="G33:G37"/>
    <mergeCell ref="H33:H37"/>
    <mergeCell ref="I33:I37"/>
    <mergeCell ref="I474:I475"/>
    <mergeCell ref="I72:I75"/>
    <mergeCell ref="I156:I161"/>
    <mergeCell ref="E471:E472"/>
    <mergeCell ref="F471:F472"/>
    <mergeCell ref="G471:G472"/>
    <mergeCell ref="H471:H472"/>
    <mergeCell ref="B474:B475"/>
    <mergeCell ref="C474:C475"/>
    <mergeCell ref="D474:D475"/>
    <mergeCell ref="E474:E475"/>
    <mergeCell ref="F474:F475"/>
    <mergeCell ref="G474:G475"/>
    <mergeCell ref="H474:H475"/>
    <mergeCell ref="H466:H467"/>
    <mergeCell ref="D38:D96"/>
    <mergeCell ref="E38:E96"/>
    <mergeCell ref="F38:F96"/>
    <mergeCell ref="I102:I104"/>
    <mergeCell ref="I80:I83"/>
    <mergeCell ref="I85:I88"/>
    <mergeCell ref="I89:I94"/>
    <mergeCell ref="G38:G96"/>
    <mergeCell ref="H38:H96"/>
    <mergeCell ref="G97:G105"/>
    <mergeCell ref="H97:H105"/>
    <mergeCell ref="B462:B463"/>
    <mergeCell ref="A474:A475"/>
    <mergeCell ref="A469:A470"/>
    <mergeCell ref="F114:F126"/>
    <mergeCell ref="G114:G125"/>
    <mergeCell ref="H114:H125"/>
    <mergeCell ref="G106:G113"/>
    <mergeCell ref="H106:H113"/>
    <mergeCell ref="A130:A142"/>
    <mergeCell ref="B130:B142"/>
    <mergeCell ref="C130:C142"/>
    <mergeCell ref="D130:D142"/>
    <mergeCell ref="E130:E142"/>
    <mergeCell ref="A127:A129"/>
    <mergeCell ref="B127:B129"/>
    <mergeCell ref="C127:C129"/>
    <mergeCell ref="D127:D129"/>
    <mergeCell ref="A156:A174"/>
    <mergeCell ref="B156:B174"/>
    <mergeCell ref="C156:C174"/>
    <mergeCell ref="D156:D174"/>
    <mergeCell ref="E156:E174"/>
    <mergeCell ref="Y39:Y88"/>
    <mergeCell ref="Y91:Y92"/>
    <mergeCell ref="Y97:Y98"/>
    <mergeCell ref="Y114:Y120"/>
    <mergeCell ref="Y455:Y457"/>
    <mergeCell ref="B468:B470"/>
    <mergeCell ref="C468:C470"/>
    <mergeCell ref="D468:D470"/>
    <mergeCell ref="E468:E470"/>
    <mergeCell ref="F468:F470"/>
    <mergeCell ref="G468:G470"/>
    <mergeCell ref="H468:H470"/>
    <mergeCell ref="B97:B105"/>
    <mergeCell ref="I38:I49"/>
    <mergeCell ref="I50:I55"/>
    <mergeCell ref="I59:I68"/>
    <mergeCell ref="I69:I71"/>
    <mergeCell ref="K106:K113"/>
    <mergeCell ref="Y106:Y113"/>
    <mergeCell ref="I107:I109"/>
    <mergeCell ref="I114:I126"/>
    <mergeCell ref="E127:E129"/>
    <mergeCell ref="F127:F129"/>
    <mergeCell ref="G127:G129"/>
    <mergeCell ref="C476:C479"/>
    <mergeCell ref="D476:D479"/>
    <mergeCell ref="E476:E479"/>
    <mergeCell ref="F476:F479"/>
    <mergeCell ref="G476:G479"/>
    <mergeCell ref="H476:H479"/>
    <mergeCell ref="A476:A479"/>
    <mergeCell ref="B476:B479"/>
    <mergeCell ref="I476:I479"/>
  </mergeCells>
  <dataValidations count="41">
    <dataValidation type="list" allowBlank="1" showInputMessage="1" showErrorMessage="1" sqref="G468 G473:G474 G97 G38 G471 G466 G127 G114 G106 G130 G156 G147 G143 G175 G195 G426 G421 G357 G446:G459 G464 G462">
      <formula1>$G$28:$G$32</formula1>
    </dataValidation>
    <dataValidation type="list" allowBlank="1" showInputMessage="1" showErrorMessage="1" sqref="E468 E473:E474 E97 E27:E32 E38 U28:U32 E471 E466 E127 E114 E106 E130 E156 E147 E143 E175 E195 E446:E454 E426 E421 E357 E458:E459 E464 E462">
      <formula1>$E$27:$E$32</formula1>
    </dataValidation>
    <dataValidation type="list" allowBlank="1" showInputMessage="1" showErrorMessage="1" sqref="D468 D97 D195 D127 D471 D466 D114 D106 D130 D147 D143 D156 D175 D473:D474 D421 D357 D458:D459 D464 D462">
      <formula1>$D$12:$D$32</formula1>
    </dataValidation>
    <dataValidation type="list" allowBlank="1" showInputMessage="1" showErrorMessage="1" sqref="D446:D453 D426">
      <formula1>$D$26:$D$32</formula1>
    </dataValidation>
    <dataValidation type="list" allowBlank="1" showInputMessage="1" showErrorMessage="1" sqref="H446:H449">
      <formula1>$H$26:$H$32</formula1>
    </dataValidation>
    <dataValidation type="list" allowBlank="1" showInputMessage="1" showErrorMessage="1" sqref="V421:W425 V412:V418 V370:V374 V368:W369 V365:W365 V360:V364 V358:W359 V376:W377 V391:W393 V401:W402 V403:V407 V378:V390 V394:V398 W385 W383 V410:W411">
      <formula1>$W$26:$W$30</formula1>
    </dataValidation>
    <dataValidation type="list" allowBlank="1" showInputMessage="1" showErrorMessage="1" sqref="W384 W386:W390 W370:W374 W360:W364 W378:W382 W403:W407 W394:W398 W412:W420">
      <formula1>$X$8:$X$28</formula1>
    </dataValidation>
    <dataValidation type="list" allowBlank="1" showInputMessage="1" showErrorMessage="1" sqref="H421:H425">
      <formula1>$H$25:$H$32</formula1>
    </dataValidation>
    <dataValidation type="list" allowBlank="1" showInputMessage="1" showErrorMessage="1" sqref="O114:O175 O38:O105 O195:O475">
      <formula1>$O$28</formula1>
    </dataValidation>
    <dataValidation type="list" allowBlank="1" showInputMessage="1" showErrorMessage="1" sqref="S42:S175 S38:S40 S195:S475">
      <formula1>$S$14:$S$32</formula1>
    </dataValidation>
    <dataValidation type="list" allowBlank="1" showInputMessage="1" showErrorMessage="1" sqref="U426:U453 U42:U175 U38:U40 U468 U195:U420">
      <formula1>$U$14:$U$32</formula1>
    </dataValidation>
    <dataValidation type="list" allowBlank="1" showInputMessage="1" showErrorMessage="1" sqref="Q426:Q445">
      <formula1>$Q$22:$Q$32</formula1>
    </dataValidation>
    <dataValidation type="list" allowBlank="1" showInputMessage="1" showErrorMessage="1" sqref="W444 W470 W439:W440 W430 W427:W428 W467 W472:W475 W459:W465">
      <formula1>$W$25:$W$30</formula1>
    </dataValidation>
    <dataValidation type="list" allowBlank="1" showInputMessage="1" showErrorMessage="1" sqref="H195 H97 H38 H127 H114 H106 H130 H156 H147 H143 H175 H357 H454 H450 H426 H458:H459 H464 H462">
      <formula1>$H$27:$H$32</formula1>
    </dataValidation>
    <dataValidation type="list" allowBlank="1" showInputMessage="1" showErrorMessage="1" sqref="V366:V367 V375 V408:V409 V399:V400 V426:V452 V454:V465 V195:V357">
      <formula1>$V$9:$V$32</formula1>
    </dataValidation>
    <dataValidation type="list" allowBlank="1" showInputMessage="1" showErrorMessage="1" sqref="W429 W97:W102 W104:W144 W468:W469 W471 W466 W147:W159 W408:W409 W399:W400 W441:W443 W426 W445:W458 W431:W438 W375 W366:W367 W162:W175 W195:W357">
      <formula1>$W$14:$W$32</formula1>
    </dataValidation>
    <dataValidation type="list" allowBlank="1" showInputMessage="1" showErrorMessage="1" sqref="D454:D457">
      <formula1>$D$25:$D$281</formula1>
    </dataValidation>
    <dataValidation type="list" allowBlank="1" showInputMessage="1" showErrorMessage="1" sqref="Q466 Q159:Q174 Q72 Q104 Q471 Q156">
      <formula1>$Q$23:$Q$28</formula1>
    </dataValidation>
    <dataValidation type="list" allowBlank="1" showInputMessage="1" showErrorMessage="1" sqref="Q472:Q477 Q97:Q102 Q467:Q470 Q105:Q155 Q157:Q158 Q175 Q195:Q425 Q446:Q465">
      <formula1>$Q$14:$Q$32</formula1>
    </dataValidation>
    <dataValidation type="list" allowBlank="1" showInputMessage="1" showErrorMessage="1" sqref="V160:V161 V70:W88 V38:V68 V103">
      <formula1>$V$28</formula1>
    </dataValidation>
    <dataValidation type="list" allowBlank="1" showInputMessage="1" showErrorMessage="1" sqref="W160:W161 W38:W40 W42:W68 W103">
      <formula1>$W$32</formula1>
    </dataValidation>
    <dataValidation type="list" allowBlank="1" showInputMessage="1" showErrorMessage="1" sqref="V134:V144 V147:V159 V162:V175">
      <formula1>$V$12:$V$32</formula1>
    </dataValidation>
    <dataValidation type="list" allowBlank="1" showInputMessage="1" showErrorMessage="1" sqref="V127:V133 V89:V102 V104:V120 V468">
      <formula1>$V$12:$V$28</formula1>
    </dataValidation>
    <dataValidation type="list" allowBlank="1" showInputMessage="1" showErrorMessage="1" sqref="V121:V126">
      <formula1>$V$8:$V$32</formula1>
    </dataValidation>
    <dataValidation type="list" allowBlank="1" showInputMessage="1" showErrorMessage="1" sqref="O106:O113">
      <formula1>$O$28:$O$32</formula1>
    </dataValidation>
    <dataValidation type="list" allowBlank="1" showInputMessage="1" showErrorMessage="1" sqref="U176:U194">
      <formula1>$U$11:$U$30</formula1>
    </dataValidation>
    <dataValidation type="list" allowBlank="1" showInputMessage="1" showErrorMessage="1" sqref="Q176:Q194">
      <formula1>$Q$21:$Q$26</formula1>
    </dataValidation>
    <dataValidation type="list" allowBlank="1" showInputMessage="1" showErrorMessage="1" sqref="S183:S187 S189:S190">
      <formula1>$S$11:$S$29</formula1>
    </dataValidation>
    <dataValidation type="list" allowBlank="1" showInputMessage="1" showErrorMessage="1" sqref="V191:V194 V182:V188 V179:V180 V176:V177">
      <formula1>$V$10:$V$30</formula1>
    </dataValidation>
    <dataValidation type="list" allowBlank="1" showInputMessage="1" showErrorMessage="1" sqref="O194 O176:O192">
      <formula1>$O$26</formula1>
    </dataValidation>
    <dataValidation type="list" allowBlank="1" showInputMessage="1" showErrorMessage="1" sqref="S188 S176:S182 S191:S194">
      <formula1>$S$11:$S$30</formula1>
    </dataValidation>
    <dataValidation type="list" allowBlank="1" showInputMessage="1" showErrorMessage="1" sqref="W182:W194 W176:W177 W179:W180">
      <formula1>$W$11:$W$30</formula1>
    </dataValidation>
    <dataValidation type="list" allowBlank="1" showInputMessage="1" showErrorMessage="1" sqref="V466:V467 V469:V473">
      <formula1>$V$7:$V$32</formula1>
    </dataValidation>
    <dataValidation type="list" allowBlank="1" showInputMessage="1" showErrorMessage="1" sqref="V474:V475">
      <formula1>$V$6:$V$32</formula1>
    </dataValidation>
    <dataValidation type="list" allowBlank="1" showInputMessage="1" showErrorMessage="1" sqref="Q103 Q38:Q71 Q73:Q88">
      <formula1>$Q$18:$Q$31</formula1>
    </dataValidation>
    <dataValidation type="list" allowBlank="1" showInputMessage="1" showErrorMessage="1" sqref="Q89:Q96">
      <formula1>$Q$23:$Q$32</formula1>
    </dataValidation>
    <dataValidation type="list" allowBlank="1" showInputMessage="1" showErrorMessage="1" sqref="W89:W96">
      <formula1>$W$14:$W$30</formula1>
    </dataValidation>
    <dataValidation type="list" allowBlank="1" showInputMessage="1" showErrorMessage="1" sqref="S41">
      <formula1>$S$14:$S$31</formula1>
    </dataValidation>
    <dataValidation type="list" allowBlank="1" showInputMessage="1" showErrorMessage="1" sqref="U41">
      <formula1>$U$14:$U$31</formula1>
    </dataValidation>
    <dataValidation type="list" allowBlank="1" showInputMessage="1" showErrorMessage="1" sqref="W41">
      <formula1>$W$31</formula1>
    </dataValidation>
    <dataValidation type="list" allowBlank="1" showInputMessage="1" showErrorMessage="1" sqref="D38">
      <formula1>$D$12:$D$28</formula1>
    </dataValidation>
  </dataValidations>
  <pageMargins left="0.70866141732283472" right="0.70866141732283472" top="0.74803149606299213" bottom="0.74803149606299213" header="0.31496062992125984" footer="0.31496062992125984"/>
  <pageSetup scale="65" orientation="landscape" horizontalDpi="4294967294" verticalDpi="4294967294" r:id="rId1"/>
  <drawing r:id="rId2"/>
  <legacyDrawing r:id="rId3"/>
</worksheet>
</file>

<file path=xl/worksheets/sheet3.xml><?xml version="1.0" encoding="utf-8"?>
<worksheet xmlns="http://schemas.openxmlformats.org/spreadsheetml/2006/main" xmlns:r="http://schemas.openxmlformats.org/officeDocument/2006/relationships">
  <dimension ref="A1:V62"/>
  <sheetViews>
    <sheetView zoomScale="80" zoomScaleNormal="80" workbookViewId="0">
      <pane ySplit="1905" topLeftCell="A43" activePane="bottomLeft"/>
      <selection activeCell="B1" sqref="B1:C1048576"/>
      <selection pane="bottomLeft" activeCell="E54" sqref="E54:E55"/>
    </sheetView>
  </sheetViews>
  <sheetFormatPr baseColWidth="10" defaultRowHeight="15"/>
  <cols>
    <col min="1" max="1" width="5.5703125" customWidth="1"/>
    <col min="2" max="2" width="18.5703125" customWidth="1"/>
    <col min="3" max="3" width="10.42578125" customWidth="1"/>
    <col min="4" max="7" width="11.42578125" customWidth="1"/>
    <col min="8" max="8" width="11.28515625" customWidth="1"/>
    <col min="9" max="9" width="23.5703125" customWidth="1"/>
    <col min="10" max="10" width="35" customWidth="1"/>
  </cols>
  <sheetData>
    <row r="1" spans="1:22" ht="15" customHeight="1">
      <c r="A1" s="535" t="s">
        <v>60</v>
      </c>
      <c r="B1" s="537" t="s">
        <v>61</v>
      </c>
      <c r="C1" s="537" t="s">
        <v>62</v>
      </c>
      <c r="D1" s="537" t="s">
        <v>63</v>
      </c>
      <c r="E1" s="537" t="s">
        <v>64</v>
      </c>
      <c r="F1" s="537" t="s">
        <v>65</v>
      </c>
      <c r="G1" s="537" t="s">
        <v>66</v>
      </c>
      <c r="H1" s="537" t="s">
        <v>67</v>
      </c>
      <c r="I1" s="561" t="s">
        <v>68</v>
      </c>
      <c r="J1" s="541" t="s">
        <v>69</v>
      </c>
    </row>
    <row r="2" spans="1:22" ht="34.5" customHeight="1">
      <c r="A2" s="536"/>
      <c r="B2" s="538"/>
      <c r="C2" s="538"/>
      <c r="D2" s="538"/>
      <c r="E2" s="538"/>
      <c r="F2" s="538"/>
      <c r="G2" s="538"/>
      <c r="H2" s="538"/>
      <c r="I2" s="562"/>
      <c r="J2" s="542"/>
    </row>
    <row r="3" spans="1:22" ht="15" customHeight="1">
      <c r="A3" s="536"/>
      <c r="B3" s="538"/>
      <c r="C3" s="538"/>
      <c r="D3" s="538"/>
      <c r="E3" s="538"/>
      <c r="F3" s="538"/>
      <c r="G3" s="538"/>
      <c r="H3" s="538"/>
      <c r="I3" s="562"/>
      <c r="J3" s="542"/>
    </row>
    <row r="4" spans="1:22" ht="22.5" customHeight="1">
      <c r="A4" s="536"/>
      <c r="B4" s="538"/>
      <c r="C4" s="538"/>
      <c r="D4" s="538"/>
      <c r="E4" s="538"/>
      <c r="F4" s="538"/>
      <c r="G4" s="538"/>
      <c r="H4" s="538"/>
      <c r="I4" s="562"/>
      <c r="J4" s="542"/>
      <c r="L4" s="15"/>
      <c r="M4" s="15"/>
      <c r="N4" s="15"/>
      <c r="O4" s="15"/>
      <c r="P4" s="15"/>
      <c r="Q4" s="15"/>
      <c r="R4" s="15"/>
      <c r="S4" s="15"/>
      <c r="T4" s="15"/>
      <c r="U4" s="15"/>
      <c r="V4" s="15"/>
    </row>
    <row r="5" spans="1:22">
      <c r="A5" s="536"/>
      <c r="B5" s="538"/>
      <c r="C5" s="538"/>
      <c r="D5" s="538"/>
      <c r="E5" s="538"/>
      <c r="F5" s="538"/>
      <c r="G5" s="538"/>
      <c r="H5" s="538"/>
      <c r="I5" s="562"/>
      <c r="J5" s="542"/>
      <c r="L5" s="15"/>
      <c r="M5" s="15"/>
      <c r="N5" s="15"/>
      <c r="O5" s="15"/>
      <c r="P5" s="15"/>
      <c r="Q5" s="15"/>
      <c r="R5" s="15"/>
      <c r="S5" s="15"/>
      <c r="T5" s="15"/>
      <c r="U5" s="15"/>
      <c r="V5" s="15"/>
    </row>
    <row r="6" spans="1:22" s="15" customFormat="1" ht="35.25" customHeight="1">
      <c r="A6" s="550"/>
      <c r="B6" s="550" t="s">
        <v>763</v>
      </c>
      <c r="C6" s="565"/>
      <c r="D6" s="568"/>
      <c r="E6" s="568"/>
      <c r="F6" s="559"/>
      <c r="G6" s="568"/>
      <c r="H6" s="568" t="s">
        <v>714</v>
      </c>
      <c r="I6" s="548" t="s">
        <v>762</v>
      </c>
      <c r="J6" s="340" t="s">
        <v>365</v>
      </c>
    </row>
    <row r="7" spans="1:22" s="15" customFormat="1" ht="27.75" customHeight="1">
      <c r="A7" s="550"/>
      <c r="B7" s="550"/>
      <c r="C7" s="565"/>
      <c r="D7" s="568"/>
      <c r="E7" s="568"/>
      <c r="F7" s="559"/>
      <c r="G7" s="568"/>
      <c r="H7" s="568"/>
      <c r="I7" s="548"/>
      <c r="J7" s="315" t="s">
        <v>764</v>
      </c>
    </row>
    <row r="8" spans="1:22" s="15" customFormat="1" ht="18.75" customHeight="1">
      <c r="A8" s="550"/>
      <c r="B8" s="550"/>
      <c r="C8" s="565"/>
      <c r="D8" s="568"/>
      <c r="E8" s="568"/>
      <c r="F8" s="559"/>
      <c r="G8" s="568"/>
      <c r="H8" s="568"/>
      <c r="I8" s="714" t="s">
        <v>757</v>
      </c>
      <c r="J8" s="249" t="s">
        <v>369</v>
      </c>
    </row>
    <row r="9" spans="1:22" s="15" customFormat="1" ht="27" customHeight="1">
      <c r="A9" s="550"/>
      <c r="B9" s="550"/>
      <c r="C9" s="565"/>
      <c r="D9" s="568"/>
      <c r="E9" s="568"/>
      <c r="F9" s="559"/>
      <c r="G9" s="568"/>
      <c r="H9" s="568"/>
      <c r="I9" s="619"/>
      <c r="J9" s="249" t="s">
        <v>372</v>
      </c>
    </row>
    <row r="10" spans="1:22" s="15" customFormat="1" ht="44.25" customHeight="1">
      <c r="A10" s="550"/>
      <c r="B10" s="550"/>
      <c r="C10" s="565"/>
      <c r="D10" s="568"/>
      <c r="E10" s="568"/>
      <c r="F10" s="559"/>
      <c r="G10" s="568"/>
      <c r="H10" s="568"/>
      <c r="I10" s="619"/>
      <c r="J10" s="316" t="s">
        <v>752</v>
      </c>
    </row>
    <row r="11" spans="1:22" s="15" customFormat="1" ht="52.5" customHeight="1">
      <c r="A11" s="550"/>
      <c r="B11" s="550"/>
      <c r="C11" s="565"/>
      <c r="D11" s="568"/>
      <c r="E11" s="568"/>
      <c r="F11" s="559"/>
      <c r="G11" s="568"/>
      <c r="H11" s="568"/>
      <c r="I11" s="715"/>
      <c r="J11" s="316" t="s">
        <v>753</v>
      </c>
    </row>
    <row r="12" spans="1:22" s="15" customFormat="1" ht="30.75" customHeight="1">
      <c r="A12" s="550"/>
      <c r="B12" s="550"/>
      <c r="C12" s="565"/>
      <c r="D12" s="568"/>
      <c r="E12" s="568"/>
      <c r="F12" s="559"/>
      <c r="G12" s="568"/>
      <c r="H12" s="568"/>
      <c r="I12" s="714" t="s">
        <v>758</v>
      </c>
      <c r="J12" s="252" t="s">
        <v>381</v>
      </c>
    </row>
    <row r="13" spans="1:22" s="15" customFormat="1" ht="33.75" customHeight="1">
      <c r="A13" s="550"/>
      <c r="B13" s="550"/>
      <c r="C13" s="565"/>
      <c r="D13" s="568"/>
      <c r="E13" s="568"/>
      <c r="F13" s="559"/>
      <c r="G13" s="568"/>
      <c r="H13" s="568"/>
      <c r="I13" s="619"/>
      <c r="J13" s="319" t="s">
        <v>751</v>
      </c>
    </row>
    <row r="14" spans="1:22" s="15" customFormat="1" ht="43.5" customHeight="1">
      <c r="A14" s="550"/>
      <c r="B14" s="550"/>
      <c r="C14" s="565"/>
      <c r="D14" s="568"/>
      <c r="E14" s="568"/>
      <c r="F14" s="559"/>
      <c r="G14" s="568"/>
      <c r="H14" s="568"/>
      <c r="I14" s="715"/>
      <c r="J14" s="248" t="s">
        <v>385</v>
      </c>
    </row>
    <row r="15" spans="1:22" s="15" customFormat="1" ht="37.5" customHeight="1">
      <c r="A15" s="550"/>
      <c r="B15" s="550" t="s">
        <v>754</v>
      </c>
      <c r="C15" s="565"/>
      <c r="D15" s="568"/>
      <c r="E15" s="568" t="s">
        <v>45</v>
      </c>
      <c r="F15" s="559">
        <v>1</v>
      </c>
      <c r="G15" s="568" t="s">
        <v>46</v>
      </c>
      <c r="H15" s="568" t="s">
        <v>715</v>
      </c>
      <c r="I15" s="571" t="s">
        <v>767</v>
      </c>
      <c r="J15" s="315" t="s">
        <v>735</v>
      </c>
    </row>
    <row r="16" spans="1:22" s="15" customFormat="1" ht="28.5" customHeight="1">
      <c r="A16" s="550"/>
      <c r="B16" s="550"/>
      <c r="C16" s="565"/>
      <c r="D16" s="568"/>
      <c r="E16" s="568"/>
      <c r="F16" s="559"/>
      <c r="G16" s="568"/>
      <c r="H16" s="568"/>
      <c r="I16" s="565"/>
      <c r="J16" s="317" t="s">
        <v>394</v>
      </c>
      <c r="L16" s="589"/>
    </row>
    <row r="17" spans="1:22" s="15" customFormat="1" ht="36.75" customHeight="1">
      <c r="A17" s="550"/>
      <c r="B17" s="550"/>
      <c r="C17" s="565"/>
      <c r="D17" s="568"/>
      <c r="E17" s="568"/>
      <c r="F17" s="559"/>
      <c r="G17" s="568"/>
      <c r="H17" s="568"/>
      <c r="I17" s="565"/>
      <c r="J17" s="317" t="s">
        <v>396</v>
      </c>
      <c r="L17" s="589"/>
    </row>
    <row r="18" spans="1:22" s="15" customFormat="1" ht="33" customHeight="1">
      <c r="A18" s="550"/>
      <c r="B18" s="550"/>
      <c r="C18" s="565"/>
      <c r="D18" s="568"/>
      <c r="E18" s="568"/>
      <c r="F18" s="559"/>
      <c r="G18" s="568"/>
      <c r="H18" s="568"/>
      <c r="I18" s="316" t="s">
        <v>768</v>
      </c>
      <c r="J18" s="321" t="s">
        <v>391</v>
      </c>
      <c r="L18" s="600"/>
    </row>
    <row r="19" spans="1:22" s="15" customFormat="1" ht="34.5" customHeight="1">
      <c r="A19" s="550"/>
      <c r="B19" s="713" t="s">
        <v>755</v>
      </c>
      <c r="C19" s="565"/>
      <c r="D19" s="568"/>
      <c r="E19" s="568" t="s">
        <v>41</v>
      </c>
      <c r="F19" s="559">
        <v>1</v>
      </c>
      <c r="G19" s="568" t="s">
        <v>46</v>
      </c>
      <c r="H19" s="568" t="s">
        <v>716</v>
      </c>
      <c r="I19" s="717" t="s">
        <v>770</v>
      </c>
      <c r="J19" s="252" t="s">
        <v>399</v>
      </c>
      <c r="L19" s="600"/>
    </row>
    <row r="20" spans="1:22" s="15" customFormat="1" ht="26.25" customHeight="1">
      <c r="A20" s="550"/>
      <c r="B20" s="713"/>
      <c r="C20" s="565"/>
      <c r="D20" s="568"/>
      <c r="E20" s="568"/>
      <c r="F20" s="559"/>
      <c r="G20" s="568"/>
      <c r="H20" s="568"/>
      <c r="I20" s="717"/>
      <c r="J20" s="248" t="s">
        <v>402</v>
      </c>
    </row>
    <row r="21" spans="1:22" s="15" customFormat="1" ht="26.25" customHeight="1">
      <c r="A21" s="550"/>
      <c r="B21" s="713" t="s">
        <v>756</v>
      </c>
      <c r="C21" s="565"/>
      <c r="D21" s="568"/>
      <c r="E21" s="568" t="s">
        <v>56</v>
      </c>
      <c r="F21" s="559">
        <v>1</v>
      </c>
      <c r="G21" s="568" t="s">
        <v>46</v>
      </c>
      <c r="H21" s="568" t="s">
        <v>717</v>
      </c>
      <c r="I21" s="717" t="s">
        <v>769</v>
      </c>
      <c r="J21" s="252" t="s">
        <v>406</v>
      </c>
    </row>
    <row r="22" spans="1:22" s="15" customFormat="1" ht="22.5" customHeight="1">
      <c r="A22" s="550"/>
      <c r="B22" s="713"/>
      <c r="C22" s="565"/>
      <c r="D22" s="568"/>
      <c r="E22" s="568"/>
      <c r="F22" s="559"/>
      <c r="G22" s="568"/>
      <c r="H22" s="568"/>
      <c r="I22" s="717"/>
      <c r="J22" s="252" t="s">
        <v>408</v>
      </c>
    </row>
    <row r="23" spans="1:22" s="15" customFormat="1" ht="24" customHeight="1">
      <c r="A23" s="550"/>
      <c r="B23" s="713" t="s">
        <v>771</v>
      </c>
      <c r="C23" s="565"/>
      <c r="D23" s="568"/>
      <c r="E23" s="138" t="s">
        <v>41</v>
      </c>
      <c r="F23" s="247">
        <v>0.99</v>
      </c>
      <c r="G23" s="138" t="s">
        <v>46</v>
      </c>
      <c r="H23" s="138" t="s">
        <v>718</v>
      </c>
      <c r="I23" s="722" t="s">
        <v>765</v>
      </c>
      <c r="J23" s="252" t="s">
        <v>410</v>
      </c>
    </row>
    <row r="24" spans="1:22" s="15" customFormat="1" ht="15.75" customHeight="1" thickBot="1">
      <c r="A24" s="551"/>
      <c r="B24" s="724"/>
      <c r="C24" s="565"/>
      <c r="D24" s="568"/>
      <c r="E24" s="138"/>
      <c r="F24" s="253"/>
      <c r="G24" s="138"/>
      <c r="H24" s="138"/>
      <c r="I24" s="723"/>
      <c r="J24" s="250" t="s">
        <v>413</v>
      </c>
    </row>
    <row r="25" spans="1:22" s="15" customFormat="1" ht="15.75" customHeight="1">
      <c r="A25" s="254"/>
      <c r="B25" s="65"/>
      <c r="C25" s="254"/>
      <c r="D25" s="65"/>
      <c r="E25" s="255"/>
      <c r="F25" s="256"/>
      <c r="G25" s="255"/>
      <c r="H25" s="255"/>
      <c r="I25" s="254"/>
      <c r="J25" s="65"/>
    </row>
    <row r="26" spans="1:22" s="15" customFormat="1" ht="15.75" customHeight="1">
      <c r="A26" s="254"/>
      <c r="B26" s="65"/>
      <c r="C26" s="337" t="s">
        <v>719</v>
      </c>
      <c r="D26" s="337"/>
      <c r="E26" s="337"/>
      <c r="F26" s="337"/>
      <c r="G26" s="337"/>
      <c r="H26" s="337"/>
      <c r="I26" s="337"/>
      <c r="J26" s="337"/>
    </row>
    <row r="27" spans="1:22" s="15" customFormat="1" ht="15.75" customHeight="1">
      <c r="A27" s="254"/>
      <c r="B27" s="65"/>
      <c r="C27" s="337"/>
      <c r="D27" s="337"/>
      <c r="E27" s="337"/>
      <c r="F27" s="337"/>
      <c r="G27" s="337"/>
      <c r="H27" s="337"/>
      <c r="I27" s="716" t="s">
        <v>719</v>
      </c>
      <c r="J27" s="716"/>
    </row>
    <row r="28" spans="1:22" s="15" customFormat="1" ht="27" customHeight="1">
      <c r="A28" s="550">
        <v>11</v>
      </c>
      <c r="B28" s="577" t="s">
        <v>766</v>
      </c>
      <c r="C28" s="716" t="s">
        <v>773</v>
      </c>
      <c r="D28" s="718" t="s">
        <v>12</v>
      </c>
      <c r="E28" s="718" t="s">
        <v>45</v>
      </c>
      <c r="F28" s="719">
        <v>0.99</v>
      </c>
      <c r="G28" s="718" t="s">
        <v>46</v>
      </c>
      <c r="H28" s="720" t="s">
        <v>714</v>
      </c>
      <c r="I28" s="338" t="s">
        <v>762</v>
      </c>
      <c r="J28" s="340" t="s">
        <v>774</v>
      </c>
    </row>
    <row r="29" spans="1:22" s="15" customFormat="1" ht="22.5" customHeight="1">
      <c r="A29" s="550"/>
      <c r="B29" s="577"/>
      <c r="C29" s="716"/>
      <c r="D29" s="718"/>
      <c r="E29" s="718"/>
      <c r="F29" s="719"/>
      <c r="G29" s="718"/>
      <c r="H29" s="720"/>
      <c r="I29" s="571" t="s">
        <v>757</v>
      </c>
      <c r="J29" s="326" t="s">
        <v>369</v>
      </c>
    </row>
    <row r="30" spans="1:22" s="15" customFormat="1" ht="21.75" customHeight="1">
      <c r="A30" s="550"/>
      <c r="B30" s="577"/>
      <c r="C30" s="716"/>
      <c r="D30" s="718"/>
      <c r="E30" s="718"/>
      <c r="F30" s="719"/>
      <c r="G30" s="718"/>
      <c r="H30" s="720"/>
      <c r="I30" s="565"/>
      <c r="J30" s="326" t="s">
        <v>372</v>
      </c>
      <c r="U30"/>
    </row>
    <row r="31" spans="1:22" s="15" customFormat="1" ht="18" customHeight="1">
      <c r="A31" s="550"/>
      <c r="B31" s="577"/>
      <c r="C31" s="716"/>
      <c r="D31" s="718"/>
      <c r="E31" s="718"/>
      <c r="F31" s="719"/>
      <c r="G31" s="718"/>
      <c r="H31" s="720"/>
      <c r="I31" s="565"/>
      <c r="J31" s="326" t="s">
        <v>752</v>
      </c>
      <c r="L31"/>
      <c r="M31"/>
      <c r="N31"/>
      <c r="O31"/>
      <c r="P31"/>
      <c r="Q31"/>
      <c r="R31"/>
      <c r="S31"/>
      <c r="T31"/>
      <c r="U31" s="230"/>
      <c r="V31"/>
    </row>
    <row r="32" spans="1:22" s="15" customFormat="1" ht="27" customHeight="1">
      <c r="A32" s="550"/>
      <c r="B32" s="577"/>
      <c r="C32" s="716"/>
      <c r="D32" s="718"/>
      <c r="E32" s="718"/>
      <c r="F32" s="719"/>
      <c r="G32" s="718"/>
      <c r="H32" s="720"/>
      <c r="I32" s="572"/>
      <c r="J32" s="325" t="s">
        <v>753</v>
      </c>
      <c r="L32" s="230"/>
      <c r="M32" s="230"/>
      <c r="N32" s="230"/>
      <c r="O32" s="230"/>
      <c r="P32" s="230"/>
      <c r="Q32" s="230"/>
      <c r="R32" s="230"/>
      <c r="S32" s="230"/>
      <c r="T32" s="230"/>
      <c r="U32" s="258"/>
      <c r="V32" s="230"/>
    </row>
    <row r="33" spans="1:22" s="15" customFormat="1" ht="29.25" customHeight="1">
      <c r="A33" s="550"/>
      <c r="B33" s="577"/>
      <c r="C33" s="716"/>
      <c r="D33" s="718"/>
      <c r="E33" s="718"/>
      <c r="F33" s="719"/>
      <c r="G33" s="718"/>
      <c r="H33" s="720"/>
      <c r="I33" s="613" t="s">
        <v>772</v>
      </c>
      <c r="J33" s="339" t="s">
        <v>751</v>
      </c>
      <c r="L33" s="230"/>
      <c r="M33" s="230"/>
      <c r="N33" s="230"/>
      <c r="O33" s="230"/>
      <c r="P33" s="230"/>
      <c r="Q33" s="230"/>
      <c r="R33" s="230"/>
      <c r="S33" s="230"/>
      <c r="T33" s="230"/>
      <c r="U33" s="232"/>
      <c r="V33" s="230"/>
    </row>
    <row r="34" spans="1:22" s="15" customFormat="1" ht="33.75" customHeight="1">
      <c r="A34" s="550"/>
      <c r="B34" s="577"/>
      <c r="C34" s="716"/>
      <c r="D34" s="718"/>
      <c r="E34" s="718"/>
      <c r="F34" s="719"/>
      <c r="G34" s="718"/>
      <c r="H34" s="720"/>
      <c r="I34" s="648"/>
      <c r="J34" s="324" t="s">
        <v>385</v>
      </c>
      <c r="L34" s="232"/>
      <c r="M34" s="232"/>
      <c r="N34" s="232"/>
      <c r="O34" s="232"/>
      <c r="P34" s="232"/>
      <c r="Q34" s="232"/>
      <c r="R34" s="232"/>
      <c r="S34" s="232"/>
      <c r="T34" s="232"/>
      <c r="U34" s="230"/>
      <c r="V34" s="232"/>
    </row>
    <row r="35" spans="1:22" s="15" customFormat="1" ht="42" customHeight="1">
      <c r="A35" s="550">
        <v>12</v>
      </c>
      <c r="B35" s="550" t="s">
        <v>759</v>
      </c>
      <c r="C35" s="565" t="s">
        <v>720</v>
      </c>
      <c r="D35" s="568" t="s">
        <v>12</v>
      </c>
      <c r="E35" s="568" t="s">
        <v>45</v>
      </c>
      <c r="F35" s="559">
        <v>1</v>
      </c>
      <c r="G35" s="568" t="s">
        <v>46</v>
      </c>
      <c r="H35" s="568" t="s">
        <v>715</v>
      </c>
      <c r="I35" s="571" t="s">
        <v>767</v>
      </c>
      <c r="J35" s="327" t="s">
        <v>735</v>
      </c>
      <c r="L35" s="230"/>
      <c r="M35" s="230"/>
      <c r="N35" s="230"/>
      <c r="O35" s="230"/>
      <c r="P35" s="230"/>
      <c r="Q35" s="230"/>
      <c r="R35" s="230"/>
      <c r="S35" s="230"/>
      <c r="T35" s="230"/>
      <c r="U35" s="230"/>
      <c r="V35" s="230"/>
    </row>
    <row r="36" spans="1:22" s="15" customFormat="1" ht="37.5" customHeight="1">
      <c r="A36" s="550"/>
      <c r="B36" s="550"/>
      <c r="C36" s="565"/>
      <c r="D36" s="568"/>
      <c r="E36" s="568"/>
      <c r="F36" s="559"/>
      <c r="G36" s="568"/>
      <c r="H36" s="568"/>
      <c r="I36" s="565"/>
      <c r="J36" s="324" t="s">
        <v>394</v>
      </c>
      <c r="L36" s="230"/>
      <c r="M36" s="230"/>
      <c r="N36" s="230"/>
      <c r="O36" s="230"/>
      <c r="P36" s="230"/>
      <c r="Q36" s="230"/>
      <c r="R36" s="230"/>
      <c r="S36" s="230"/>
      <c r="T36" s="230"/>
      <c r="U36" s="230"/>
      <c r="V36" s="230"/>
    </row>
    <row r="37" spans="1:22" s="15" customFormat="1" ht="36.75" customHeight="1">
      <c r="A37" s="550"/>
      <c r="B37" s="550"/>
      <c r="C37" s="565"/>
      <c r="D37" s="568"/>
      <c r="E37" s="568"/>
      <c r="F37" s="559"/>
      <c r="G37" s="568"/>
      <c r="H37" s="568"/>
      <c r="I37" s="572"/>
      <c r="J37" s="324" t="s">
        <v>396</v>
      </c>
      <c r="L37" s="230"/>
      <c r="M37" s="230"/>
      <c r="N37" s="230"/>
      <c r="O37" s="230"/>
      <c r="P37" s="230"/>
      <c r="Q37" s="230"/>
      <c r="R37" s="230"/>
      <c r="S37" s="230"/>
      <c r="T37" s="230"/>
      <c r="U37"/>
      <c r="V37" s="230"/>
    </row>
    <row r="38" spans="1:22" s="15" customFormat="1" ht="33" customHeight="1">
      <c r="A38" s="550"/>
      <c r="B38" s="550"/>
      <c r="C38" s="565"/>
      <c r="D38" s="568"/>
      <c r="E38" s="568"/>
      <c r="F38" s="559"/>
      <c r="G38" s="568"/>
      <c r="H38" s="568"/>
      <c r="I38" s="325" t="s">
        <v>768</v>
      </c>
      <c r="J38" s="326" t="s">
        <v>391</v>
      </c>
      <c r="L38"/>
      <c r="M38"/>
      <c r="N38"/>
      <c r="O38"/>
      <c r="P38"/>
      <c r="Q38"/>
      <c r="R38"/>
      <c r="S38"/>
      <c r="T38"/>
      <c r="U38"/>
      <c r="V38"/>
    </row>
    <row r="39" spans="1:22" s="15" customFormat="1" ht="42.75" customHeight="1">
      <c r="A39" s="550">
        <v>13</v>
      </c>
      <c r="B39" s="713" t="s">
        <v>733</v>
      </c>
      <c r="C39" s="565" t="s">
        <v>721</v>
      </c>
      <c r="D39" s="568" t="s">
        <v>12</v>
      </c>
      <c r="E39" s="568" t="s">
        <v>41</v>
      </c>
      <c r="F39" s="559">
        <v>1</v>
      </c>
      <c r="G39" s="568" t="s">
        <v>46</v>
      </c>
      <c r="H39" s="568" t="s">
        <v>716</v>
      </c>
      <c r="I39" s="722" t="s">
        <v>733</v>
      </c>
      <c r="J39" s="327" t="s">
        <v>734</v>
      </c>
      <c r="L39"/>
      <c r="M39"/>
      <c r="N39"/>
      <c r="O39"/>
      <c r="P39"/>
      <c r="Q39"/>
      <c r="R39"/>
      <c r="S39"/>
      <c r="T39"/>
      <c r="U39"/>
      <c r="V39"/>
    </row>
    <row r="40" spans="1:22" s="15" customFormat="1" ht="42.75" customHeight="1">
      <c r="A40" s="550"/>
      <c r="B40" s="713"/>
      <c r="C40" s="565"/>
      <c r="D40" s="568"/>
      <c r="E40" s="568"/>
      <c r="F40" s="559"/>
      <c r="G40" s="568"/>
      <c r="H40" s="568"/>
      <c r="I40" s="726"/>
      <c r="J40" s="341" t="s">
        <v>402</v>
      </c>
      <c r="L40"/>
      <c r="M40"/>
      <c r="N40"/>
      <c r="O40"/>
      <c r="P40"/>
      <c r="Q40"/>
      <c r="R40"/>
      <c r="S40"/>
      <c r="T40"/>
      <c r="U40"/>
      <c r="V40"/>
    </row>
    <row r="41" spans="1:22" s="15" customFormat="1" ht="35.25" customHeight="1">
      <c r="A41" s="550"/>
      <c r="B41" s="713"/>
      <c r="C41" s="565"/>
      <c r="D41" s="568"/>
      <c r="E41" s="568"/>
      <c r="F41" s="559"/>
      <c r="G41" s="568"/>
      <c r="H41" s="568"/>
      <c r="I41" s="723"/>
      <c r="J41" s="341" t="s">
        <v>776</v>
      </c>
      <c r="L41"/>
      <c r="M41"/>
      <c r="N41"/>
      <c r="O41"/>
      <c r="P41"/>
      <c r="Q41"/>
      <c r="R41"/>
      <c r="S41"/>
      <c r="T41"/>
      <c r="U41"/>
      <c r="V41"/>
    </row>
    <row r="42" spans="1:22" s="15" customFormat="1" ht="33.75" customHeight="1">
      <c r="A42" s="550">
        <v>14</v>
      </c>
      <c r="B42" s="713" t="s">
        <v>760</v>
      </c>
      <c r="C42" s="565" t="s">
        <v>722</v>
      </c>
      <c r="D42" s="568" t="s">
        <v>12</v>
      </c>
      <c r="E42" s="568" t="s">
        <v>56</v>
      </c>
      <c r="F42" s="559">
        <v>1</v>
      </c>
      <c r="G42" s="568" t="s">
        <v>46</v>
      </c>
      <c r="H42" s="568" t="s">
        <v>717</v>
      </c>
      <c r="I42" s="722" t="s">
        <v>769</v>
      </c>
      <c r="J42" s="327" t="s">
        <v>406</v>
      </c>
      <c r="L42"/>
      <c r="M42"/>
      <c r="N42"/>
      <c r="O42"/>
      <c r="P42"/>
      <c r="Q42"/>
      <c r="R42"/>
      <c r="S42"/>
      <c r="T42"/>
      <c r="U42"/>
      <c r="V42"/>
    </row>
    <row r="43" spans="1:22" s="15" customFormat="1" ht="45" customHeight="1">
      <c r="A43" s="550"/>
      <c r="B43" s="713"/>
      <c r="C43" s="565"/>
      <c r="D43" s="568"/>
      <c r="E43" s="568"/>
      <c r="F43" s="559"/>
      <c r="G43" s="568"/>
      <c r="H43" s="568"/>
      <c r="I43" s="723"/>
      <c r="J43" s="327" t="s">
        <v>408</v>
      </c>
      <c r="L43"/>
      <c r="M43"/>
      <c r="N43"/>
      <c r="O43"/>
      <c r="P43"/>
      <c r="Q43"/>
      <c r="R43"/>
      <c r="S43"/>
      <c r="T43"/>
      <c r="U43"/>
      <c r="V43"/>
    </row>
    <row r="44" spans="1:22" s="15" customFormat="1" ht="33.75" customHeight="1">
      <c r="A44" s="550">
        <v>15</v>
      </c>
      <c r="B44" s="713" t="s">
        <v>775</v>
      </c>
      <c r="C44" s="565" t="s">
        <v>723</v>
      </c>
      <c r="D44" s="568" t="s">
        <v>12</v>
      </c>
      <c r="E44" s="568" t="s">
        <v>41</v>
      </c>
      <c r="F44" s="559">
        <v>0.99</v>
      </c>
      <c r="G44" s="568" t="s">
        <v>46</v>
      </c>
      <c r="H44" s="568" t="s">
        <v>718</v>
      </c>
      <c r="I44" s="722" t="s">
        <v>761</v>
      </c>
      <c r="J44" s="327" t="s">
        <v>410</v>
      </c>
      <c r="L44"/>
      <c r="M44"/>
      <c r="N44"/>
      <c r="O44"/>
      <c r="P44"/>
      <c r="Q44"/>
      <c r="R44"/>
      <c r="S44"/>
      <c r="T44"/>
      <c r="U44"/>
      <c r="V44"/>
    </row>
    <row r="45" spans="1:22" s="15" customFormat="1" ht="25.5" customHeight="1" thickBot="1">
      <c r="A45" s="551"/>
      <c r="B45" s="724"/>
      <c r="C45" s="565"/>
      <c r="D45" s="568"/>
      <c r="E45" s="568"/>
      <c r="F45" s="560"/>
      <c r="G45" s="568"/>
      <c r="H45" s="568"/>
      <c r="I45" s="723"/>
      <c r="J45" s="326" t="s">
        <v>413</v>
      </c>
      <c r="L45"/>
      <c r="M45"/>
      <c r="N45"/>
      <c r="O45"/>
      <c r="P45"/>
      <c r="Q45"/>
      <c r="R45"/>
      <c r="S45"/>
      <c r="T45"/>
      <c r="U45"/>
      <c r="V45"/>
    </row>
    <row r="46" spans="1:22" s="15" customFormat="1" ht="15.75" customHeight="1">
      <c r="A46" s="251"/>
      <c r="B46" s="65"/>
      <c r="C46" s="254"/>
      <c r="D46" s="65"/>
      <c r="E46" s="255"/>
      <c r="F46" s="256"/>
      <c r="G46" s="255"/>
      <c r="H46" s="255"/>
      <c r="I46" s="254"/>
      <c r="J46" s="65"/>
      <c r="L46"/>
      <c r="M46"/>
      <c r="N46"/>
      <c r="O46"/>
      <c r="P46"/>
      <c r="Q46"/>
      <c r="R46"/>
      <c r="S46"/>
      <c r="T46"/>
      <c r="U46"/>
      <c r="V46"/>
    </row>
    <row r="47" spans="1:22" s="15" customFormat="1" ht="15.75" customHeight="1">
      <c r="A47" s="251"/>
      <c r="B47" s="65"/>
      <c r="C47" s="254"/>
      <c r="D47" s="65"/>
      <c r="E47" s="255"/>
      <c r="F47" s="256"/>
      <c r="G47" s="255"/>
      <c r="H47" s="255"/>
      <c r="I47" s="254"/>
      <c r="J47" s="65"/>
      <c r="L47"/>
      <c r="M47"/>
      <c r="N47"/>
      <c r="O47"/>
      <c r="P47"/>
      <c r="Q47"/>
      <c r="R47"/>
      <c r="S47"/>
      <c r="T47"/>
      <c r="U47"/>
      <c r="V47"/>
    </row>
    <row r="48" spans="1:22" s="15" customFormat="1" ht="15.75" customHeight="1">
      <c r="A48" s="251"/>
      <c r="B48" s="65"/>
      <c r="C48" s="254"/>
      <c r="D48" s="65"/>
      <c r="E48" s="255"/>
      <c r="F48" s="256"/>
      <c r="G48" s="255"/>
      <c r="H48" s="255"/>
      <c r="I48" s="254"/>
      <c r="J48" s="65"/>
      <c r="L48"/>
      <c r="M48"/>
      <c r="N48"/>
      <c r="O48"/>
      <c r="P48"/>
      <c r="Q48"/>
      <c r="R48"/>
      <c r="S48"/>
      <c r="T48"/>
      <c r="U48"/>
      <c r="V48"/>
    </row>
    <row r="49" spans="1:22" s="15" customFormat="1" ht="15.75" customHeight="1">
      <c r="A49" s="251"/>
      <c r="B49" s="65"/>
      <c r="C49" s="254"/>
      <c r="D49" s="65"/>
      <c r="E49" s="255"/>
      <c r="F49" s="256"/>
      <c r="G49" s="255"/>
      <c r="H49" s="255"/>
      <c r="I49" s="254"/>
      <c r="J49" s="65"/>
      <c r="L49"/>
      <c r="M49"/>
      <c r="N49"/>
      <c r="O49"/>
      <c r="P49"/>
      <c r="Q49"/>
      <c r="R49"/>
      <c r="S49"/>
      <c r="T49"/>
      <c r="U49"/>
      <c r="V49"/>
    </row>
    <row r="50" spans="1:22" s="15" customFormat="1" ht="15.75" customHeight="1">
      <c r="A50" s="251"/>
      <c r="B50" s="65"/>
      <c r="C50" s="254"/>
      <c r="D50" s="65"/>
      <c r="E50" s="255"/>
      <c r="F50" s="256"/>
      <c r="G50" s="255"/>
      <c r="H50" s="255"/>
      <c r="I50" s="254"/>
      <c r="J50" s="65"/>
      <c r="L50"/>
      <c r="M50"/>
      <c r="N50"/>
      <c r="O50"/>
      <c r="P50"/>
      <c r="Q50"/>
      <c r="R50"/>
      <c r="S50"/>
      <c r="T50"/>
      <c r="U50"/>
      <c r="V50"/>
    </row>
    <row r="51" spans="1:22" s="15" customFormat="1" ht="15.75" customHeight="1">
      <c r="A51" s="251"/>
      <c r="B51" s="65"/>
      <c r="C51" s="254"/>
      <c r="D51" s="65"/>
      <c r="E51" s="255"/>
      <c r="F51" s="256"/>
      <c r="G51" s="255"/>
      <c r="H51" s="255"/>
      <c r="I51" s="254"/>
      <c r="J51" s="65"/>
      <c r="L51"/>
      <c r="M51"/>
      <c r="N51"/>
      <c r="O51"/>
      <c r="P51"/>
      <c r="Q51"/>
      <c r="R51"/>
      <c r="S51"/>
      <c r="T51"/>
      <c r="U51"/>
      <c r="V51"/>
    </row>
    <row r="52" spans="1:22" s="15" customFormat="1" ht="15.75" customHeight="1">
      <c r="A52" s="251"/>
      <c r="B52" s="65"/>
      <c r="C52" s="254"/>
      <c r="D52" s="65"/>
      <c r="E52" s="255"/>
      <c r="F52" s="256"/>
      <c r="G52" s="255"/>
      <c r="H52" s="255"/>
      <c r="I52" s="254"/>
      <c r="J52" s="65"/>
      <c r="L52"/>
      <c r="M52"/>
      <c r="N52"/>
      <c r="O52"/>
      <c r="P52"/>
      <c r="Q52"/>
      <c r="R52"/>
      <c r="S52"/>
      <c r="T52"/>
      <c r="U52"/>
      <c r="V52"/>
    </row>
    <row r="53" spans="1:22" s="15" customFormat="1" ht="15.75" customHeight="1">
      <c r="A53"/>
      <c r="B53" s="257"/>
      <c r="C53" s="257"/>
      <c r="D53" s="257"/>
      <c r="E53" s="257"/>
      <c r="F53" s="257"/>
      <c r="G53" s="257"/>
      <c r="H53" s="257"/>
      <c r="I53" s="257"/>
      <c r="J53"/>
      <c r="L53"/>
      <c r="M53"/>
      <c r="N53"/>
      <c r="O53"/>
      <c r="P53"/>
      <c r="Q53"/>
      <c r="R53"/>
      <c r="S53"/>
      <c r="T53"/>
      <c r="U53"/>
      <c r="V53"/>
    </row>
    <row r="54" spans="1:22">
      <c r="A54" s="643">
        <v>27</v>
      </c>
      <c r="B54" s="725" t="s">
        <v>791</v>
      </c>
      <c r="C54" s="612" t="s">
        <v>727</v>
      </c>
      <c r="D54" s="612" t="s">
        <v>731</v>
      </c>
      <c r="E54" s="612" t="s">
        <v>41</v>
      </c>
      <c r="F54" s="697">
        <v>0.9</v>
      </c>
      <c r="G54" s="612" t="s">
        <v>46</v>
      </c>
      <c r="H54" s="721" t="s">
        <v>724</v>
      </c>
      <c r="I54" s="372" t="s">
        <v>792</v>
      </c>
      <c r="J54" s="342" t="s">
        <v>793</v>
      </c>
    </row>
    <row r="55" spans="1:22" s="230" customFormat="1" ht="57" customHeight="1">
      <c r="A55" s="643"/>
      <c r="B55" s="725"/>
      <c r="C55" s="612"/>
      <c r="D55" s="612"/>
      <c r="E55" s="612"/>
      <c r="F55" s="697"/>
      <c r="G55" s="612"/>
      <c r="H55" s="721"/>
      <c r="I55" s="344" t="s">
        <v>794</v>
      </c>
      <c r="J55" s="342" t="s">
        <v>795</v>
      </c>
      <c r="L55"/>
      <c r="M55"/>
      <c r="N55"/>
      <c r="O55"/>
      <c r="P55"/>
      <c r="Q55"/>
      <c r="R55"/>
      <c r="S55"/>
      <c r="T55"/>
      <c r="U55"/>
      <c r="V55"/>
    </row>
    <row r="56" spans="1:22" s="258" customFormat="1">
      <c r="A56" s="643">
        <v>28</v>
      </c>
      <c r="B56" s="556" t="s">
        <v>799</v>
      </c>
      <c r="C56" s="612" t="s">
        <v>730</v>
      </c>
      <c r="D56" s="612" t="s">
        <v>40</v>
      </c>
      <c r="E56" s="612" t="s">
        <v>45</v>
      </c>
      <c r="F56" s="697">
        <v>1</v>
      </c>
      <c r="G56" s="612" t="s">
        <v>46</v>
      </c>
      <c r="H56" s="721" t="s">
        <v>725</v>
      </c>
      <c r="I56" s="372" t="s">
        <v>792</v>
      </c>
      <c r="J56" s="342" t="s">
        <v>796</v>
      </c>
      <c r="L56"/>
      <c r="M56"/>
      <c r="N56"/>
      <c r="O56"/>
      <c r="P56"/>
      <c r="Q56"/>
      <c r="R56"/>
      <c r="S56"/>
      <c r="T56"/>
      <c r="U56"/>
      <c r="V56"/>
    </row>
    <row r="57" spans="1:22" s="230" customFormat="1">
      <c r="A57" s="643"/>
      <c r="B57" s="556"/>
      <c r="C57" s="612"/>
      <c r="D57" s="612"/>
      <c r="E57" s="612"/>
      <c r="F57" s="697"/>
      <c r="G57" s="612"/>
      <c r="H57" s="721"/>
      <c r="I57" s="344" t="s">
        <v>802</v>
      </c>
      <c r="J57" s="342" t="s">
        <v>695</v>
      </c>
      <c r="L57"/>
      <c r="M57"/>
      <c r="N57"/>
      <c r="O57"/>
      <c r="P57"/>
      <c r="Q57"/>
      <c r="R57"/>
      <c r="S57"/>
      <c r="T57"/>
      <c r="U57"/>
      <c r="V57"/>
    </row>
    <row r="58" spans="1:22" s="232" customFormat="1">
      <c r="A58" s="643">
        <v>29</v>
      </c>
      <c r="B58" s="612" t="s">
        <v>800</v>
      </c>
      <c r="C58" s="612" t="s">
        <v>729</v>
      </c>
      <c r="D58" s="612" t="s">
        <v>732</v>
      </c>
      <c r="E58" s="612" t="s">
        <v>45</v>
      </c>
      <c r="F58" s="697">
        <v>1</v>
      </c>
      <c r="G58" s="612" t="s">
        <v>46</v>
      </c>
      <c r="H58" s="721" t="s">
        <v>691</v>
      </c>
      <c r="I58" s="372" t="s">
        <v>792</v>
      </c>
      <c r="J58" s="342" t="s">
        <v>705</v>
      </c>
      <c r="L58"/>
      <c r="M58"/>
      <c r="N58"/>
      <c r="O58"/>
      <c r="P58"/>
      <c r="Q58"/>
      <c r="R58"/>
      <c r="S58"/>
      <c r="T58"/>
      <c r="U58"/>
      <c r="V58"/>
    </row>
    <row r="59" spans="1:22" s="230" customFormat="1" ht="22.5">
      <c r="A59" s="643"/>
      <c r="B59" s="612"/>
      <c r="C59" s="612"/>
      <c r="D59" s="612"/>
      <c r="E59" s="612"/>
      <c r="F59" s="697"/>
      <c r="G59" s="612"/>
      <c r="H59" s="721"/>
      <c r="I59" s="344" t="s">
        <v>797</v>
      </c>
      <c r="J59" s="342" t="s">
        <v>706</v>
      </c>
      <c r="L59"/>
      <c r="M59"/>
      <c r="N59"/>
      <c r="O59"/>
      <c r="P59"/>
      <c r="Q59"/>
      <c r="R59"/>
      <c r="S59"/>
      <c r="T59"/>
      <c r="U59"/>
      <c r="V59"/>
    </row>
    <row r="60" spans="1:22" s="230" customFormat="1" ht="76.5">
      <c r="A60" s="342">
        <v>30</v>
      </c>
      <c r="B60" s="343" t="s">
        <v>801</v>
      </c>
      <c r="C60" s="372" t="s">
        <v>728</v>
      </c>
      <c r="D60" s="344" t="s">
        <v>12</v>
      </c>
      <c r="E60" s="372" t="s">
        <v>45</v>
      </c>
      <c r="F60" s="394">
        <v>1</v>
      </c>
      <c r="G60" s="372" t="s">
        <v>46</v>
      </c>
      <c r="H60" s="395" t="s">
        <v>726</v>
      </c>
      <c r="I60" s="344" t="s">
        <v>802</v>
      </c>
      <c r="J60" s="342" t="s">
        <v>798</v>
      </c>
      <c r="L60"/>
      <c r="M60"/>
      <c r="N60"/>
      <c r="O60"/>
      <c r="P60"/>
      <c r="Q60"/>
      <c r="R60"/>
      <c r="S60"/>
      <c r="T60"/>
      <c r="U60"/>
      <c r="V60"/>
    </row>
    <row r="61" spans="1:22" s="230" customFormat="1" ht="82.5" customHeight="1">
      <c r="A61"/>
      <c r="B61"/>
      <c r="C61" s="99"/>
      <c r="D61" s="65"/>
      <c r="E61" s="99"/>
      <c r="F61" s="259"/>
      <c r="G61" s="99"/>
      <c r="H61"/>
      <c r="I61"/>
      <c r="J61"/>
      <c r="L61"/>
      <c r="M61"/>
      <c r="N61"/>
      <c r="O61"/>
      <c r="P61"/>
      <c r="Q61"/>
      <c r="R61"/>
      <c r="S61"/>
      <c r="T61"/>
      <c r="U61"/>
      <c r="V61"/>
    </row>
    <row r="62" spans="1:22">
      <c r="C62" s="99"/>
      <c r="D62" s="99"/>
      <c r="E62" s="99"/>
    </row>
  </sheetData>
  <mergeCells count="113">
    <mergeCell ref="B39:B41"/>
    <mergeCell ref="C39:C41"/>
    <mergeCell ref="D39:D41"/>
    <mergeCell ref="E39:E41"/>
    <mergeCell ref="F39:F41"/>
    <mergeCell ref="G39:G41"/>
    <mergeCell ref="H39:H41"/>
    <mergeCell ref="I39:I41"/>
    <mergeCell ref="A44:A45"/>
    <mergeCell ref="B44:B45"/>
    <mergeCell ref="C44:C45"/>
    <mergeCell ref="D44:D45"/>
    <mergeCell ref="E44:E45"/>
    <mergeCell ref="F44:F45"/>
    <mergeCell ref="G44:G45"/>
    <mergeCell ref="H44:H45"/>
    <mergeCell ref="I44:I45"/>
    <mergeCell ref="C42:C43"/>
    <mergeCell ref="D42:D43"/>
    <mergeCell ref="E42:E43"/>
    <mergeCell ref="F42:F43"/>
    <mergeCell ref="G42:G43"/>
    <mergeCell ref="H42:H43"/>
    <mergeCell ref="I42:I43"/>
    <mergeCell ref="B28:B34"/>
    <mergeCell ref="A28:A34"/>
    <mergeCell ref="B23:B24"/>
    <mergeCell ref="B21:B22"/>
    <mergeCell ref="E21:E22"/>
    <mergeCell ref="A58:A59"/>
    <mergeCell ref="A54:A55"/>
    <mergeCell ref="A56:A57"/>
    <mergeCell ref="E58:E59"/>
    <mergeCell ref="B56:B57"/>
    <mergeCell ref="B58:B59"/>
    <mergeCell ref="B54:B55"/>
    <mergeCell ref="C54:C55"/>
    <mergeCell ref="D54:D55"/>
    <mergeCell ref="A35:A38"/>
    <mergeCell ref="B35:B38"/>
    <mergeCell ref="C35:C38"/>
    <mergeCell ref="D35:D38"/>
    <mergeCell ref="E35:E38"/>
    <mergeCell ref="A42:A43"/>
    <mergeCell ref="B42:B43"/>
    <mergeCell ref="A6:A24"/>
    <mergeCell ref="B6:B14"/>
    <mergeCell ref="A39:A41"/>
    <mergeCell ref="L16:L19"/>
    <mergeCell ref="H54:H55"/>
    <mergeCell ref="H56:H57"/>
    <mergeCell ref="H58:H59"/>
    <mergeCell ref="C58:C59"/>
    <mergeCell ref="C56:C57"/>
    <mergeCell ref="D56:D57"/>
    <mergeCell ref="D58:D59"/>
    <mergeCell ref="F56:F57"/>
    <mergeCell ref="F58:F59"/>
    <mergeCell ref="G56:G57"/>
    <mergeCell ref="G58:G59"/>
    <mergeCell ref="E56:E57"/>
    <mergeCell ref="F54:F55"/>
    <mergeCell ref="G54:G55"/>
    <mergeCell ref="E54:E55"/>
    <mergeCell ref="E15:E18"/>
    <mergeCell ref="F15:F18"/>
    <mergeCell ref="G15:G18"/>
    <mergeCell ref="F35:F38"/>
    <mergeCell ref="G35:G38"/>
    <mergeCell ref="H35:H38"/>
    <mergeCell ref="I21:I22"/>
    <mergeCell ref="I23:I24"/>
    <mergeCell ref="I27:J27"/>
    <mergeCell ref="I15:I17"/>
    <mergeCell ref="I35:I37"/>
    <mergeCell ref="I19:I20"/>
    <mergeCell ref="I6:I7"/>
    <mergeCell ref="C6:C24"/>
    <mergeCell ref="D6:D24"/>
    <mergeCell ref="F19:F20"/>
    <mergeCell ref="G19:G20"/>
    <mergeCell ref="C28:C34"/>
    <mergeCell ref="D28:D34"/>
    <mergeCell ref="E28:E34"/>
    <mergeCell ref="F28:F34"/>
    <mergeCell ref="G28:G34"/>
    <mergeCell ref="H28:H34"/>
    <mergeCell ref="I33:I34"/>
    <mergeCell ref="I29:I32"/>
    <mergeCell ref="G1:G5"/>
    <mergeCell ref="H1:H5"/>
    <mergeCell ref="I1:I5"/>
    <mergeCell ref="J1:J5"/>
    <mergeCell ref="H21:H22"/>
    <mergeCell ref="F21:F22"/>
    <mergeCell ref="G21:G22"/>
    <mergeCell ref="A1:A5"/>
    <mergeCell ref="B1:B5"/>
    <mergeCell ref="C1:C5"/>
    <mergeCell ref="D1:D5"/>
    <mergeCell ref="E1:E5"/>
    <mergeCell ref="F1:F5"/>
    <mergeCell ref="H6:H14"/>
    <mergeCell ref="H15:H18"/>
    <mergeCell ref="B19:B20"/>
    <mergeCell ref="E19:E20"/>
    <mergeCell ref="H19:H20"/>
    <mergeCell ref="F6:F14"/>
    <mergeCell ref="E6:E14"/>
    <mergeCell ref="G6:G14"/>
    <mergeCell ref="B15:B18"/>
    <mergeCell ref="I8:I11"/>
    <mergeCell ref="I12:I14"/>
  </mergeCells>
  <dataValidations disablePrompts="1" count="3">
    <dataValidation type="list" allowBlank="1" showInputMessage="1" showErrorMessage="1" sqref="E56">
      <formula1>$E$23:$E$57</formula1>
    </dataValidation>
    <dataValidation type="list" allowBlank="1" showInputMessage="1" showErrorMessage="1" sqref="G56">
      <formula1>$G$24:$G$57</formula1>
    </dataValidation>
    <dataValidation type="list" allowBlank="1" showInputMessage="1" showErrorMessage="1" sqref="D56">
      <formula1>$D$9:$D$57</formula1>
    </dataValidation>
  </dataValidations>
  <pageMargins left="0.7" right="0.7" top="0.75" bottom="0.75" header="0.3" footer="0.3"/>
  <pageSetup orientation="portrait" horizontalDpi="4294967294" verticalDpi="4294967294" r:id="rId1"/>
  <legacyDrawing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D16"/>
  <sheetViews>
    <sheetView zoomScale="80" zoomScaleNormal="80" workbookViewId="0">
      <selection activeCell="B16" sqref="B16:J16"/>
    </sheetView>
  </sheetViews>
  <sheetFormatPr baseColWidth="10" defaultRowHeight="15"/>
  <cols>
    <col min="9" max="9" width="12.140625" customWidth="1"/>
  </cols>
  <sheetData>
    <row r="1" spans="1:30" ht="15" customHeight="1">
      <c r="A1" s="535" t="s">
        <v>60</v>
      </c>
      <c r="B1" s="537" t="s">
        <v>61</v>
      </c>
      <c r="C1" s="537" t="s">
        <v>62</v>
      </c>
      <c r="D1" s="537" t="s">
        <v>63</v>
      </c>
      <c r="E1" s="537" t="s">
        <v>64</v>
      </c>
      <c r="F1" s="537" t="s">
        <v>65</v>
      </c>
      <c r="G1" s="537" t="s">
        <v>66</v>
      </c>
      <c r="H1" s="537" t="s">
        <v>67</v>
      </c>
      <c r="I1" s="561" t="s">
        <v>68</v>
      </c>
      <c r="J1" s="541" t="s">
        <v>69</v>
      </c>
    </row>
    <row r="2" spans="1:30" ht="34.5" customHeight="1">
      <c r="A2" s="536"/>
      <c r="B2" s="538"/>
      <c r="C2" s="538"/>
      <c r="D2" s="538"/>
      <c r="E2" s="538"/>
      <c r="F2" s="538"/>
      <c r="G2" s="538"/>
      <c r="H2" s="538"/>
      <c r="I2" s="562"/>
      <c r="J2" s="542"/>
    </row>
    <row r="3" spans="1:30" ht="15" customHeight="1">
      <c r="A3" s="536"/>
      <c r="B3" s="538"/>
      <c r="C3" s="538"/>
      <c r="D3" s="538"/>
      <c r="E3" s="538"/>
      <c r="F3" s="538"/>
      <c r="G3" s="538"/>
      <c r="H3" s="538"/>
      <c r="I3" s="562"/>
      <c r="J3" s="542"/>
    </row>
    <row r="4" spans="1:30" ht="22.5" customHeight="1">
      <c r="A4" s="536"/>
      <c r="B4" s="538"/>
      <c r="C4" s="538"/>
      <c r="D4" s="538"/>
      <c r="E4" s="538"/>
      <c r="F4" s="538"/>
      <c r="G4" s="538"/>
      <c r="H4" s="538"/>
      <c r="I4" s="562"/>
      <c r="J4" s="542"/>
      <c r="L4" s="15"/>
      <c r="M4" s="15"/>
      <c r="N4" s="15"/>
      <c r="O4" s="15"/>
      <c r="P4" s="15"/>
      <c r="Q4" s="15"/>
      <c r="R4" s="15"/>
      <c r="S4" s="15"/>
      <c r="T4" s="15"/>
      <c r="U4" s="15"/>
      <c r="V4" s="15"/>
    </row>
    <row r="5" spans="1:30" ht="15.75" thickBot="1">
      <c r="A5" s="536"/>
      <c r="B5" s="538"/>
      <c r="C5" s="538"/>
      <c r="D5" s="538"/>
      <c r="E5" s="538"/>
      <c r="F5" s="538"/>
      <c r="G5" s="538"/>
      <c r="H5" s="538"/>
      <c r="I5" s="562"/>
      <c r="J5" s="542"/>
      <c r="L5" s="15"/>
      <c r="M5" s="15"/>
      <c r="N5" s="15"/>
      <c r="O5" s="15"/>
      <c r="P5" s="15"/>
      <c r="Q5" s="15"/>
      <c r="R5" s="15"/>
      <c r="S5" s="15"/>
      <c r="T5" s="15"/>
      <c r="U5" s="15"/>
      <c r="V5" s="15"/>
    </row>
    <row r="6" spans="1:30" s="230" customFormat="1" ht="55.5" customHeight="1">
      <c r="A6" s="690">
        <v>27</v>
      </c>
      <c r="B6" s="688" t="s">
        <v>820</v>
      </c>
      <c r="C6" s="688" t="s">
        <v>821</v>
      </c>
      <c r="D6" s="688" t="s">
        <v>40</v>
      </c>
      <c r="E6" s="688" t="s">
        <v>41</v>
      </c>
      <c r="F6" s="727">
        <v>0.9</v>
      </c>
      <c r="G6" s="688" t="s">
        <v>46</v>
      </c>
      <c r="H6" s="727" t="s">
        <v>724</v>
      </c>
      <c r="I6" s="134" t="s">
        <v>822</v>
      </c>
      <c r="J6" s="134" t="s">
        <v>793</v>
      </c>
      <c r="K6" s="353"/>
      <c r="L6" s="353"/>
      <c r="M6" s="353"/>
      <c r="N6" s="353"/>
      <c r="O6" s="349" t="s">
        <v>38</v>
      </c>
      <c r="P6" s="355">
        <v>30</v>
      </c>
      <c r="Q6" s="349" t="s">
        <v>12</v>
      </c>
      <c r="R6" s="57"/>
      <c r="S6" s="351" t="s">
        <v>30</v>
      </c>
      <c r="T6" s="57"/>
      <c r="U6" s="353" t="s">
        <v>41</v>
      </c>
      <c r="V6" s="351" t="s">
        <v>44</v>
      </c>
      <c r="W6" s="101" t="s">
        <v>32</v>
      </c>
      <c r="X6" s="353">
        <f>P6+R6+T6</f>
        <v>30</v>
      </c>
      <c r="Y6" s="77" t="s">
        <v>700</v>
      </c>
      <c r="Z6" s="233"/>
      <c r="AA6" s="234"/>
      <c r="AB6" s="234"/>
      <c r="AC6" s="229" t="s">
        <v>421</v>
      </c>
      <c r="AD6" s="387" t="s">
        <v>697</v>
      </c>
    </row>
    <row r="7" spans="1:30" s="230" customFormat="1" ht="82.5" customHeight="1">
      <c r="A7" s="692"/>
      <c r="B7" s="593"/>
      <c r="C7" s="593"/>
      <c r="D7" s="593"/>
      <c r="E7" s="593"/>
      <c r="F7" s="728"/>
      <c r="G7" s="593"/>
      <c r="H7" s="728"/>
      <c r="I7" s="396" t="s">
        <v>823</v>
      </c>
      <c r="J7" s="396" t="s">
        <v>795</v>
      </c>
      <c r="K7" s="346"/>
      <c r="L7" s="346"/>
      <c r="M7" s="346" t="s">
        <v>89</v>
      </c>
      <c r="N7" s="346"/>
      <c r="O7" s="375" t="s">
        <v>38</v>
      </c>
      <c r="P7" s="355">
        <v>30</v>
      </c>
      <c r="Q7" s="348" t="s">
        <v>38</v>
      </c>
      <c r="R7" s="354"/>
      <c r="S7" s="375" t="s">
        <v>18</v>
      </c>
      <c r="T7" s="346">
        <v>0</v>
      </c>
      <c r="U7" s="346" t="s">
        <v>41</v>
      </c>
      <c r="V7" s="347" t="s">
        <v>8</v>
      </c>
      <c r="W7" s="347" t="s">
        <v>40</v>
      </c>
      <c r="X7" s="346">
        <f>P7+R7+T7</f>
        <v>30</v>
      </c>
      <c r="Y7" s="370" t="s">
        <v>702</v>
      </c>
      <c r="Z7" s="401"/>
      <c r="AC7" s="376" t="s">
        <v>703</v>
      </c>
      <c r="AD7" s="376" t="s">
        <v>703</v>
      </c>
    </row>
    <row r="8" spans="1:30" s="231" customFormat="1" ht="55.5" customHeight="1">
      <c r="A8" s="692">
        <v>28</v>
      </c>
      <c r="B8" s="593" t="s">
        <v>693</v>
      </c>
      <c r="C8" s="593" t="s">
        <v>824</v>
      </c>
      <c r="D8" s="593" t="s">
        <v>40</v>
      </c>
      <c r="E8" s="593" t="s">
        <v>45</v>
      </c>
      <c r="F8" s="728">
        <v>1</v>
      </c>
      <c r="G8" s="593" t="s">
        <v>46</v>
      </c>
      <c r="H8" s="728" t="s">
        <v>725</v>
      </c>
      <c r="I8" s="139" t="s">
        <v>822</v>
      </c>
      <c r="J8" s="139" t="s">
        <v>826</v>
      </c>
      <c r="K8" s="353"/>
      <c r="L8" s="353"/>
      <c r="M8" s="353"/>
      <c r="N8" s="353"/>
      <c r="O8" s="349" t="s">
        <v>38</v>
      </c>
      <c r="P8" s="353">
        <v>30</v>
      </c>
      <c r="Q8" s="351" t="s">
        <v>48</v>
      </c>
      <c r="R8" s="57"/>
      <c r="S8" s="351" t="s">
        <v>30</v>
      </c>
      <c r="T8" s="57"/>
      <c r="U8" s="353" t="s">
        <v>45</v>
      </c>
      <c r="V8" s="351" t="s">
        <v>44</v>
      </c>
      <c r="W8" s="101" t="s">
        <v>32</v>
      </c>
      <c r="X8" s="353">
        <f>P8+R8+T8</f>
        <v>30</v>
      </c>
      <c r="Y8" s="77" t="s">
        <v>386</v>
      </c>
      <c r="Z8" s="233"/>
      <c r="AA8" s="233"/>
      <c r="AB8" s="233"/>
      <c r="AC8" s="233" t="s">
        <v>421</v>
      </c>
      <c r="AD8" s="389" t="s">
        <v>689</v>
      </c>
    </row>
    <row r="9" spans="1:30" s="373" customFormat="1" ht="55.5" customHeight="1">
      <c r="A9" s="692"/>
      <c r="B9" s="593"/>
      <c r="C9" s="593"/>
      <c r="D9" s="593"/>
      <c r="E9" s="593"/>
      <c r="F9" s="728"/>
      <c r="G9" s="593"/>
      <c r="H9" s="728"/>
      <c r="I9" s="139" t="s">
        <v>825</v>
      </c>
      <c r="J9" s="139" t="s">
        <v>695</v>
      </c>
      <c r="K9" s="353" t="s">
        <v>89</v>
      </c>
      <c r="L9" s="353"/>
      <c r="M9" s="353" t="s">
        <v>89</v>
      </c>
      <c r="N9" s="353"/>
      <c r="O9" s="101" t="s">
        <v>38</v>
      </c>
      <c r="P9" s="355">
        <v>30</v>
      </c>
      <c r="Q9" s="351" t="s">
        <v>38</v>
      </c>
      <c r="R9" s="57"/>
      <c r="S9" s="101" t="s">
        <v>18</v>
      </c>
      <c r="T9" s="353">
        <v>0</v>
      </c>
      <c r="U9" s="353" t="s">
        <v>45</v>
      </c>
      <c r="V9" s="349" t="s">
        <v>8</v>
      </c>
      <c r="W9" s="349" t="s">
        <v>40</v>
      </c>
      <c r="X9" s="353">
        <f t="shared" ref="X9:X12" si="0">P9+R9+T9</f>
        <v>30</v>
      </c>
      <c r="Y9" s="389" t="s">
        <v>696</v>
      </c>
      <c r="Z9" s="231"/>
      <c r="AC9" s="389" t="s">
        <v>697</v>
      </c>
      <c r="AD9" s="368" t="s">
        <v>421</v>
      </c>
    </row>
    <row r="10" spans="1:30" s="230" customFormat="1" ht="55.5" customHeight="1">
      <c r="A10" s="692">
        <v>29</v>
      </c>
      <c r="B10" s="593" t="s">
        <v>704</v>
      </c>
      <c r="C10" s="593" t="s">
        <v>827</v>
      </c>
      <c r="D10" s="593" t="s">
        <v>40</v>
      </c>
      <c r="E10" s="593" t="s">
        <v>45</v>
      </c>
      <c r="F10" s="728">
        <v>1</v>
      </c>
      <c r="G10" s="593" t="s">
        <v>46</v>
      </c>
      <c r="H10" s="728" t="s">
        <v>691</v>
      </c>
      <c r="I10" s="139" t="s">
        <v>822</v>
      </c>
      <c r="J10" s="139" t="s">
        <v>705</v>
      </c>
      <c r="K10" s="349"/>
      <c r="L10" s="349"/>
      <c r="M10" s="349"/>
      <c r="N10" s="349"/>
      <c r="O10" s="350" t="s">
        <v>38</v>
      </c>
      <c r="P10" s="355">
        <v>30</v>
      </c>
      <c r="Q10" s="347" t="s">
        <v>12</v>
      </c>
      <c r="R10" s="57"/>
      <c r="S10" s="348" t="s">
        <v>30</v>
      </c>
      <c r="T10" s="57"/>
      <c r="U10" s="353" t="s">
        <v>45</v>
      </c>
      <c r="V10" s="351" t="s">
        <v>44</v>
      </c>
      <c r="W10" s="101" t="s">
        <v>32</v>
      </c>
      <c r="X10" s="353">
        <f>P10+R10+T10</f>
        <v>30</v>
      </c>
      <c r="Y10" s="77" t="s">
        <v>700</v>
      </c>
      <c r="Z10" s="233"/>
      <c r="AA10" s="234"/>
      <c r="AB10" s="234"/>
      <c r="AC10" s="229" t="s">
        <v>421</v>
      </c>
      <c r="AD10" s="389" t="s">
        <v>708</v>
      </c>
    </row>
    <row r="11" spans="1:30" s="230" customFormat="1" ht="55.5" customHeight="1" thickBot="1">
      <c r="A11" s="692"/>
      <c r="B11" s="593"/>
      <c r="C11" s="593"/>
      <c r="D11" s="593"/>
      <c r="E11" s="593"/>
      <c r="F11" s="728"/>
      <c r="G11" s="593"/>
      <c r="H11" s="728"/>
      <c r="I11" s="397" t="s">
        <v>797</v>
      </c>
      <c r="J11" s="139" t="s">
        <v>706</v>
      </c>
      <c r="K11" s="353"/>
      <c r="L11" s="353"/>
      <c r="M11" s="353" t="s">
        <v>89</v>
      </c>
      <c r="N11" s="353"/>
      <c r="O11" s="101" t="s">
        <v>38</v>
      </c>
      <c r="P11" s="355">
        <v>30</v>
      </c>
      <c r="Q11" s="351" t="s">
        <v>12</v>
      </c>
      <c r="R11" s="57"/>
      <c r="S11" s="101" t="s">
        <v>18</v>
      </c>
      <c r="T11" s="353">
        <v>0</v>
      </c>
      <c r="U11" s="353" t="s">
        <v>45</v>
      </c>
      <c r="V11" s="349" t="s">
        <v>8</v>
      </c>
      <c r="W11" s="349" t="s">
        <v>40</v>
      </c>
      <c r="X11" s="353">
        <f t="shared" si="0"/>
        <v>30</v>
      </c>
      <c r="Y11" s="389" t="s">
        <v>707</v>
      </c>
      <c r="Z11" s="231"/>
      <c r="AC11" s="389" t="s">
        <v>708</v>
      </c>
      <c r="AD11" s="390" t="s">
        <v>712</v>
      </c>
    </row>
    <row r="12" spans="1:30" s="230" customFormat="1" ht="55.5" customHeight="1" thickBot="1">
      <c r="A12" s="197">
        <v>30</v>
      </c>
      <c r="B12" s="398" t="s">
        <v>828</v>
      </c>
      <c r="C12" s="398"/>
      <c r="D12" s="398" t="s">
        <v>40</v>
      </c>
      <c r="E12" s="314" t="s">
        <v>45</v>
      </c>
      <c r="F12" s="399">
        <v>1</v>
      </c>
      <c r="G12" s="398" t="s">
        <v>46</v>
      </c>
      <c r="H12" s="400" t="s">
        <v>726</v>
      </c>
      <c r="I12" s="314" t="s">
        <v>825</v>
      </c>
      <c r="J12" s="197" t="s">
        <v>829</v>
      </c>
      <c r="K12" s="362" t="s">
        <v>89</v>
      </c>
      <c r="L12" s="362"/>
      <c r="M12" s="362" t="s">
        <v>89</v>
      </c>
      <c r="N12" s="362"/>
      <c r="O12" s="244" t="s">
        <v>38</v>
      </c>
      <c r="P12" s="355">
        <v>30</v>
      </c>
      <c r="Q12" s="352" t="s">
        <v>12</v>
      </c>
      <c r="R12" s="377"/>
      <c r="S12" s="244" t="s">
        <v>18</v>
      </c>
      <c r="T12" s="377"/>
      <c r="U12" s="362" t="s">
        <v>45</v>
      </c>
      <c r="V12" s="385" t="s">
        <v>51</v>
      </c>
      <c r="W12" s="385" t="s">
        <v>12</v>
      </c>
      <c r="X12" s="362">
        <f t="shared" si="0"/>
        <v>30</v>
      </c>
      <c r="Y12" s="390" t="s">
        <v>711</v>
      </c>
      <c r="Z12" s="246"/>
      <c r="AC12" s="390" t="s">
        <v>712</v>
      </c>
      <c r="AD12" s="393"/>
    </row>
    <row r="16" spans="1:30" ht="68.25" customHeight="1">
      <c r="B16" s="729" t="s">
        <v>692</v>
      </c>
      <c r="C16" s="730"/>
      <c r="D16" s="730"/>
      <c r="E16" s="730"/>
      <c r="F16" s="730"/>
      <c r="G16" s="730"/>
      <c r="H16" s="730"/>
      <c r="I16" s="730"/>
      <c r="J16" s="730"/>
    </row>
  </sheetData>
  <mergeCells count="35">
    <mergeCell ref="A6:A7"/>
    <mergeCell ref="A8:A9"/>
    <mergeCell ref="A10:A11"/>
    <mergeCell ref="C6:C7"/>
    <mergeCell ref="G1:G5"/>
    <mergeCell ref="E6:E7"/>
    <mergeCell ref="F6:F7"/>
    <mergeCell ref="G6:G7"/>
    <mergeCell ref="F8:F9"/>
    <mergeCell ref="D6:D7"/>
    <mergeCell ref="H1:H5"/>
    <mergeCell ref="I1:I5"/>
    <mergeCell ref="J1:J5"/>
    <mergeCell ref="F1:F5"/>
    <mergeCell ref="A1:A5"/>
    <mergeCell ref="B1:B5"/>
    <mergeCell ref="C1:C5"/>
    <mergeCell ref="D1:D5"/>
    <mergeCell ref="E1:E5"/>
    <mergeCell ref="H6:H7"/>
    <mergeCell ref="B16:J16"/>
    <mergeCell ref="G8:G9"/>
    <mergeCell ref="H8:H9"/>
    <mergeCell ref="B10:B11"/>
    <mergeCell ref="B6:B7"/>
    <mergeCell ref="F10:F11"/>
    <mergeCell ref="E10:E11"/>
    <mergeCell ref="D10:D11"/>
    <mergeCell ref="G10:G11"/>
    <mergeCell ref="H10:H11"/>
    <mergeCell ref="C10:C11"/>
    <mergeCell ref="B8:B9"/>
    <mergeCell ref="C8:C9"/>
    <mergeCell ref="D8:D9"/>
    <mergeCell ref="E8:E9"/>
  </mergeCells>
  <dataValidations count="10">
    <dataValidation type="list" allowBlank="1" showInputMessage="1" showErrorMessage="1" sqref="Q11:Q12 Q7:Q9">
      <formula1>$Q$14:$Q$32</formula1>
    </dataValidation>
    <dataValidation type="list" allowBlank="1" showInputMessage="1" showErrorMessage="1" sqref="Q10 Q6">
      <formula1>$Q$23:$Q$28</formula1>
    </dataValidation>
    <dataValidation type="list" allowBlank="1" showInputMessage="1" showErrorMessage="1" sqref="W10 W8 W6">
      <formula1>$W$14:$W$32</formula1>
    </dataValidation>
    <dataValidation type="list" allowBlank="1" showInputMessage="1" showErrorMessage="1" sqref="W11:W12 W9 W7">
      <formula1>$W$25:$W$30</formula1>
    </dataValidation>
    <dataValidation type="list" allowBlank="1" showInputMessage="1" showErrorMessage="1" sqref="D6 D8 D10 D12">
      <formula1>$D$12:$D$32</formula1>
    </dataValidation>
    <dataValidation type="list" allowBlank="1" showInputMessage="1" showErrorMessage="1" sqref="V6:V12">
      <formula1>$V$7:$V$32</formula1>
    </dataValidation>
    <dataValidation type="list" allowBlank="1" showInputMessage="1" showErrorMessage="1" sqref="G6 G8 G10 G12">
      <formula1>$G$28:$G$32</formula1>
    </dataValidation>
    <dataValidation type="list" allowBlank="1" showInputMessage="1" showErrorMessage="1" sqref="E6 E8 E10 E12">
      <formula1>$E$27:$E$32</formula1>
    </dataValidation>
    <dataValidation type="list" allowBlank="1" showInputMessage="1" showErrorMessage="1" sqref="S6:S12">
      <formula1>$S$14:$S$32</formula1>
    </dataValidation>
    <dataValidation type="list" allowBlank="1" showInputMessage="1" showErrorMessage="1" sqref="O6:O12">
      <formula1>$O$28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Enero</vt:lpstr>
      <vt:lpstr>Febrero</vt:lpstr>
      <vt:lpstr>PRUEBA</vt:lpstr>
      <vt:lpstr>Hoja1</vt:lpstr>
      <vt:lpstr>Hoja2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ahernandezp</dc:creator>
  <cp:lastModifiedBy>szarazua</cp:lastModifiedBy>
  <cp:lastPrinted>2015-02-10T16:33:13Z</cp:lastPrinted>
  <dcterms:created xsi:type="dcterms:W3CDTF">2015-01-14T19:37:05Z</dcterms:created>
  <dcterms:modified xsi:type="dcterms:W3CDTF">2015-02-10T20:33:44Z</dcterms:modified>
</cp:coreProperties>
</file>