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Задания" sheetId="1" r:id="rId1"/>
    <sheet name="Системы эконометрических уравн" sheetId="2" r:id="rId2"/>
    <sheet name="Временные ряды" sheetId="3" r:id="rId3"/>
    <sheet name="Автокоррел 1 пор" sheetId="4" r:id="rId4"/>
    <sheet name="Автокоррел 2 пор" sheetId="5" r:id="rId5"/>
    <sheet name="Автокоррел 3 пор" sheetId="6" r:id="rId6"/>
    <sheet name="Автокоррел 4 пор" sheetId="7" r:id="rId7"/>
    <sheet name="Автокоррел 5 пор" sheetId="8" r:id="rId8"/>
    <sheet name="Автокоррел 6 пор" sheetId="9" r:id="rId9"/>
    <sheet name="Автокоррел 7 пор" sheetId="10" r:id="rId10"/>
    <sheet name="Автокоррел 8 пор" sheetId="11" r:id="rId11"/>
    <sheet name="Автокоррел 9 пор" sheetId="12" r:id="rId12"/>
    <sheet name="Автокоррел 10 пор" sheetId="13" r:id="rId13"/>
    <sheet name="Автокоррел 11пор" sheetId="15" r:id="rId14"/>
    <sheet name="Автокоррел 12 пор" sheetId="14" r:id="rId15"/>
    <sheet name="Лист16" sheetId="16" r:id="rId16"/>
    <sheet name="Лист17" sheetId="17" r:id="rId17"/>
  </sheets>
  <calcPr calcId="144525"/>
</workbook>
</file>

<file path=xl/calcChain.xml><?xml version="1.0" encoding="utf-8"?>
<calcChain xmlns="http://schemas.openxmlformats.org/spreadsheetml/2006/main">
  <c r="D22" i="4" l="1"/>
  <c r="N98" i="3" l="1"/>
  <c r="P102" i="3" l="1"/>
  <c r="N102" i="3"/>
  <c r="K96" i="3"/>
  <c r="L96" i="3"/>
  <c r="M96" i="3"/>
  <c r="N96" i="3"/>
  <c r="K95" i="3"/>
  <c r="L95" i="3"/>
  <c r="M95" i="3"/>
  <c r="N95" i="3"/>
  <c r="M80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79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K80" i="3"/>
  <c r="L81" i="3" s="1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79" i="3"/>
  <c r="D133" i="3" l="1"/>
  <c r="C134" i="3"/>
  <c r="C133" i="3"/>
  <c r="B133" i="3"/>
  <c r="B134" i="3"/>
  <c r="D134" i="3" s="1"/>
  <c r="B127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79" i="3"/>
  <c r="I91" i="3"/>
  <c r="I80" i="3"/>
  <c r="I81" i="3"/>
  <c r="I82" i="3"/>
  <c r="I83" i="3"/>
  <c r="I84" i="3"/>
  <c r="I85" i="3"/>
  <c r="I86" i="3"/>
  <c r="I87" i="3"/>
  <c r="J87" i="3" s="1"/>
  <c r="I88" i="3"/>
  <c r="J88" i="3" s="1"/>
  <c r="I89" i="3"/>
  <c r="J89" i="3" s="1"/>
  <c r="I90" i="3"/>
  <c r="J90" i="3" s="1"/>
  <c r="J91" i="3"/>
  <c r="I92" i="3"/>
  <c r="I93" i="3"/>
  <c r="I94" i="3"/>
  <c r="I79" i="3"/>
  <c r="J80" i="3"/>
  <c r="J81" i="3"/>
  <c r="J82" i="3"/>
  <c r="J83" i="3"/>
  <c r="J84" i="3"/>
  <c r="J85" i="3"/>
  <c r="J86" i="3"/>
  <c r="J92" i="3"/>
  <c r="J93" i="3"/>
  <c r="J94" i="3"/>
  <c r="J79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F80" i="3" l="1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79" i="3"/>
  <c r="B99" i="3" a="1"/>
  <c r="C99" i="3" s="1"/>
  <c r="C103" i="3" l="1"/>
  <c r="C101" i="3"/>
  <c r="C100" i="3"/>
  <c r="B99" i="3"/>
  <c r="B103" i="3"/>
  <c r="C102" i="3"/>
  <c r="B102" i="3"/>
  <c r="B101" i="3"/>
  <c r="B100" i="3"/>
  <c r="D79" i="3" l="1"/>
  <c r="C79" i="3"/>
  <c r="C71" i="3"/>
  <c r="D71" i="3"/>
  <c r="E71" i="3"/>
  <c r="B71" i="3"/>
  <c r="B73" i="3"/>
  <c r="F49" i="3"/>
  <c r="F50" i="3"/>
  <c r="F51" i="3"/>
  <c r="F52" i="3"/>
  <c r="F53" i="3"/>
  <c r="F54" i="3"/>
  <c r="F55" i="3"/>
  <c r="F56" i="3"/>
  <c r="F57" i="3"/>
  <c r="F58" i="3"/>
  <c r="F59" i="3"/>
  <c r="F48" i="3"/>
  <c r="B96" i="3" l="1"/>
  <c r="I95" i="3"/>
  <c r="B95" i="3"/>
  <c r="I96" i="3" l="1"/>
  <c r="J96" i="3" l="1"/>
  <c r="J95" i="3"/>
  <c r="C69" i="3" l="1"/>
  <c r="B69" i="3"/>
  <c r="E68" i="3"/>
  <c r="D68" i="3"/>
  <c r="C68" i="3"/>
  <c r="B68" i="3"/>
  <c r="E67" i="3"/>
  <c r="E70" i="3" s="1"/>
  <c r="D67" i="3"/>
  <c r="C67" i="3"/>
  <c r="C70" i="3" s="1"/>
  <c r="B67" i="3"/>
  <c r="E66" i="3"/>
  <c r="D66" i="3"/>
  <c r="E49" i="3"/>
  <c r="E50" i="3"/>
  <c r="E51" i="3"/>
  <c r="E52" i="3"/>
  <c r="E53" i="3"/>
  <c r="E54" i="3"/>
  <c r="E55" i="3"/>
  <c r="E56" i="3"/>
  <c r="E57" i="3"/>
  <c r="E58" i="3"/>
  <c r="E59" i="3"/>
  <c r="E48" i="3"/>
  <c r="D48" i="3"/>
  <c r="D49" i="3"/>
  <c r="D50" i="3"/>
  <c r="D51" i="3"/>
  <c r="D52" i="3"/>
  <c r="D53" i="3"/>
  <c r="D54" i="3"/>
  <c r="D55" i="3"/>
  <c r="D56" i="3"/>
  <c r="D57" i="3"/>
  <c r="D58" i="3"/>
  <c r="D59" i="3"/>
  <c r="D47" i="3"/>
  <c r="C48" i="3"/>
  <c r="C49" i="3"/>
  <c r="C50" i="3"/>
  <c r="C51" i="3"/>
  <c r="C52" i="3"/>
  <c r="C53" i="3"/>
  <c r="C54" i="3"/>
  <c r="C55" i="3"/>
  <c r="C56" i="3"/>
  <c r="C57" i="3"/>
  <c r="C58" i="3"/>
  <c r="C59" i="3"/>
  <c r="C47" i="3"/>
  <c r="E34" i="3"/>
  <c r="E33" i="3"/>
  <c r="E32" i="3"/>
  <c r="E31" i="3"/>
  <c r="E30" i="3"/>
  <c r="E29" i="3"/>
  <c r="E28" i="3"/>
  <c r="E27" i="3"/>
  <c r="E26" i="3"/>
  <c r="E25" i="3"/>
  <c r="E24" i="3"/>
  <c r="E23" i="3"/>
  <c r="B19" i="14"/>
  <c r="C15" i="14"/>
  <c r="C16" i="14"/>
  <c r="C17" i="14"/>
  <c r="C14" i="14"/>
  <c r="B19" i="15"/>
  <c r="B18" i="15"/>
  <c r="D17" i="15"/>
  <c r="G17" i="15" s="1"/>
  <c r="C17" i="15"/>
  <c r="G16" i="15"/>
  <c r="D16" i="15"/>
  <c r="C16" i="15"/>
  <c r="D15" i="15"/>
  <c r="G15" i="15" s="1"/>
  <c r="C15" i="15"/>
  <c r="G14" i="15"/>
  <c r="D14" i="15"/>
  <c r="C14" i="15"/>
  <c r="D13" i="15"/>
  <c r="D18" i="15" s="1"/>
  <c r="C13" i="15"/>
  <c r="C18" i="15" s="1"/>
  <c r="D17" i="14"/>
  <c r="B18" i="14"/>
  <c r="D15" i="14"/>
  <c r="C19" i="14"/>
  <c r="B19" i="13"/>
  <c r="C13" i="13"/>
  <c r="C14" i="13"/>
  <c r="C15" i="13"/>
  <c r="C16" i="13"/>
  <c r="C17" i="13"/>
  <c r="C12" i="13"/>
  <c r="D17" i="13"/>
  <c r="B18" i="13"/>
  <c r="C18" i="13"/>
  <c r="B19" i="12"/>
  <c r="C12" i="12"/>
  <c r="C13" i="12"/>
  <c r="C14" i="12"/>
  <c r="C15" i="12"/>
  <c r="C16" i="12"/>
  <c r="C17" i="12"/>
  <c r="C11" i="12"/>
  <c r="D16" i="12"/>
  <c r="B18" i="12"/>
  <c r="C19" i="12"/>
  <c r="D10" i="11"/>
  <c r="B19" i="11"/>
  <c r="C10" i="11"/>
  <c r="C18" i="11" s="1"/>
  <c r="C11" i="11"/>
  <c r="C12" i="11"/>
  <c r="C13" i="11"/>
  <c r="C14" i="11"/>
  <c r="C15" i="11"/>
  <c r="C16" i="11"/>
  <c r="C17" i="11"/>
  <c r="D16" i="11"/>
  <c r="B18" i="11"/>
  <c r="B19" i="10"/>
  <c r="C10" i="10"/>
  <c r="C11" i="10"/>
  <c r="C12" i="10"/>
  <c r="C13" i="10"/>
  <c r="C14" i="10"/>
  <c r="C15" i="10"/>
  <c r="C16" i="10"/>
  <c r="C17" i="10"/>
  <c r="C9" i="10"/>
  <c r="D13" i="10"/>
  <c r="B18" i="10"/>
  <c r="C19" i="10"/>
  <c r="B19" i="9"/>
  <c r="D15" i="9"/>
  <c r="C9" i="9"/>
  <c r="C10" i="9"/>
  <c r="C11" i="9"/>
  <c r="C12" i="9"/>
  <c r="C13" i="9"/>
  <c r="C14" i="9"/>
  <c r="C15" i="9"/>
  <c r="C16" i="9"/>
  <c r="C17" i="9"/>
  <c r="C8" i="9"/>
  <c r="B18" i="9"/>
  <c r="C8" i="8"/>
  <c r="E8" i="8" s="1"/>
  <c r="F8" i="8" s="1"/>
  <c r="C9" i="8"/>
  <c r="C10" i="8"/>
  <c r="C11" i="8"/>
  <c r="C12" i="8"/>
  <c r="C13" i="8"/>
  <c r="C14" i="8"/>
  <c r="C15" i="8"/>
  <c r="C16" i="8"/>
  <c r="C18" i="8" s="1"/>
  <c r="C17" i="8"/>
  <c r="C19" i="8"/>
  <c r="E15" i="8" s="1"/>
  <c r="F15" i="8" s="1"/>
  <c r="G7" i="8"/>
  <c r="D7" i="8"/>
  <c r="G19" i="8"/>
  <c r="B19" i="8"/>
  <c r="C7" i="8"/>
  <c r="D16" i="8"/>
  <c r="B18" i="8"/>
  <c r="C7" i="7"/>
  <c r="C8" i="7"/>
  <c r="C9" i="7"/>
  <c r="C10" i="7"/>
  <c r="C11" i="7"/>
  <c r="C12" i="7"/>
  <c r="C13" i="7"/>
  <c r="C14" i="7"/>
  <c r="C15" i="7"/>
  <c r="C19" i="7" s="1"/>
  <c r="E6" i="7" s="1"/>
  <c r="C16" i="7"/>
  <c r="C17" i="7"/>
  <c r="C6" i="7"/>
  <c r="B19" i="7"/>
  <c r="D6" i="7"/>
  <c r="B18" i="7"/>
  <c r="B21" i="6"/>
  <c r="C5" i="6"/>
  <c r="B19" i="6"/>
  <c r="D14" i="6" s="1"/>
  <c r="B18" i="6"/>
  <c r="C6" i="6"/>
  <c r="C7" i="6"/>
  <c r="C8" i="6"/>
  <c r="C9" i="6"/>
  <c r="C10" i="6"/>
  <c r="C11" i="6"/>
  <c r="C12" i="6"/>
  <c r="C13" i="6"/>
  <c r="C14" i="6"/>
  <c r="C15" i="6"/>
  <c r="C16" i="6"/>
  <c r="C17" i="6"/>
  <c r="B21" i="5"/>
  <c r="F19" i="5"/>
  <c r="G19" i="5"/>
  <c r="H19" i="5"/>
  <c r="F18" i="5"/>
  <c r="G18" i="5"/>
  <c r="H18" i="5"/>
  <c r="H17" i="5"/>
  <c r="H5" i="5"/>
  <c r="H6" i="5"/>
  <c r="H7" i="5"/>
  <c r="H8" i="5"/>
  <c r="H9" i="5"/>
  <c r="H10" i="5"/>
  <c r="H11" i="5"/>
  <c r="H12" i="5"/>
  <c r="H13" i="5"/>
  <c r="H14" i="5"/>
  <c r="H15" i="5"/>
  <c r="H16" i="5"/>
  <c r="H4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4" i="5"/>
  <c r="D19" i="5"/>
  <c r="E19" i="5"/>
  <c r="D18" i="5"/>
  <c r="E18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4" i="5"/>
  <c r="C19" i="5"/>
  <c r="C18" i="5"/>
  <c r="B18" i="5"/>
  <c r="B19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4" i="5"/>
  <c r="B22" i="4"/>
  <c r="B20" i="4"/>
  <c r="D11" i="4" s="1"/>
  <c r="B19" i="4"/>
  <c r="C5" i="4"/>
  <c r="C6" i="4"/>
  <c r="C7" i="4"/>
  <c r="C8" i="4"/>
  <c r="C9" i="4"/>
  <c r="C10" i="4"/>
  <c r="C11" i="4"/>
  <c r="C12" i="4"/>
  <c r="C13" i="4"/>
  <c r="E13" i="4" s="1"/>
  <c r="C14" i="4"/>
  <c r="E14" i="4" s="1"/>
  <c r="C15" i="4"/>
  <c r="E15" i="4" s="1"/>
  <c r="C16" i="4"/>
  <c r="E16" i="4" s="1"/>
  <c r="C17" i="4"/>
  <c r="E17" i="4" s="1"/>
  <c r="C18" i="4"/>
  <c r="C4" i="4"/>
  <c r="C20" i="4" s="1"/>
  <c r="E18" i="4" s="1"/>
  <c r="B70" i="3" l="1"/>
  <c r="D70" i="3"/>
  <c r="C19" i="15"/>
  <c r="E14" i="15" s="1"/>
  <c r="D19" i="15"/>
  <c r="G13" i="15"/>
  <c r="E14" i="14"/>
  <c r="H14" i="14" s="1"/>
  <c r="E15" i="14"/>
  <c r="H15" i="14" s="1"/>
  <c r="E16" i="14"/>
  <c r="H16" i="14" s="1"/>
  <c r="E17" i="14"/>
  <c r="H17" i="14" s="1"/>
  <c r="F17" i="14"/>
  <c r="G17" i="14"/>
  <c r="G15" i="14"/>
  <c r="D14" i="14"/>
  <c r="D16" i="14"/>
  <c r="C18" i="14"/>
  <c r="G17" i="13"/>
  <c r="C19" i="13"/>
  <c r="E17" i="13" s="1"/>
  <c r="D13" i="13"/>
  <c r="D15" i="13"/>
  <c r="D12" i="13"/>
  <c r="D14" i="13"/>
  <c r="D16" i="13"/>
  <c r="E17" i="12"/>
  <c r="H17" i="12" s="1"/>
  <c r="E16" i="12"/>
  <c r="H16" i="12" s="1"/>
  <c r="E12" i="12"/>
  <c r="H12" i="12" s="1"/>
  <c r="E13" i="12"/>
  <c r="H13" i="12" s="1"/>
  <c r="E14" i="12"/>
  <c r="H14" i="12" s="1"/>
  <c r="E15" i="12"/>
  <c r="H15" i="12" s="1"/>
  <c r="F16" i="12"/>
  <c r="G16" i="12"/>
  <c r="D13" i="12"/>
  <c r="D17" i="12"/>
  <c r="D11" i="12"/>
  <c r="E11" i="12"/>
  <c r="H11" i="12" s="1"/>
  <c r="D15" i="12"/>
  <c r="D12" i="12"/>
  <c r="D14" i="12"/>
  <c r="C18" i="12"/>
  <c r="G16" i="11"/>
  <c r="D13" i="11"/>
  <c r="D11" i="11"/>
  <c r="D17" i="11"/>
  <c r="C19" i="11"/>
  <c r="E11" i="11" s="1"/>
  <c r="H11" i="11" s="1"/>
  <c r="D15" i="11"/>
  <c r="D12" i="11"/>
  <c r="D14" i="11"/>
  <c r="E10" i="10"/>
  <c r="H10" i="10" s="1"/>
  <c r="E11" i="10"/>
  <c r="H11" i="10" s="1"/>
  <c r="E12" i="10"/>
  <c r="H12" i="10" s="1"/>
  <c r="E13" i="10"/>
  <c r="H13" i="10" s="1"/>
  <c r="E14" i="10"/>
  <c r="H14" i="10" s="1"/>
  <c r="E15" i="10"/>
  <c r="H15" i="10" s="1"/>
  <c r="E16" i="10"/>
  <c r="H16" i="10" s="1"/>
  <c r="E17" i="10"/>
  <c r="H17" i="10" s="1"/>
  <c r="G13" i="10"/>
  <c r="D9" i="10"/>
  <c r="D17" i="10"/>
  <c r="E9" i="10"/>
  <c r="H9" i="10" s="1"/>
  <c r="D11" i="10"/>
  <c r="D15" i="10"/>
  <c r="D10" i="10"/>
  <c r="D12" i="10"/>
  <c r="D14" i="10"/>
  <c r="D16" i="10"/>
  <c r="C18" i="10"/>
  <c r="G15" i="9"/>
  <c r="D11" i="9"/>
  <c r="D9" i="9"/>
  <c r="D17" i="9"/>
  <c r="D13" i="9"/>
  <c r="C19" i="9"/>
  <c r="E8" i="9" s="1"/>
  <c r="H8" i="9" s="1"/>
  <c r="D8" i="9"/>
  <c r="D10" i="9"/>
  <c r="D12" i="9"/>
  <c r="D14" i="9"/>
  <c r="D16" i="9"/>
  <c r="C18" i="9"/>
  <c r="E7" i="8"/>
  <c r="E16" i="8"/>
  <c r="H16" i="8" s="1"/>
  <c r="E9" i="8"/>
  <c r="H9" i="8" s="1"/>
  <c r="E14" i="8"/>
  <c r="E13" i="8"/>
  <c r="H13" i="8" s="1"/>
  <c r="E12" i="8"/>
  <c r="H12" i="8" s="1"/>
  <c r="E11" i="8"/>
  <c r="E10" i="8"/>
  <c r="F10" i="8" s="1"/>
  <c r="E17" i="8"/>
  <c r="H17" i="8" s="1"/>
  <c r="H7" i="8"/>
  <c r="F7" i="8"/>
  <c r="H11" i="8"/>
  <c r="H15" i="8"/>
  <c r="H14" i="8"/>
  <c r="H8" i="8"/>
  <c r="G16" i="8"/>
  <c r="D11" i="8"/>
  <c r="D15" i="8"/>
  <c r="D17" i="8"/>
  <c r="D9" i="8"/>
  <c r="D13" i="8"/>
  <c r="D8" i="8"/>
  <c r="D10" i="8"/>
  <c r="D12" i="8"/>
  <c r="D14" i="8"/>
  <c r="E11" i="7"/>
  <c r="H11" i="7" s="1"/>
  <c r="E9" i="7"/>
  <c r="H9" i="7" s="1"/>
  <c r="D15" i="7"/>
  <c r="E13" i="7"/>
  <c r="H13" i="7" s="1"/>
  <c r="E15" i="7"/>
  <c r="H15" i="7" s="1"/>
  <c r="E16" i="7"/>
  <c r="H16" i="7" s="1"/>
  <c r="E14" i="7"/>
  <c r="H14" i="7" s="1"/>
  <c r="E12" i="7"/>
  <c r="H12" i="7" s="1"/>
  <c r="E10" i="7"/>
  <c r="H10" i="7" s="1"/>
  <c r="E8" i="7"/>
  <c r="H8" i="7" s="1"/>
  <c r="H6" i="7"/>
  <c r="E17" i="7"/>
  <c r="H17" i="7" s="1"/>
  <c r="E7" i="7"/>
  <c r="H7" i="7" s="1"/>
  <c r="G15" i="7"/>
  <c r="D9" i="7"/>
  <c r="D7" i="7"/>
  <c r="D13" i="7"/>
  <c r="D17" i="7"/>
  <c r="D8" i="7"/>
  <c r="D10" i="7"/>
  <c r="D12" i="7"/>
  <c r="D14" i="7"/>
  <c r="D16" i="7"/>
  <c r="C18" i="7"/>
  <c r="D11" i="7"/>
  <c r="G14" i="6"/>
  <c r="D13" i="6"/>
  <c r="D7" i="6"/>
  <c r="D12" i="6"/>
  <c r="D11" i="6"/>
  <c r="D17" i="6"/>
  <c r="D6" i="6"/>
  <c r="D16" i="6"/>
  <c r="D10" i="6"/>
  <c r="D8" i="6"/>
  <c r="D15" i="6"/>
  <c r="D9" i="6"/>
  <c r="D5" i="6"/>
  <c r="C19" i="6"/>
  <c r="E16" i="6" s="1"/>
  <c r="H16" i="6" s="1"/>
  <c r="C18" i="6"/>
  <c r="E11" i="4"/>
  <c r="D8" i="4"/>
  <c r="D7" i="4"/>
  <c r="D16" i="4"/>
  <c r="G16" i="4" s="1"/>
  <c r="E6" i="4"/>
  <c r="D15" i="4"/>
  <c r="D14" i="4"/>
  <c r="G14" i="4" s="1"/>
  <c r="D13" i="4"/>
  <c r="G13" i="4" s="1"/>
  <c r="E10" i="4"/>
  <c r="H10" i="4" s="1"/>
  <c r="E9" i="4"/>
  <c r="D6" i="4"/>
  <c r="G6" i="4" s="1"/>
  <c r="E8" i="4"/>
  <c r="D5" i="4"/>
  <c r="E4" i="4"/>
  <c r="H4" i="4" s="1"/>
  <c r="E5" i="4"/>
  <c r="D12" i="4"/>
  <c r="G12" i="4" s="1"/>
  <c r="D10" i="4"/>
  <c r="E12" i="4"/>
  <c r="D9" i="4"/>
  <c r="D4" i="4"/>
  <c r="D18" i="4"/>
  <c r="G18" i="4" s="1"/>
  <c r="D17" i="4"/>
  <c r="G17" i="4" s="1"/>
  <c r="E7" i="4"/>
  <c r="G15" i="4"/>
  <c r="H5" i="4"/>
  <c r="G5" i="4"/>
  <c r="C19" i="4"/>
  <c r="C93" i="3" l="1"/>
  <c r="D93" i="3" s="1"/>
  <c r="C81" i="3"/>
  <c r="D81" i="3" s="1"/>
  <c r="C85" i="3"/>
  <c r="D85" i="3" s="1"/>
  <c r="C89" i="3"/>
  <c r="D89" i="3" s="1"/>
  <c r="F15" i="14"/>
  <c r="H14" i="15"/>
  <c r="F14" i="15"/>
  <c r="G19" i="15"/>
  <c r="G18" i="15"/>
  <c r="E13" i="15"/>
  <c r="E17" i="15"/>
  <c r="E16" i="15"/>
  <c r="E15" i="15"/>
  <c r="G14" i="14"/>
  <c r="F14" i="14"/>
  <c r="D18" i="14"/>
  <c r="D19" i="14"/>
  <c r="E19" i="14"/>
  <c r="E18" i="14"/>
  <c r="G16" i="14"/>
  <c r="F16" i="14"/>
  <c r="E14" i="13"/>
  <c r="H14" i="13" s="1"/>
  <c r="H17" i="13"/>
  <c r="F17" i="13"/>
  <c r="G14" i="13"/>
  <c r="D18" i="13"/>
  <c r="D19" i="13"/>
  <c r="G15" i="13"/>
  <c r="G13" i="13"/>
  <c r="E16" i="13"/>
  <c r="H16" i="13" s="1"/>
  <c r="E15" i="13"/>
  <c r="H15" i="13" s="1"/>
  <c r="E13" i="13"/>
  <c r="H13" i="13" s="1"/>
  <c r="G12" i="13"/>
  <c r="E12" i="13"/>
  <c r="H12" i="13" s="1"/>
  <c r="G16" i="13"/>
  <c r="F12" i="12"/>
  <c r="G12" i="12"/>
  <c r="G17" i="12"/>
  <c r="F17" i="12"/>
  <c r="F13" i="12"/>
  <c r="G13" i="12"/>
  <c r="F15" i="12"/>
  <c r="G15" i="12"/>
  <c r="F11" i="12"/>
  <c r="G11" i="12"/>
  <c r="G14" i="12"/>
  <c r="F14" i="12"/>
  <c r="E19" i="12"/>
  <c r="E18" i="12"/>
  <c r="D18" i="12"/>
  <c r="D19" i="12"/>
  <c r="G14" i="11"/>
  <c r="E17" i="11"/>
  <c r="H17" i="11" s="1"/>
  <c r="E16" i="11"/>
  <c r="G15" i="11"/>
  <c r="E15" i="11"/>
  <c r="H15" i="11" s="1"/>
  <c r="E14" i="11"/>
  <c r="H14" i="11" s="1"/>
  <c r="G13" i="11"/>
  <c r="G12" i="11"/>
  <c r="G10" i="11"/>
  <c r="D19" i="11"/>
  <c r="E13" i="11"/>
  <c r="H13" i="11" s="1"/>
  <c r="E12" i="11"/>
  <c r="H12" i="11" s="1"/>
  <c r="E10" i="11"/>
  <c r="H10" i="11" s="1"/>
  <c r="G17" i="11"/>
  <c r="G11" i="11"/>
  <c r="F11" i="11"/>
  <c r="D18" i="11"/>
  <c r="F13" i="10"/>
  <c r="G16" i="10"/>
  <c r="F16" i="10"/>
  <c r="E18" i="10"/>
  <c r="E19" i="10"/>
  <c r="F12" i="10"/>
  <c r="G12" i="10"/>
  <c r="F9" i="10"/>
  <c r="G9" i="10"/>
  <c r="G10" i="10"/>
  <c r="F10" i="10"/>
  <c r="D18" i="10"/>
  <c r="D19" i="10"/>
  <c r="F14" i="10"/>
  <c r="G14" i="10"/>
  <c r="F15" i="10"/>
  <c r="G15" i="10"/>
  <c r="F11" i="10"/>
  <c r="G11" i="10"/>
  <c r="F17" i="10"/>
  <c r="G17" i="10"/>
  <c r="G16" i="9"/>
  <c r="G14" i="9"/>
  <c r="G12" i="9"/>
  <c r="E14" i="9"/>
  <c r="H14" i="9" s="1"/>
  <c r="G8" i="9"/>
  <c r="F8" i="9"/>
  <c r="E13" i="9"/>
  <c r="H13" i="9" s="1"/>
  <c r="E17" i="9"/>
  <c r="H17" i="9" s="1"/>
  <c r="E15" i="9"/>
  <c r="E12" i="9"/>
  <c r="H12" i="9" s="1"/>
  <c r="E11" i="9"/>
  <c r="H11" i="9" s="1"/>
  <c r="G17" i="9"/>
  <c r="E9" i="9"/>
  <c r="H9" i="9" s="1"/>
  <c r="G9" i="9"/>
  <c r="F9" i="9"/>
  <c r="E16" i="9"/>
  <c r="H16" i="9" s="1"/>
  <c r="G10" i="9"/>
  <c r="E10" i="9"/>
  <c r="H10" i="9" s="1"/>
  <c r="F13" i="9"/>
  <c r="G13" i="9"/>
  <c r="G11" i="9"/>
  <c r="D18" i="9"/>
  <c r="D19" i="9"/>
  <c r="H10" i="8"/>
  <c r="F11" i="8"/>
  <c r="G11" i="8"/>
  <c r="G14" i="8"/>
  <c r="F14" i="8"/>
  <c r="F12" i="8"/>
  <c r="G12" i="8"/>
  <c r="F16" i="8"/>
  <c r="F17" i="8"/>
  <c r="G17" i="8"/>
  <c r="G15" i="8"/>
  <c r="G10" i="8"/>
  <c r="E19" i="8"/>
  <c r="E18" i="8"/>
  <c r="G8" i="8"/>
  <c r="D18" i="8"/>
  <c r="D19" i="8"/>
  <c r="G13" i="8"/>
  <c r="F13" i="8"/>
  <c r="G9" i="8"/>
  <c r="F9" i="8"/>
  <c r="F15" i="7"/>
  <c r="F9" i="7"/>
  <c r="G9" i="7"/>
  <c r="G16" i="7"/>
  <c r="F16" i="7"/>
  <c r="G12" i="7"/>
  <c r="F12" i="7"/>
  <c r="G10" i="7"/>
  <c r="F10" i="7"/>
  <c r="D18" i="7"/>
  <c r="D19" i="7"/>
  <c r="F14" i="7"/>
  <c r="G14" i="7"/>
  <c r="G8" i="7"/>
  <c r="F8" i="7"/>
  <c r="F6" i="7"/>
  <c r="G6" i="7"/>
  <c r="G11" i="7"/>
  <c r="F11" i="7"/>
  <c r="F17" i="7"/>
  <c r="G17" i="7"/>
  <c r="G13" i="7"/>
  <c r="F13" i="7"/>
  <c r="E19" i="7"/>
  <c r="E18" i="7"/>
  <c r="F7" i="7"/>
  <c r="G7" i="7"/>
  <c r="G5" i="6"/>
  <c r="E15" i="6"/>
  <c r="H15" i="6" s="1"/>
  <c r="F15" i="6"/>
  <c r="G15" i="6"/>
  <c r="G8" i="6"/>
  <c r="G10" i="6"/>
  <c r="E10" i="6"/>
  <c r="H10" i="6" s="1"/>
  <c r="E14" i="6"/>
  <c r="E11" i="6"/>
  <c r="H11" i="6" s="1"/>
  <c r="E12" i="6"/>
  <c r="H12" i="6" s="1"/>
  <c r="E13" i="6"/>
  <c r="H13" i="6" s="1"/>
  <c r="F16" i="6"/>
  <c r="G16" i="6"/>
  <c r="E17" i="6"/>
  <c r="H17" i="6" s="1"/>
  <c r="G7" i="6"/>
  <c r="F7" i="6"/>
  <c r="G13" i="6"/>
  <c r="F13" i="6"/>
  <c r="G9" i="6"/>
  <c r="G6" i="6"/>
  <c r="F6" i="6"/>
  <c r="E6" i="6"/>
  <c r="H6" i="6" s="1"/>
  <c r="G17" i="6"/>
  <c r="F17" i="6"/>
  <c r="E7" i="6"/>
  <c r="H7" i="6" s="1"/>
  <c r="E5" i="6"/>
  <c r="H5" i="6" s="1"/>
  <c r="G11" i="6"/>
  <c r="E8" i="6"/>
  <c r="H8" i="6" s="1"/>
  <c r="F12" i="6"/>
  <c r="G12" i="6"/>
  <c r="E9" i="6"/>
  <c r="H9" i="6" s="1"/>
  <c r="D18" i="6"/>
  <c r="D19" i="6"/>
  <c r="G4" i="4"/>
  <c r="F4" i="4"/>
  <c r="G8" i="4"/>
  <c r="F5" i="4"/>
  <c r="G10" i="4"/>
  <c r="F10" i="4"/>
  <c r="H11" i="4"/>
  <c r="H8" i="4"/>
  <c r="H9" i="4"/>
  <c r="H7" i="4"/>
  <c r="G11" i="4"/>
  <c r="F11" i="4"/>
  <c r="G7" i="4"/>
  <c r="F7" i="4"/>
  <c r="D20" i="4"/>
  <c r="D19" i="4"/>
  <c r="G9" i="4"/>
  <c r="F9" i="4"/>
  <c r="C94" i="3" l="1"/>
  <c r="D94" i="3" s="1"/>
  <c r="C90" i="3"/>
  <c r="D90" i="3" s="1"/>
  <c r="C82" i="3"/>
  <c r="D82" i="3" s="1"/>
  <c r="C86" i="3"/>
  <c r="D86" i="3" s="1"/>
  <c r="C91" i="3"/>
  <c r="D91" i="3" s="1"/>
  <c r="C83" i="3"/>
  <c r="D83" i="3" s="1"/>
  <c r="C87" i="3"/>
  <c r="D87" i="3" s="1"/>
  <c r="D75" i="3"/>
  <c r="C92" i="3"/>
  <c r="D92" i="3" s="1"/>
  <c r="C84" i="3"/>
  <c r="D84" i="3" s="1"/>
  <c r="C88" i="3"/>
  <c r="D88" i="3" s="1"/>
  <c r="C80" i="3"/>
  <c r="D80" i="3" s="1"/>
  <c r="H15" i="15"/>
  <c r="F15" i="15"/>
  <c r="H16" i="15"/>
  <c r="F16" i="15"/>
  <c r="H17" i="15"/>
  <c r="F17" i="15"/>
  <c r="H13" i="15"/>
  <c r="E19" i="15"/>
  <c r="E18" i="15"/>
  <c r="F13" i="15"/>
  <c r="F18" i="14"/>
  <c r="F19" i="14"/>
  <c r="H18" i="14"/>
  <c r="H19" i="14"/>
  <c r="G19" i="14"/>
  <c r="G18" i="14"/>
  <c r="F15" i="13"/>
  <c r="F14" i="13"/>
  <c r="F16" i="13"/>
  <c r="E18" i="13"/>
  <c r="E19" i="13"/>
  <c r="F12" i="13"/>
  <c r="G19" i="13"/>
  <c r="G18" i="13"/>
  <c r="H18" i="13"/>
  <c r="H19" i="13"/>
  <c r="F13" i="13"/>
  <c r="H19" i="12"/>
  <c r="H18" i="12"/>
  <c r="F19" i="12"/>
  <c r="F18" i="12"/>
  <c r="G18" i="12"/>
  <c r="G19" i="12"/>
  <c r="G19" i="11"/>
  <c r="F17" i="11"/>
  <c r="F13" i="11"/>
  <c r="F15" i="11"/>
  <c r="G18" i="11"/>
  <c r="E18" i="11"/>
  <c r="E19" i="11"/>
  <c r="H16" i="11"/>
  <c r="F16" i="11"/>
  <c r="F10" i="11"/>
  <c r="F14" i="11"/>
  <c r="F12" i="11"/>
  <c r="G19" i="10"/>
  <c r="G18" i="10"/>
  <c r="H19" i="10"/>
  <c r="H18" i="10"/>
  <c r="F18" i="10"/>
  <c r="F19" i="10"/>
  <c r="F16" i="9"/>
  <c r="H15" i="9"/>
  <c r="F15" i="9"/>
  <c r="E19" i="9"/>
  <c r="E18" i="9"/>
  <c r="F10" i="9"/>
  <c r="G19" i="9"/>
  <c r="G18" i="9"/>
  <c r="F12" i="9"/>
  <c r="F11" i="9"/>
  <c r="F17" i="9"/>
  <c r="F14" i="9"/>
  <c r="F18" i="8"/>
  <c r="F19" i="8"/>
  <c r="G18" i="8"/>
  <c r="H19" i="8"/>
  <c r="H18" i="8"/>
  <c r="H19" i="7"/>
  <c r="H18" i="7"/>
  <c r="G19" i="7"/>
  <c r="G18" i="7"/>
  <c r="F19" i="7"/>
  <c r="F18" i="7"/>
  <c r="B21" i="7" s="1"/>
  <c r="F8" i="6"/>
  <c r="H14" i="6"/>
  <c r="F14" i="6"/>
  <c r="F9" i="6"/>
  <c r="F11" i="6"/>
  <c r="F10" i="6"/>
  <c r="F5" i="6"/>
  <c r="G19" i="6"/>
  <c r="G18" i="6"/>
  <c r="E18" i="6"/>
  <c r="E19" i="6"/>
  <c r="F18" i="6"/>
  <c r="F19" i="6"/>
  <c r="H14" i="4"/>
  <c r="F14" i="4"/>
  <c r="H17" i="4"/>
  <c r="F17" i="4"/>
  <c r="H16" i="4"/>
  <c r="F16" i="4"/>
  <c r="F13" i="4"/>
  <c r="H13" i="4"/>
  <c r="H12" i="4"/>
  <c r="F12" i="4"/>
  <c r="E20" i="4"/>
  <c r="E19" i="4"/>
  <c r="F8" i="4"/>
  <c r="H15" i="4"/>
  <c r="F15" i="4"/>
  <c r="H6" i="4"/>
  <c r="F6" i="4"/>
  <c r="G20" i="4"/>
  <c r="G19" i="4"/>
  <c r="H18" i="4"/>
  <c r="F18" i="4"/>
  <c r="C95" i="3" l="1"/>
  <c r="C96" i="3"/>
  <c r="F19" i="15"/>
  <c r="F18" i="15"/>
  <c r="H19" i="15"/>
  <c r="H18" i="15"/>
  <c r="B21" i="14"/>
  <c r="F19" i="13"/>
  <c r="F18" i="13"/>
  <c r="B21" i="13" s="1"/>
  <c r="B21" i="12"/>
  <c r="F19" i="11"/>
  <c r="F18" i="11"/>
  <c r="H19" i="11"/>
  <c r="H18" i="11"/>
  <c r="B21" i="10"/>
  <c r="F19" i="9"/>
  <c r="F18" i="9"/>
  <c r="H19" i="9"/>
  <c r="H18" i="9"/>
  <c r="B21" i="8"/>
  <c r="H19" i="6"/>
  <c r="H18" i="6"/>
  <c r="F20" i="4"/>
  <c r="F19" i="4"/>
  <c r="H20" i="4"/>
  <c r="H19" i="4"/>
  <c r="D95" i="3" l="1"/>
  <c r="D96" i="3"/>
  <c r="B21" i="15"/>
  <c r="B21" i="11"/>
  <c r="B21" i="9"/>
  <c r="G95" i="3" l="1"/>
  <c r="G96" i="3"/>
  <c r="F95" i="3"/>
  <c r="F96" i="3"/>
  <c r="H96" i="3"/>
  <c r="H95" i="3"/>
  <c r="E95" i="3"/>
  <c r="E96" i="3"/>
</calcChain>
</file>

<file path=xl/sharedStrings.xml><?xml version="1.0" encoding="utf-8"?>
<sst xmlns="http://schemas.openxmlformats.org/spreadsheetml/2006/main" count="728" uniqueCount="166">
  <si>
    <t>Решение см. на листе "Системы эконометрических уравн"</t>
  </si>
  <si>
    <t>Пункт 1. Применив необходимое и достаточное условие идентификации, определите, идентифицируемо ли каждое из уравнений модели</t>
  </si>
  <si>
    <t>H  = 2</t>
  </si>
  <si>
    <t>D = 2-1 = 1</t>
  </si>
  <si>
    <t>уравнение 1.</t>
  </si>
  <si>
    <t>уравнение 2.</t>
  </si>
  <si>
    <t>H - число эндогенных переменных</t>
  </si>
  <si>
    <t>D - число экзогенных (предопределенных) переменных, которые содержатся в системе, но не входят в данное уравнение</t>
  </si>
  <si>
    <t>H = 2</t>
  </si>
  <si>
    <t>D = 2</t>
  </si>
  <si>
    <t>уравнение 3.</t>
  </si>
  <si>
    <t xml:space="preserve">Проверим необходимое условие идентификации для каждого из
уравнений модели.
</t>
  </si>
  <si>
    <t>тождество, параметры которого известны. Необходимости в идентификации нет</t>
  </si>
  <si>
    <t>В модели 3 эндогенные переменные (Ct, It, Yt) и 2 предопределенные : 1 экзогенная (Gt) и 1 лаговая (Yt-1)</t>
  </si>
  <si>
    <r>
      <t xml:space="preserve">D+1 = H, следовательно, уравнение </t>
    </r>
    <r>
      <rPr>
        <b/>
        <sz val="12"/>
        <color theme="1"/>
        <rFont val="Calibri"/>
        <family val="2"/>
        <charset val="204"/>
        <scheme val="minor"/>
      </rPr>
      <t>идентифицируемо</t>
    </r>
  </si>
  <si>
    <r>
      <t xml:space="preserve">D+1 &gt; H, следовательно, уравнение </t>
    </r>
    <r>
      <rPr>
        <b/>
        <sz val="12"/>
        <color theme="1"/>
        <rFont val="Calibri"/>
        <family val="2"/>
        <charset val="204"/>
        <scheme val="minor"/>
      </rPr>
      <t>сверхидентифицируемо</t>
    </r>
  </si>
  <si>
    <t>Проверим для каждого уравнения достаточное условие идентификации. Для этого составим матрицу коэффициентов при переменных модели</t>
  </si>
  <si>
    <t>1 уравнение</t>
  </si>
  <si>
    <t>2 уравнение</t>
  </si>
  <si>
    <t>Тождество</t>
  </si>
  <si>
    <r>
      <t>G</t>
    </r>
    <r>
      <rPr>
        <sz val="8"/>
        <color theme="1"/>
        <rFont val="Calibri"/>
        <family val="2"/>
        <charset val="204"/>
        <scheme val="minor"/>
      </rPr>
      <t>t</t>
    </r>
  </si>
  <si>
    <r>
      <t>Y</t>
    </r>
    <r>
      <rPr>
        <sz val="8"/>
        <color theme="1"/>
        <rFont val="Calibri"/>
        <family val="2"/>
        <charset val="204"/>
        <scheme val="minor"/>
      </rPr>
      <t>t-1</t>
    </r>
  </si>
  <si>
    <r>
      <t>Y</t>
    </r>
    <r>
      <rPr>
        <sz val="8"/>
        <color theme="1"/>
        <rFont val="Calibri"/>
        <family val="2"/>
        <charset val="204"/>
        <scheme val="minor"/>
      </rPr>
      <t>t</t>
    </r>
  </si>
  <si>
    <r>
      <t>I</t>
    </r>
    <r>
      <rPr>
        <sz val="8"/>
        <color theme="1"/>
        <rFont val="Calibri"/>
        <family val="2"/>
        <charset val="204"/>
        <scheme val="minor"/>
      </rPr>
      <t>t</t>
    </r>
  </si>
  <si>
    <r>
      <t>C</t>
    </r>
    <r>
      <rPr>
        <sz val="8"/>
        <color theme="1"/>
        <rFont val="Calibri"/>
        <family val="2"/>
        <charset val="204"/>
        <scheme val="minor"/>
      </rPr>
      <t>t</t>
    </r>
  </si>
  <si>
    <r>
      <t>b</t>
    </r>
    <r>
      <rPr>
        <sz val="9"/>
        <color theme="1"/>
        <rFont val="Calibri"/>
        <family val="2"/>
        <charset val="204"/>
        <scheme val="minor"/>
      </rPr>
      <t>11</t>
    </r>
  </si>
  <si>
    <r>
      <t>b</t>
    </r>
    <r>
      <rPr>
        <sz val="9"/>
        <color theme="1"/>
        <rFont val="Calibri"/>
        <family val="2"/>
        <charset val="204"/>
        <scheme val="minor"/>
      </rPr>
      <t>21</t>
    </r>
  </si>
  <si>
    <r>
      <t>b</t>
    </r>
    <r>
      <rPr>
        <sz val="9"/>
        <color theme="1"/>
        <rFont val="Calibri"/>
        <family val="2"/>
        <charset val="204"/>
        <scheme val="minor"/>
      </rPr>
      <t>12</t>
    </r>
  </si>
  <si>
    <t>r = 2 = (число эндогенных - 1)</t>
  </si>
  <si>
    <t>условие выполняется</t>
  </si>
  <si>
    <t>Пункт 2. Определите метод оценки параметров модели</t>
  </si>
  <si>
    <t>Пункт 3. Запишите в общем виде приведенную форму модели</t>
  </si>
  <si>
    <r>
      <t>Вывод: модель</t>
    </r>
    <r>
      <rPr>
        <b/>
        <sz val="12"/>
        <color theme="1"/>
        <rFont val="Calibri"/>
        <family val="2"/>
        <charset val="204"/>
        <scheme val="minor"/>
      </rPr>
      <t xml:space="preserve"> сверхидентифицируема </t>
    </r>
    <r>
      <rPr>
        <sz val="12"/>
        <color theme="1"/>
        <rFont val="Calibri"/>
        <family val="2"/>
        <charset val="204"/>
        <scheme val="minor"/>
      </rPr>
      <t>(сверхидентифицируемая модель содержит хотя бы одно сверхидентифицируемое уравнение)</t>
    </r>
  </si>
  <si>
    <t>Достаточное условие идентификации: ранг матрицы коэффициентов при переменных, не входящих в исследуемое уравнение, должен быть равен числу эндогенных переменных модели без одного.</t>
  </si>
  <si>
    <t>Модель сверхидентифицируема, применяем двухшаговый метод наименьших квадратов (ДМНК)</t>
  </si>
  <si>
    <t>приведенная форма в общем виде</t>
  </si>
  <si>
    <t xml:space="preserve">структурная форма </t>
  </si>
  <si>
    <t>См. лист "Временные ряды"</t>
  </si>
  <si>
    <t>t</t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</si>
  <si>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</si>
  <si>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t-1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</si>
  <si>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charset val="204"/>
        <scheme val="minor"/>
      </rPr>
      <t xml:space="preserve"> - y</t>
    </r>
    <r>
      <rPr>
        <sz val="12"/>
        <color theme="1"/>
        <rFont val="Calibri"/>
        <family val="2"/>
        <charset val="204"/>
      </rPr>
      <t>̄</t>
    </r>
    <r>
      <rPr>
        <vertAlign val="subscript"/>
        <sz val="12"/>
        <color theme="1"/>
        <rFont val="Calibri"/>
        <family val="2"/>
        <charset val="204"/>
      </rPr>
      <t>1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</si>
  <si>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t-1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2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</si>
  <si>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1</t>
    </r>
    <r>
      <rPr>
        <sz val="12"/>
        <color theme="1"/>
        <rFont val="Calibri"/>
        <family val="2"/>
        <scheme val="minor"/>
      </rPr>
      <t>)²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</si>
  <si>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t-1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2</t>
    </r>
    <r>
      <rPr>
        <sz val="12"/>
        <color theme="1"/>
        <rFont val="Calibri"/>
        <family val="2"/>
        <scheme val="minor"/>
      </rPr>
      <t>)²</t>
    </r>
  </si>
  <si>
    <t>-</t>
  </si>
  <si>
    <t>СУММ</t>
  </si>
  <si>
    <t>СРЗНАЧ</t>
  </si>
  <si>
    <t>r1</t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</si>
  <si>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1</t>
    </r>
    <r>
      <rPr>
        <sz val="12"/>
        <color theme="1"/>
        <rFont val="Calibri"/>
        <family val="2"/>
        <scheme val="minor"/>
      </rPr>
      <t>)*(y</t>
    </r>
    <r>
      <rPr>
        <vertAlign val="subscript"/>
        <sz val="12"/>
        <color theme="1"/>
        <rFont val="Calibri"/>
        <family val="2"/>
        <charset val="204"/>
        <scheme val="minor"/>
      </rPr>
      <t>t-1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</si>
  <si>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t-2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</si>
  <si>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charset val="204"/>
        <scheme val="minor"/>
      </rPr>
      <t xml:space="preserve"> - y</t>
    </r>
    <r>
      <rPr>
        <sz val="12"/>
        <color theme="1"/>
        <rFont val="Calibri"/>
        <family val="2"/>
        <charset val="204"/>
      </rPr>
      <t>̄</t>
    </r>
    <r>
      <rPr>
        <sz val="9"/>
        <color theme="1"/>
        <rFont val="Calibri"/>
        <family val="2"/>
        <charset val="204"/>
      </rPr>
      <t>3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</si>
  <si>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t-2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4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</si>
  <si>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3</t>
    </r>
    <r>
      <rPr>
        <sz val="12"/>
        <color theme="1"/>
        <rFont val="Calibri"/>
        <family val="2"/>
        <scheme val="minor"/>
      </rPr>
      <t>)*(y</t>
    </r>
    <r>
      <rPr>
        <vertAlign val="subscript"/>
        <sz val="12"/>
        <color theme="1"/>
        <rFont val="Calibri"/>
        <family val="2"/>
        <charset val="204"/>
        <scheme val="minor"/>
      </rPr>
      <t>t-2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4</t>
    </r>
    <r>
      <rPr>
        <sz val="12"/>
        <color theme="1"/>
        <rFont val="Calibri"/>
        <family val="2"/>
        <scheme val="minor"/>
      </rPr>
      <t>)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</si>
  <si>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3</t>
    </r>
    <r>
      <rPr>
        <sz val="12"/>
        <color theme="1"/>
        <rFont val="Calibri"/>
        <family val="2"/>
        <scheme val="minor"/>
      </rPr>
      <t>)²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</si>
  <si>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t-2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4</t>
    </r>
    <r>
      <rPr>
        <sz val="12"/>
        <color theme="1"/>
        <rFont val="Calibri"/>
        <family val="2"/>
        <scheme val="minor"/>
      </rPr>
      <t>)²</t>
    </r>
  </si>
  <si>
    <t>r2</t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</si>
  <si>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t-3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</si>
  <si>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charset val="204"/>
        <scheme val="minor"/>
      </rPr>
      <t xml:space="preserve"> - y</t>
    </r>
    <r>
      <rPr>
        <sz val="12"/>
        <color theme="1"/>
        <rFont val="Calibri"/>
        <family val="2"/>
        <charset val="204"/>
      </rPr>
      <t>̄</t>
    </r>
    <r>
      <rPr>
        <sz val="9"/>
        <color theme="1"/>
        <rFont val="Calibri"/>
        <family val="2"/>
        <charset val="204"/>
      </rPr>
      <t>5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</si>
  <si>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t-3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6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</si>
  <si>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5</t>
    </r>
    <r>
      <rPr>
        <sz val="12"/>
        <color theme="1"/>
        <rFont val="Calibri"/>
        <family val="2"/>
        <scheme val="minor"/>
      </rPr>
      <t>)²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</si>
  <si>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5</t>
    </r>
    <r>
      <rPr>
        <sz val="12"/>
        <color theme="1"/>
        <rFont val="Calibri"/>
        <family val="2"/>
        <scheme val="minor"/>
      </rPr>
      <t>)*(y</t>
    </r>
    <r>
      <rPr>
        <vertAlign val="subscript"/>
        <sz val="12"/>
        <color theme="1"/>
        <rFont val="Calibri"/>
        <family val="2"/>
        <charset val="204"/>
        <scheme val="minor"/>
      </rPr>
      <t>t-3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6</t>
    </r>
    <r>
      <rPr>
        <sz val="12"/>
        <color theme="1"/>
        <rFont val="Calibri"/>
        <family val="2"/>
        <scheme val="minor"/>
      </rPr>
      <t>)</t>
    </r>
  </si>
  <si>
    <t>r3</t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</si>
  <si>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t-4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</si>
  <si>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charset val="204"/>
        <scheme val="minor"/>
      </rPr>
      <t xml:space="preserve"> - y</t>
    </r>
    <r>
      <rPr>
        <sz val="12"/>
        <color theme="1"/>
        <rFont val="Calibri"/>
        <family val="2"/>
        <charset val="204"/>
      </rPr>
      <t>̄</t>
    </r>
    <r>
      <rPr>
        <sz val="9"/>
        <color theme="1"/>
        <rFont val="Calibri"/>
        <family val="2"/>
        <charset val="204"/>
      </rPr>
      <t>7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</si>
  <si>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7</t>
    </r>
    <r>
      <rPr>
        <sz val="12"/>
        <color theme="1"/>
        <rFont val="Calibri"/>
        <family val="2"/>
        <scheme val="minor"/>
      </rPr>
      <t>)*(y</t>
    </r>
    <r>
      <rPr>
        <vertAlign val="subscript"/>
        <sz val="12"/>
        <color theme="1"/>
        <rFont val="Calibri"/>
        <family val="2"/>
        <charset val="204"/>
        <scheme val="minor"/>
      </rPr>
      <t>t-4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8</t>
    </r>
    <r>
      <rPr>
        <sz val="12"/>
        <color theme="1"/>
        <rFont val="Calibri"/>
        <family val="2"/>
        <scheme val="minor"/>
      </rPr>
      <t>)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</si>
  <si>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7</t>
    </r>
    <r>
      <rPr>
        <sz val="12"/>
        <color theme="1"/>
        <rFont val="Calibri"/>
        <family val="2"/>
        <scheme val="minor"/>
      </rPr>
      <t>)²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</si>
  <si>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t-4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8</t>
    </r>
    <r>
      <rPr>
        <sz val="12"/>
        <color theme="1"/>
        <rFont val="Calibri"/>
        <family val="2"/>
        <scheme val="minor"/>
      </rPr>
      <t>)²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</si>
  <si>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t-4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8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</si>
  <si>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t-3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6</t>
    </r>
    <r>
      <rPr>
        <sz val="12"/>
        <color theme="1"/>
        <rFont val="Calibri"/>
        <family val="2"/>
        <scheme val="minor"/>
      </rPr>
      <t>)²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</si>
  <si>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t-5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</si>
  <si>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charset val="204"/>
        <scheme val="minor"/>
      </rPr>
      <t xml:space="preserve"> - y</t>
    </r>
    <r>
      <rPr>
        <sz val="12"/>
        <color theme="1"/>
        <rFont val="Calibri"/>
        <family val="2"/>
        <charset val="204"/>
      </rPr>
      <t>̄</t>
    </r>
    <r>
      <rPr>
        <sz val="9"/>
        <color theme="1"/>
        <rFont val="Calibri"/>
        <family val="2"/>
        <charset val="204"/>
      </rPr>
      <t>9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</si>
  <si>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t-5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10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</si>
  <si>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9</t>
    </r>
    <r>
      <rPr>
        <sz val="12"/>
        <color theme="1"/>
        <rFont val="Calibri"/>
        <family val="2"/>
        <scheme val="minor"/>
      </rPr>
      <t>)*(y</t>
    </r>
    <r>
      <rPr>
        <vertAlign val="subscript"/>
        <sz val="12"/>
        <color theme="1"/>
        <rFont val="Calibri"/>
        <family val="2"/>
        <charset val="204"/>
        <scheme val="minor"/>
      </rPr>
      <t>t-5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10</t>
    </r>
    <r>
      <rPr>
        <sz val="12"/>
        <color theme="1"/>
        <rFont val="Calibri"/>
        <family val="2"/>
        <scheme val="minor"/>
      </rPr>
      <t>)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</si>
  <si>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9</t>
    </r>
    <r>
      <rPr>
        <sz val="12"/>
        <color theme="1"/>
        <rFont val="Calibri"/>
        <family val="2"/>
        <scheme val="minor"/>
      </rPr>
      <t>)²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</si>
  <si>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t-5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10</t>
    </r>
    <r>
      <rPr>
        <sz val="12"/>
        <color theme="1"/>
        <rFont val="Calibri"/>
        <family val="2"/>
        <scheme val="minor"/>
      </rPr>
      <t>)²</t>
    </r>
  </si>
  <si>
    <t>r4</t>
  </si>
  <si>
    <t>r5</t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</si>
  <si>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t-6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</si>
  <si>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charset val="204"/>
        <scheme val="minor"/>
      </rPr>
      <t xml:space="preserve"> - y</t>
    </r>
    <r>
      <rPr>
        <sz val="12"/>
        <color theme="1"/>
        <rFont val="Calibri"/>
        <family val="2"/>
        <charset val="204"/>
      </rPr>
      <t>̄</t>
    </r>
    <r>
      <rPr>
        <sz val="9"/>
        <color theme="1"/>
        <rFont val="Calibri"/>
        <family val="2"/>
        <charset val="204"/>
      </rPr>
      <t>11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</si>
  <si>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t-6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12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</si>
  <si>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11</t>
    </r>
    <r>
      <rPr>
        <sz val="12"/>
        <color theme="1"/>
        <rFont val="Calibri"/>
        <family val="2"/>
        <scheme val="minor"/>
      </rPr>
      <t>)*(y</t>
    </r>
    <r>
      <rPr>
        <vertAlign val="subscript"/>
        <sz val="12"/>
        <color theme="1"/>
        <rFont val="Calibri"/>
        <family val="2"/>
        <charset val="204"/>
        <scheme val="minor"/>
      </rPr>
      <t>t-6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12</t>
    </r>
    <r>
      <rPr>
        <sz val="12"/>
        <color theme="1"/>
        <rFont val="Calibri"/>
        <family val="2"/>
        <scheme val="minor"/>
      </rPr>
      <t>)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</si>
  <si>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11</t>
    </r>
    <r>
      <rPr>
        <sz val="12"/>
        <color theme="1"/>
        <rFont val="Calibri"/>
        <family val="2"/>
        <scheme val="minor"/>
      </rPr>
      <t>)²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</si>
  <si>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t-6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12</t>
    </r>
    <r>
      <rPr>
        <sz val="12"/>
        <color theme="1"/>
        <rFont val="Calibri"/>
        <family val="2"/>
        <scheme val="minor"/>
      </rPr>
      <t>)²</t>
    </r>
  </si>
  <si>
    <t>r6</t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</si>
  <si>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t-7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</si>
  <si>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charset val="204"/>
        <scheme val="minor"/>
      </rPr>
      <t xml:space="preserve"> - y</t>
    </r>
    <r>
      <rPr>
        <sz val="12"/>
        <color theme="1"/>
        <rFont val="Calibri"/>
        <family val="2"/>
        <charset val="204"/>
      </rPr>
      <t>̄</t>
    </r>
    <r>
      <rPr>
        <sz val="9"/>
        <color theme="1"/>
        <rFont val="Calibri"/>
        <family val="2"/>
        <charset val="204"/>
      </rPr>
      <t>13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</si>
  <si>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t-7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14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</si>
  <si>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13</t>
    </r>
    <r>
      <rPr>
        <sz val="12"/>
        <color theme="1"/>
        <rFont val="Calibri"/>
        <family val="2"/>
        <scheme val="minor"/>
      </rPr>
      <t>)*(y</t>
    </r>
    <r>
      <rPr>
        <vertAlign val="subscript"/>
        <sz val="12"/>
        <color theme="1"/>
        <rFont val="Calibri"/>
        <family val="2"/>
        <charset val="204"/>
        <scheme val="minor"/>
      </rPr>
      <t>t-7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14</t>
    </r>
    <r>
      <rPr>
        <sz val="12"/>
        <color theme="1"/>
        <rFont val="Calibri"/>
        <family val="2"/>
        <scheme val="minor"/>
      </rPr>
      <t>)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</si>
  <si>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13</t>
    </r>
    <r>
      <rPr>
        <sz val="12"/>
        <color theme="1"/>
        <rFont val="Calibri"/>
        <family val="2"/>
        <scheme val="minor"/>
      </rPr>
      <t>)²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</si>
  <si>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t-7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14</t>
    </r>
    <r>
      <rPr>
        <sz val="12"/>
        <color theme="1"/>
        <rFont val="Calibri"/>
        <family val="2"/>
        <scheme val="minor"/>
      </rPr>
      <t>)²</t>
    </r>
  </si>
  <si>
    <t>r7</t>
  </si>
  <si>
    <t>r8</t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</si>
  <si>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t-8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</si>
  <si>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charset val="204"/>
        <scheme val="minor"/>
      </rPr>
      <t xml:space="preserve"> - y</t>
    </r>
    <r>
      <rPr>
        <sz val="12"/>
        <color theme="1"/>
        <rFont val="Calibri"/>
        <family val="2"/>
        <charset val="204"/>
      </rPr>
      <t>̄</t>
    </r>
    <r>
      <rPr>
        <sz val="9"/>
        <color theme="1"/>
        <rFont val="Calibri"/>
        <family val="2"/>
        <charset val="204"/>
      </rPr>
      <t>15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</si>
  <si>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t-8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16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</si>
  <si>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15</t>
    </r>
    <r>
      <rPr>
        <sz val="12"/>
        <color theme="1"/>
        <rFont val="Calibri"/>
        <family val="2"/>
        <scheme val="minor"/>
      </rPr>
      <t>)*(y</t>
    </r>
    <r>
      <rPr>
        <vertAlign val="subscript"/>
        <sz val="12"/>
        <color theme="1"/>
        <rFont val="Calibri"/>
        <family val="2"/>
        <charset val="204"/>
        <scheme val="minor"/>
      </rPr>
      <t>t-8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16</t>
    </r>
    <r>
      <rPr>
        <sz val="12"/>
        <color theme="1"/>
        <rFont val="Calibri"/>
        <family val="2"/>
        <scheme val="minor"/>
      </rPr>
      <t>)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</si>
  <si>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15</t>
    </r>
    <r>
      <rPr>
        <sz val="12"/>
        <color theme="1"/>
        <rFont val="Calibri"/>
        <family val="2"/>
        <scheme val="minor"/>
      </rPr>
      <t>)²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</si>
  <si>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t-8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16</t>
    </r>
    <r>
      <rPr>
        <sz val="12"/>
        <color theme="1"/>
        <rFont val="Calibri"/>
        <family val="2"/>
        <scheme val="minor"/>
      </rPr>
      <t>)²</t>
    </r>
  </si>
  <si>
    <t>r9</t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</si>
  <si>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t-9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</si>
  <si>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charset val="204"/>
        <scheme val="minor"/>
      </rPr>
      <t xml:space="preserve"> - y</t>
    </r>
    <r>
      <rPr>
        <sz val="12"/>
        <color theme="1"/>
        <rFont val="Calibri"/>
        <family val="2"/>
        <charset val="204"/>
      </rPr>
      <t>̄</t>
    </r>
    <r>
      <rPr>
        <sz val="9"/>
        <color theme="1"/>
        <rFont val="Calibri"/>
        <family val="2"/>
        <charset val="204"/>
      </rPr>
      <t>17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</si>
  <si>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t-9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18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</si>
  <si>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17</t>
    </r>
    <r>
      <rPr>
        <sz val="12"/>
        <color theme="1"/>
        <rFont val="Calibri"/>
        <family val="2"/>
        <scheme val="minor"/>
      </rPr>
      <t>)*(y</t>
    </r>
    <r>
      <rPr>
        <vertAlign val="subscript"/>
        <sz val="12"/>
        <color theme="1"/>
        <rFont val="Calibri"/>
        <family val="2"/>
        <charset val="204"/>
        <scheme val="minor"/>
      </rPr>
      <t>t-9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18</t>
    </r>
    <r>
      <rPr>
        <sz val="12"/>
        <color theme="1"/>
        <rFont val="Calibri"/>
        <family val="2"/>
        <scheme val="minor"/>
      </rPr>
      <t>)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</si>
  <si>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17</t>
    </r>
    <r>
      <rPr>
        <sz val="12"/>
        <color theme="1"/>
        <rFont val="Calibri"/>
        <family val="2"/>
        <scheme val="minor"/>
      </rPr>
      <t>)²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</si>
  <si>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t-9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18</t>
    </r>
    <r>
      <rPr>
        <sz val="12"/>
        <color theme="1"/>
        <rFont val="Calibri"/>
        <family val="2"/>
        <scheme val="minor"/>
      </rPr>
      <t>)²</t>
    </r>
  </si>
  <si>
    <t>r10</t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</si>
  <si>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t-10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</si>
  <si>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charset val="204"/>
        <scheme val="minor"/>
      </rPr>
      <t xml:space="preserve"> - y</t>
    </r>
    <r>
      <rPr>
        <sz val="12"/>
        <color theme="1"/>
        <rFont val="Calibri"/>
        <family val="2"/>
        <charset val="204"/>
      </rPr>
      <t>̄</t>
    </r>
    <r>
      <rPr>
        <sz val="9"/>
        <color theme="1"/>
        <rFont val="Calibri"/>
        <family val="2"/>
        <charset val="204"/>
      </rPr>
      <t>19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</si>
  <si>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t-10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20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</si>
  <si>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19</t>
    </r>
    <r>
      <rPr>
        <sz val="12"/>
        <color theme="1"/>
        <rFont val="Calibri"/>
        <family val="2"/>
        <scheme val="minor"/>
      </rPr>
      <t>)*(y</t>
    </r>
    <r>
      <rPr>
        <vertAlign val="subscript"/>
        <sz val="12"/>
        <color theme="1"/>
        <rFont val="Calibri"/>
        <family val="2"/>
        <charset val="204"/>
        <scheme val="minor"/>
      </rPr>
      <t>t-10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20</t>
    </r>
    <r>
      <rPr>
        <sz val="12"/>
        <color theme="1"/>
        <rFont val="Calibri"/>
        <family val="2"/>
        <scheme val="minor"/>
      </rPr>
      <t>)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</si>
  <si>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19</t>
    </r>
    <r>
      <rPr>
        <sz val="12"/>
        <color theme="1"/>
        <rFont val="Calibri"/>
        <family val="2"/>
        <scheme val="minor"/>
      </rPr>
      <t>)²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</si>
  <si>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t-10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20</t>
    </r>
    <r>
      <rPr>
        <sz val="12"/>
        <color theme="1"/>
        <rFont val="Calibri"/>
        <family val="2"/>
        <scheme val="minor"/>
      </rPr>
      <t>)²</t>
    </r>
  </si>
  <si>
    <t>r11</t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</si>
  <si>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t-11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</si>
  <si>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charset val="204"/>
        <scheme val="minor"/>
      </rPr>
      <t xml:space="preserve"> - y</t>
    </r>
    <r>
      <rPr>
        <sz val="12"/>
        <color theme="1"/>
        <rFont val="Calibri"/>
        <family val="2"/>
        <charset val="204"/>
      </rPr>
      <t>̄</t>
    </r>
    <r>
      <rPr>
        <sz val="9"/>
        <color theme="1"/>
        <rFont val="Calibri"/>
        <family val="2"/>
        <charset val="204"/>
      </rPr>
      <t>21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</si>
  <si>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t-11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22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</si>
  <si>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21</t>
    </r>
    <r>
      <rPr>
        <sz val="12"/>
        <color theme="1"/>
        <rFont val="Calibri"/>
        <family val="2"/>
        <scheme val="minor"/>
      </rPr>
      <t>)*(y</t>
    </r>
    <r>
      <rPr>
        <vertAlign val="subscript"/>
        <sz val="12"/>
        <color theme="1"/>
        <rFont val="Calibri"/>
        <family val="2"/>
        <charset val="204"/>
        <scheme val="minor"/>
      </rPr>
      <t>t-11</t>
    </r>
    <r>
      <rPr>
        <sz val="12"/>
        <color theme="1"/>
        <rFont val="Calibri"/>
        <family val="2"/>
        <scheme val="minor"/>
      </rPr>
      <t xml:space="preserve"> - y̅</t>
    </r>
    <r>
      <rPr>
        <sz val="8"/>
        <color theme="1"/>
        <rFont val="Calibri"/>
        <family val="2"/>
        <charset val="204"/>
        <scheme val="minor"/>
      </rPr>
      <t>22</t>
    </r>
    <r>
      <rPr>
        <sz val="12"/>
        <color theme="1"/>
        <rFont val="Calibri"/>
        <family val="2"/>
        <scheme val="minor"/>
      </rPr>
      <t>)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</si>
  <si>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21</t>
    </r>
    <r>
      <rPr>
        <sz val="12"/>
        <color theme="1"/>
        <rFont val="Calibri"/>
        <family val="2"/>
        <scheme val="minor"/>
      </rPr>
      <t>)²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</si>
  <si>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t-11</t>
    </r>
    <r>
      <rPr>
        <sz val="12"/>
        <color theme="1"/>
        <rFont val="Calibri"/>
        <family val="2"/>
        <scheme val="minor"/>
      </rPr>
      <t xml:space="preserve"> - y̅</t>
    </r>
    <r>
      <rPr>
        <vertAlign val="subscript"/>
        <sz val="12"/>
        <color theme="1"/>
        <rFont val="Calibri"/>
        <family val="2"/>
        <charset val="204"/>
        <scheme val="minor"/>
      </rPr>
      <t>22</t>
    </r>
    <r>
      <rPr>
        <sz val="12"/>
        <color theme="1"/>
        <rFont val="Calibri"/>
        <family val="2"/>
        <scheme val="minor"/>
      </rPr>
      <t>)²</t>
    </r>
  </si>
  <si>
    <t>наиболее высоким оказался коэффициент автокорреляции порядка 4 порядка,  ряд содержит циклические колебания с периодичностью в 4 квартала</t>
  </si>
  <si>
    <t>лаг</t>
  </si>
  <si>
    <t>коэф. автокор. уровней</t>
  </si>
  <si>
    <t xml:space="preserve"> Пункт 2. Построить мультипликативную модель временного ряда (для четных вариантов).</t>
  </si>
  <si>
    <t>Пункт 1. Построить автокорреляционную функцию о сделать вывод о наличии сезонных колебаний</t>
  </si>
  <si>
    <t>Итого за четыре квартала</t>
  </si>
  <si>
    <t>Скользящая средняя за четыре квартала</t>
  </si>
  <si>
    <t>Центрированная скользящая средняя</t>
  </si>
  <si>
    <t>Оценка сезонной компоненты</t>
  </si>
  <si>
    <r>
      <t>y</t>
    </r>
    <r>
      <rPr>
        <vertAlign val="subscript"/>
        <sz val="11"/>
        <color theme="1"/>
        <rFont val="Calibri"/>
        <family val="2"/>
        <scheme val="minor"/>
      </rPr>
      <t>t</t>
    </r>
  </si>
  <si>
    <t>Показатели</t>
  </si>
  <si>
    <t>№ квартала, i</t>
  </si>
  <si>
    <t>k</t>
  </si>
  <si>
    <r>
      <t>Средняя оценка сезонной компонентыдля i-го квартала, S̅</t>
    </r>
    <r>
      <rPr>
        <vertAlign val="subscript"/>
        <sz val="11"/>
        <color theme="1"/>
        <rFont val="Calibri"/>
        <family val="2"/>
        <scheme val="minor"/>
      </rPr>
      <t>i</t>
    </r>
  </si>
  <si>
    <r>
      <t>Скорректированная сезонная компонента, S</t>
    </r>
    <r>
      <rPr>
        <vertAlign val="subscript"/>
        <sz val="11"/>
        <color theme="1"/>
        <rFont val="Calibri"/>
        <family val="2"/>
        <scheme val="minor"/>
      </rPr>
      <t>i</t>
    </r>
  </si>
  <si>
    <t>(оценки сезонной компоненты находят как разность между фактическими уровнями ряда и центрированными скользящими средними)</t>
  </si>
  <si>
    <r>
      <t>S</t>
    </r>
    <r>
      <rPr>
        <vertAlign val="subscript"/>
        <sz val="12"/>
        <color theme="1"/>
        <rFont val="Calibri"/>
        <family val="2"/>
        <charset val="204"/>
        <scheme val="minor"/>
      </rPr>
      <t>i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</si>
  <si>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/ S</t>
    </r>
    <r>
      <rPr>
        <vertAlign val="subscript"/>
        <sz val="12"/>
        <color theme="1"/>
        <rFont val="Calibri"/>
        <family val="2"/>
        <charset val="204"/>
        <scheme val="minor"/>
      </rPr>
      <t>i</t>
    </r>
  </si>
  <si>
    <t>T</t>
  </si>
  <si>
    <t>T * S</t>
  </si>
  <si>
    <r>
      <t>E = 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/ (T * S)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</si>
  <si>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(T * S))</t>
    </r>
    <r>
      <rPr>
        <vertAlign val="superscript"/>
        <sz val="12"/>
        <color theme="1"/>
        <rFont val="Calibri"/>
        <family val="2"/>
        <charset val="204"/>
        <scheme val="minor"/>
      </rPr>
      <t>2</t>
    </r>
  </si>
  <si>
    <r>
      <t>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ȳ</t>
    </r>
  </si>
  <si>
    <r>
      <t>(y</t>
    </r>
    <r>
      <rPr>
        <vertAlign val="subscript"/>
        <sz val="12"/>
        <color theme="1"/>
        <rFont val="Calibri"/>
        <family val="2"/>
        <charset val="204"/>
        <scheme val="minor"/>
      </rPr>
      <t>t</t>
    </r>
    <r>
      <rPr>
        <sz val="12"/>
        <color theme="1"/>
        <rFont val="Calibri"/>
        <family val="2"/>
        <scheme val="minor"/>
      </rPr>
      <t xml:space="preserve"> - ȳ)²</t>
    </r>
  </si>
  <si>
    <t>T*E</t>
  </si>
  <si>
    <t>a</t>
  </si>
  <si>
    <t>b</t>
  </si>
  <si>
    <r>
      <t>R</t>
    </r>
    <r>
      <rPr>
        <sz val="11"/>
        <color theme="1"/>
        <rFont val="Calibri"/>
        <family val="2"/>
        <charset val="204"/>
      </rPr>
      <t>²</t>
    </r>
  </si>
  <si>
    <t>Мультипликативная модель объясняет 96,73% общей вариации уровней временного ряда об объёме потребления по кварталу</t>
  </si>
  <si>
    <t>3. Сделать прогноз на 2 квартала вперед.</t>
  </si>
  <si>
    <t>Расчетное значение потребеления электроэнергиии в 17 квартале составляет 9,92</t>
  </si>
  <si>
    <t>Расчетное значение потребеления электроэнергиии в 18 квартале составляет 6,83</t>
  </si>
  <si>
    <t>прогнозное значение</t>
  </si>
  <si>
    <t>(εt - εt-1)²</t>
  </si>
  <si>
    <t>εt²</t>
  </si>
  <si>
    <r>
      <t>ε</t>
    </r>
    <r>
      <rPr>
        <sz val="9"/>
        <color rgb="FF1F1F1F"/>
        <rFont val="Arial"/>
        <family val="2"/>
        <charset val="204"/>
      </rPr>
      <t>t</t>
    </r>
  </si>
  <si>
    <r>
      <t>ε</t>
    </r>
    <r>
      <rPr>
        <sz val="9"/>
        <color rgb="FF1F1F1F"/>
        <rFont val="Arial"/>
        <family val="2"/>
        <charset val="204"/>
      </rPr>
      <t>t-1</t>
    </r>
  </si>
  <si>
    <t>d</t>
  </si>
  <si>
    <t>&lt;</t>
  </si>
  <si>
    <t>dL</t>
  </si>
  <si>
    <t>Следовательно, есть положительная автокорреляция остатков, H0 отклоняется, с вероятностью P = 0,95 принимается H1</t>
  </si>
  <si>
    <t>du</t>
  </si>
  <si>
    <t>Проверка автокорреляции в остатках</t>
  </si>
  <si>
    <t>Линейн (для T = a + bt)</t>
  </si>
  <si>
    <t>Сумма значений сезонной компоненты по всем кварталам
должна быть равна 4 (4периода в цикле)</t>
  </si>
  <si>
    <r>
      <t xml:space="preserve">ЛР №5, Атанова Натали Станиславовна, 221-363, </t>
    </r>
    <r>
      <rPr>
        <b/>
        <i/>
        <u/>
        <sz val="12"/>
        <rFont val="Calibri"/>
        <family val="2"/>
        <charset val="204"/>
        <scheme val="minor"/>
      </rPr>
      <t>вариант 24</t>
    </r>
    <r>
      <rPr>
        <b/>
        <sz val="12"/>
        <rFont val="Calibri"/>
        <family val="2"/>
        <charset val="204"/>
        <scheme val="minor"/>
      </rPr>
      <t>, дата выполнения - 27.11.2023, дата проверки - 01.12.2023,  дата защиты - 08.12.2023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</si>
</sst>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i/>
      <u/>
      <sz val="12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</font>
    <font>
      <vertAlign val="subscript"/>
      <sz val="12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</font>
    <font>
      <vertAlign val="subscript"/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9"/>
      <color rgb="FF1F1F1F"/>
      <name val="Arial"/>
      <family val="2"/>
      <charset val="204"/>
    </font>
    <font>
      <sz val="11"/>
      <color rgb="FF1F1F1F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7DE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4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horizontal="left" indent="1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7" fillId="0" borderId="1" xfId="1" applyFont="1" applyBorder="1" applyAlignment="1">
      <alignment horizontal="center"/>
    </xf>
    <xf numFmtId="164" fontId="7" fillId="0" borderId="1" xfId="1" applyNumberFormat="1" applyFont="1" applyBorder="1" applyAlignment="1">
      <alignment horizontal="center"/>
    </xf>
    <xf numFmtId="164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0" xfId="1" applyFont="1"/>
    <xf numFmtId="0" fontId="6" fillId="0" borderId="1" xfId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0" borderId="0" xfId="1"/>
    <xf numFmtId="0" fontId="7" fillId="0" borderId="1" xfId="1" applyFont="1" applyBorder="1"/>
    <xf numFmtId="0" fontId="6" fillId="0" borderId="1" xfId="1" applyFont="1" applyBorder="1" applyAlignment="1">
      <alignment horizontal="center" wrapText="1"/>
    </xf>
    <xf numFmtId="164" fontId="6" fillId="0" borderId="1" xfId="1" applyNumberFormat="1" applyFont="1" applyBorder="1" applyAlignment="1">
      <alignment horizontal="center" wrapText="1"/>
    </xf>
    <xf numFmtId="0" fontId="6" fillId="0" borderId="1" xfId="1" applyFont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 wrapText="1"/>
    </xf>
    <xf numFmtId="0" fontId="6" fillId="5" borderId="1" xfId="1" applyFont="1" applyFill="1" applyBorder="1" applyAlignment="1">
      <alignment horizontal="left" vertical="center" wrapText="1" indent="1"/>
    </xf>
    <xf numFmtId="0" fontId="6" fillId="0" borderId="0" xfId="1" applyAlignment="1">
      <alignment horizontal="left" indent="1"/>
    </xf>
    <xf numFmtId="0" fontId="7" fillId="2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left" indent="2"/>
    </xf>
    <xf numFmtId="0" fontId="0" fillId="0" borderId="0" xfId="0" applyAlignment="1">
      <alignment horizontal="center" vertical="center"/>
    </xf>
    <xf numFmtId="0" fontId="3" fillId="0" borderId="0" xfId="0" applyFont="1"/>
    <xf numFmtId="0" fontId="7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0" xfId="0" applyFont="1" applyFill="1" applyAlignment="1">
      <alignment horizontal="left" vertical="center" wrapText="1" indent="2"/>
    </xf>
    <xf numFmtId="0" fontId="3" fillId="0" borderId="0" xfId="0" applyFont="1" applyAlignment="1">
      <alignment horizontal="center"/>
    </xf>
    <xf numFmtId="0" fontId="2" fillId="6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wrapText="1" indent="2"/>
    </xf>
    <xf numFmtId="0" fontId="9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 indent="1"/>
    </xf>
    <xf numFmtId="0" fontId="9" fillId="2" borderId="0" xfId="0" applyFont="1" applyFill="1" applyAlignment="1">
      <alignment horizontal="center" wrapText="1"/>
    </xf>
    <xf numFmtId="0" fontId="7" fillId="5" borderId="1" xfId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8F7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Коррелограмма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'Временные ряды'!$D$23:$D$34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'Временные ряды'!$E$23:$E$34</c:f>
              <c:numCache>
                <c:formatCode>General</c:formatCode>
                <c:ptCount val="12"/>
                <c:pt idx="0">
                  <c:v>0.19461432726174946</c:v>
                </c:pt>
                <c:pt idx="1">
                  <c:v>-0.53649237071793332</c:v>
                </c:pt>
                <c:pt idx="2">
                  <c:v>0.14271020919957328</c:v>
                </c:pt>
                <c:pt idx="3">
                  <c:v>0.97719714035156857</c:v>
                </c:pt>
                <c:pt idx="4">
                  <c:v>0.14048805228471081</c:v>
                </c:pt>
                <c:pt idx="5">
                  <c:v>-0.68234099762931444</c:v>
                </c:pt>
                <c:pt idx="6">
                  <c:v>3.1136705156965781E-2</c:v>
                </c:pt>
                <c:pt idx="7">
                  <c:v>0.95191675107222562</c:v>
                </c:pt>
                <c:pt idx="8">
                  <c:v>0.1381359402844988</c:v>
                </c:pt>
                <c:pt idx="9">
                  <c:v>-0.68748067241637112</c:v>
                </c:pt>
                <c:pt idx="10">
                  <c:v>-6.5482969140459674E-2</c:v>
                </c:pt>
                <c:pt idx="11">
                  <c:v>0.93307109238332364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53056"/>
        <c:axId val="211454976"/>
      </c:scatterChart>
      <c:valAx>
        <c:axId val="21145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лаг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454976"/>
        <c:crosses val="autoZero"/>
        <c:crossBetween val="midCat"/>
      </c:valAx>
      <c:valAx>
        <c:axId val="211454976"/>
        <c:scaling>
          <c:orientation val="minMax"/>
          <c:max val="1.2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коэффициент автокорреляции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453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 b="1" i="0" u="none" strike="noStrike" baseline="0"/>
              <a:t>Фактические и теоретические значений уровней временного ряда, полученные по мультипликативной модели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'Временные ряды'!$A$79:$A$94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'Временные ряды'!$B$79:$B$94</c:f>
              <c:numCache>
                <c:formatCode>0.0</c:formatCode>
                <c:ptCount val="16"/>
                <c:pt idx="0">
                  <c:v>5.5</c:v>
                </c:pt>
                <c:pt idx="1">
                  <c:v>4.8</c:v>
                </c:pt>
                <c:pt idx="2">
                  <c:v>5.0999999999999996</c:v>
                </c:pt>
                <c:pt idx="3">
                  <c:v>9</c:v>
                </c:pt>
                <c:pt idx="4">
                  <c:v>7.1</c:v>
                </c:pt>
                <c:pt idx="5">
                  <c:v>4.9000000000000004</c:v>
                </c:pt>
                <c:pt idx="6">
                  <c:v>6.1</c:v>
                </c:pt>
                <c:pt idx="7">
                  <c:v>10</c:v>
                </c:pt>
                <c:pt idx="8">
                  <c:v>8.3000000000000007</c:v>
                </c:pt>
                <c:pt idx="9">
                  <c:v>5.4</c:v>
                </c:pt>
                <c:pt idx="10">
                  <c:v>6.4</c:v>
                </c:pt>
                <c:pt idx="11">
                  <c:v>10.9</c:v>
                </c:pt>
                <c:pt idx="12">
                  <c:v>9</c:v>
                </c:pt>
                <c:pt idx="13">
                  <c:v>6.6</c:v>
                </c:pt>
                <c:pt idx="14">
                  <c:v>7.5</c:v>
                </c:pt>
                <c:pt idx="15">
                  <c:v>11.2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'Временные ряды'!$A$79:$A$94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'Временные ряды'!$F$79:$F$94</c:f>
              <c:numCache>
                <c:formatCode>General</c:formatCode>
                <c:ptCount val="16"/>
                <c:pt idx="0">
                  <c:v>6.2859355635674916</c:v>
                </c:pt>
                <c:pt idx="1">
                  <c:v>4.3859150252726886</c:v>
                </c:pt>
                <c:pt idx="2">
                  <c:v>5.1315093112829846</c:v>
                </c:pt>
                <c:pt idx="3">
                  <c:v>8.7511915792854396</c:v>
                </c:pt>
                <c:pt idx="4">
                  <c:v>7.193777918644785</c:v>
                </c:pt>
                <c:pt idx="5">
                  <c:v>4.9972742934968268</c:v>
                </c:pt>
                <c:pt idx="6">
                  <c:v>5.8227111687117281</c:v>
                </c:pt>
                <c:pt idx="7">
                  <c:v>9.8915548178911372</c:v>
                </c:pt>
                <c:pt idx="8">
                  <c:v>8.1016202737220784</c:v>
                </c:pt>
                <c:pt idx="9">
                  <c:v>5.6086335617209668</c:v>
                </c:pt>
                <c:pt idx="10">
                  <c:v>6.5139130261404734</c:v>
                </c:pt>
                <c:pt idx="11">
                  <c:v>11.031918056496835</c:v>
                </c:pt>
                <c:pt idx="12">
                  <c:v>9.0094626287993709</c:v>
                </c:pt>
                <c:pt idx="13">
                  <c:v>6.2199928299451059</c:v>
                </c:pt>
                <c:pt idx="14">
                  <c:v>7.2051148835692169</c:v>
                </c:pt>
                <c:pt idx="15">
                  <c:v>12.172281295102531</c:v>
                </c:pt>
              </c:numCache>
            </c:numRef>
          </c:yVal>
          <c:smooth val="0"/>
        </c:ser>
        <c:ser>
          <c:idx val="2"/>
          <c:order val="2"/>
          <c:tx>
            <c:v>прогноз</c:v>
          </c:tx>
          <c:spPr>
            <a:ln w="28575">
              <a:noFill/>
            </a:ln>
          </c:spPr>
          <c:xVal>
            <c:numRef>
              <c:f>'Временные ряды'!$A$133:$A$134</c:f>
              <c:numCache>
                <c:formatCode>General</c:formatCode>
                <c:ptCount val="2"/>
                <c:pt idx="0">
                  <c:v>17</c:v>
                </c:pt>
                <c:pt idx="1">
                  <c:v>18</c:v>
                </c:pt>
              </c:numCache>
            </c:numRef>
          </c:xVal>
          <c:yVal>
            <c:numRef>
              <c:f>'Временные ряды'!$D$133:$D$134</c:f>
              <c:numCache>
                <c:formatCode>General</c:formatCode>
                <c:ptCount val="2"/>
                <c:pt idx="0">
                  <c:v>9.9173049838766651</c:v>
                </c:pt>
                <c:pt idx="1">
                  <c:v>6.831352098169245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94720"/>
        <c:axId val="211696640"/>
      </c:scatterChart>
      <c:valAx>
        <c:axId val="21169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  <a:endParaRPr lang="ru-R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696640"/>
        <c:crosses val="autoZero"/>
        <c:crossBetween val="midCat"/>
      </c:valAx>
      <c:valAx>
        <c:axId val="211696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</a:t>
                </a:r>
                <a:r>
                  <a:rPr lang="en-US" sz="800"/>
                  <a:t>t</a:t>
                </a:r>
                <a:endParaRPr lang="ru-RU" sz="800"/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211694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Поле корреляции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'Временные ряды'!$A$20:$A$35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'Временные ряды'!$B$20:$B$35</c:f>
              <c:numCache>
                <c:formatCode>0.0</c:formatCode>
                <c:ptCount val="16"/>
                <c:pt idx="0">
                  <c:v>5.5</c:v>
                </c:pt>
                <c:pt idx="1">
                  <c:v>4.8</c:v>
                </c:pt>
                <c:pt idx="2">
                  <c:v>5.0999999999999996</c:v>
                </c:pt>
                <c:pt idx="3">
                  <c:v>9</c:v>
                </c:pt>
                <c:pt idx="4">
                  <c:v>7.1</c:v>
                </c:pt>
                <c:pt idx="5">
                  <c:v>4.9000000000000004</c:v>
                </c:pt>
                <c:pt idx="6">
                  <c:v>6.1</c:v>
                </c:pt>
                <c:pt idx="7">
                  <c:v>10</c:v>
                </c:pt>
                <c:pt idx="8">
                  <c:v>8.3000000000000007</c:v>
                </c:pt>
                <c:pt idx="9">
                  <c:v>5.4</c:v>
                </c:pt>
                <c:pt idx="10">
                  <c:v>6.4</c:v>
                </c:pt>
                <c:pt idx="11">
                  <c:v>10.9</c:v>
                </c:pt>
                <c:pt idx="12">
                  <c:v>9</c:v>
                </c:pt>
                <c:pt idx="13">
                  <c:v>6.6</c:v>
                </c:pt>
                <c:pt idx="14">
                  <c:v>7.5</c:v>
                </c:pt>
                <c:pt idx="15">
                  <c:v>11.2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17504"/>
        <c:axId val="211736064"/>
      </c:scatterChart>
      <c:valAx>
        <c:axId val="211717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  <a:endParaRPr lang="ru-R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736064"/>
        <c:crosses val="autoZero"/>
        <c:crossBetween val="midCat"/>
      </c:valAx>
      <c:valAx>
        <c:axId val="21173606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211717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2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image" Target="../media/image11.png"/><Relationship Id="rId2" Type="http://schemas.openxmlformats.org/officeDocument/2006/relationships/image" Target="../media/image3.png"/><Relationship Id="rId1" Type="http://schemas.openxmlformats.org/officeDocument/2006/relationships/image" Target="../media/image4.png"/><Relationship Id="rId6" Type="http://schemas.openxmlformats.org/officeDocument/2006/relationships/image" Target="../media/image10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5</xdr:row>
      <xdr:rowOff>53341</xdr:rowOff>
    </xdr:from>
    <xdr:to>
      <xdr:col>10</xdr:col>
      <xdr:colOff>190500</xdr:colOff>
      <xdr:row>16</xdr:row>
      <xdr:rowOff>130058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967741"/>
          <a:ext cx="5600699" cy="2088397"/>
        </a:xfrm>
        <a:prstGeom prst="rect">
          <a:avLst/>
        </a:prstGeom>
      </xdr:spPr>
    </xdr:pic>
    <xdr:clientData/>
  </xdr:twoCellAnchor>
  <xdr:twoCellAnchor editAs="oneCell">
    <xdr:from>
      <xdr:col>0</xdr:col>
      <xdr:colOff>502921</xdr:colOff>
      <xdr:row>18</xdr:row>
      <xdr:rowOff>129540</xdr:rowOff>
    </xdr:from>
    <xdr:to>
      <xdr:col>10</xdr:col>
      <xdr:colOff>396241</xdr:colOff>
      <xdr:row>28</xdr:row>
      <xdr:rowOff>178873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1" y="3421380"/>
          <a:ext cx="5989320" cy="1878133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457201</xdr:colOff>
      <xdr:row>33</xdr:row>
      <xdr:rowOff>99060</xdr:rowOff>
    </xdr:from>
    <xdr:to>
      <xdr:col>10</xdr:col>
      <xdr:colOff>45720</xdr:colOff>
      <xdr:row>48</xdr:row>
      <xdr:rowOff>58123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1" y="6149340"/>
          <a:ext cx="5684519" cy="2702263"/>
        </a:xfrm>
        <a:prstGeom prst="rect">
          <a:avLst/>
        </a:prstGeom>
      </xdr:spPr>
    </xdr:pic>
    <xdr:clientData/>
  </xdr:twoCellAnchor>
  <xdr:twoCellAnchor editAs="oneCell">
    <xdr:from>
      <xdr:col>0</xdr:col>
      <xdr:colOff>251460</xdr:colOff>
      <xdr:row>49</xdr:row>
      <xdr:rowOff>11708</xdr:rowOff>
    </xdr:from>
    <xdr:to>
      <xdr:col>10</xdr:col>
      <xdr:colOff>259080</xdr:colOff>
      <xdr:row>60</xdr:row>
      <xdr:rowOff>160217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1460" y="8988068"/>
          <a:ext cx="6103620" cy="21601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160021</xdr:colOff>
      <xdr:row>0</xdr:row>
      <xdr:rowOff>60960</xdr:rowOff>
    </xdr:from>
    <xdr:to>
      <xdr:col>8</xdr:col>
      <xdr:colOff>586741</xdr:colOff>
      <xdr:row>10</xdr:row>
      <xdr:rowOff>52945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1" y="60960"/>
          <a:ext cx="5806440" cy="1820785"/>
        </a:xfrm>
        <a:prstGeom prst="rect">
          <a:avLst/>
        </a:prstGeom>
      </xdr:spPr>
    </xdr:pic>
    <xdr:clientData/>
  </xdr:twoCellAnchor>
  <xdr:twoCellAnchor editAs="oneCell">
    <xdr:from>
      <xdr:col>3</xdr:col>
      <xdr:colOff>358141</xdr:colOff>
      <xdr:row>14</xdr:row>
      <xdr:rowOff>68580</xdr:rowOff>
    </xdr:from>
    <xdr:to>
      <xdr:col>7</xdr:col>
      <xdr:colOff>119329</xdr:colOff>
      <xdr:row>18</xdr:row>
      <xdr:rowOff>129540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9861" y="5646420"/>
          <a:ext cx="2199588" cy="85344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30</xdr:row>
      <xdr:rowOff>0</xdr:rowOff>
    </xdr:from>
    <xdr:to>
      <xdr:col>3</xdr:col>
      <xdr:colOff>472586</xdr:colOff>
      <xdr:row>31</xdr:row>
      <xdr:rowOff>17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140" y="8945880"/>
          <a:ext cx="1684166" cy="19813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34</xdr:row>
      <xdr:rowOff>175260</xdr:rowOff>
    </xdr:from>
    <xdr:to>
      <xdr:col>2</xdr:col>
      <xdr:colOff>602084</xdr:colOff>
      <xdr:row>36</xdr:row>
      <xdr:rowOff>7640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0140" y="9913620"/>
          <a:ext cx="1204064" cy="22862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39</xdr:row>
      <xdr:rowOff>182880</xdr:rowOff>
    </xdr:from>
    <xdr:to>
      <xdr:col>2</xdr:col>
      <xdr:colOff>457292</xdr:colOff>
      <xdr:row>41</xdr:row>
      <xdr:rowOff>15260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0140" y="10911840"/>
          <a:ext cx="1059272" cy="228620"/>
        </a:xfrm>
        <a:prstGeom prst="rect">
          <a:avLst/>
        </a:prstGeom>
      </xdr:spPr>
    </xdr:pic>
    <xdr:clientData/>
  </xdr:twoCellAnchor>
  <xdr:twoCellAnchor editAs="oneCell">
    <xdr:from>
      <xdr:col>0</xdr:col>
      <xdr:colOff>198120</xdr:colOff>
      <xdr:row>23</xdr:row>
      <xdr:rowOff>114300</xdr:rowOff>
    </xdr:from>
    <xdr:to>
      <xdr:col>8</xdr:col>
      <xdr:colOff>320517</xdr:colOff>
      <xdr:row>28</xdr:row>
      <xdr:rowOff>22938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120" y="8770620"/>
          <a:ext cx="5502117" cy="899238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47</xdr:row>
      <xdr:rowOff>68580</xdr:rowOff>
    </xdr:from>
    <xdr:to>
      <xdr:col>9</xdr:col>
      <xdr:colOff>462228</xdr:colOff>
      <xdr:row>52</xdr:row>
      <xdr:rowOff>7620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51960" y="12138660"/>
          <a:ext cx="2199588" cy="853440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</xdr:colOff>
      <xdr:row>76</xdr:row>
      <xdr:rowOff>30480</xdr:rowOff>
    </xdr:from>
    <xdr:to>
      <xdr:col>2</xdr:col>
      <xdr:colOff>584148</xdr:colOff>
      <xdr:row>80</xdr:row>
      <xdr:rowOff>152400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" y="14980920"/>
          <a:ext cx="2199588" cy="853440"/>
        </a:xfrm>
        <a:prstGeom prst="rect">
          <a:avLst/>
        </a:prstGeom>
      </xdr:spPr>
    </xdr:pic>
    <xdr:clientData/>
  </xdr:twoCellAnchor>
  <xdr:oneCellAnchor>
    <xdr:from>
      <xdr:col>0</xdr:col>
      <xdr:colOff>106680</xdr:colOff>
      <xdr:row>81</xdr:row>
      <xdr:rowOff>64770</xdr:rowOff>
    </xdr:from>
    <xdr:ext cx="2766060" cy="780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06680" y="15929610"/>
              <a:ext cx="2766060" cy="780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d>
                    <m:dPr>
                      <m:begChr m:val="{"/>
                      <m:endChr m:val=""/>
                      <m:ctrlPr>
                        <a:rPr lang="ru-RU" sz="1400" i="1">
                          <a:latin typeface="Cambria Math"/>
                        </a:rPr>
                      </m:ctrlPr>
                    </m:dPr>
                    <m:e>
                      <m:eqArr>
                        <m:eqArrPr>
                          <m:ctrlPr>
                            <a:rPr lang="ru-RU" sz="1400" i="1">
                              <a:latin typeface="Cambria Math"/>
                            </a:rPr>
                          </m:ctrlPr>
                        </m:eqArrPr>
                        <m:e>
                          <m:sSub>
                            <m:sSubPr>
                              <m:ctrlPr>
                                <a:rPr lang="ru-RU" sz="1400" i="1">
                                  <a:latin typeface="Cambria Math"/>
                                </a:rPr>
                              </m:ctrlPr>
                            </m:sSubPr>
                            <m:e>
                              <m:r>
                                <a:rPr lang="en-US" sz="1400" b="0" i="1">
                                  <a:latin typeface="Cambria Math"/>
                                </a:rPr>
                                <m:t>𝐶</m:t>
                              </m:r>
                            </m:e>
                            <m:sub>
                              <m:r>
                                <a:rPr lang="en-US" sz="1400" b="0" i="1">
                                  <a:latin typeface="Cambria Math"/>
                                </a:rPr>
                                <m:t>𝑡</m:t>
                              </m:r>
                            </m:sub>
                          </m:sSub>
                          <m:r>
                            <a:rPr lang="en-US" sz="1400" b="0" i="0">
                              <a:latin typeface="Cambria Math"/>
                            </a:rPr>
                            <m:t>=</m:t>
                          </m:r>
                          <m:r>
                            <m:rPr>
                              <m:sty m:val="p"/>
                            </m:rPr>
                            <a:rPr lang="en-US" sz="1400" b="0" i="0">
                              <a:latin typeface="Cambria Math"/>
                            </a:rPr>
                            <m:t>A</m:t>
                          </m:r>
                          <m:r>
                            <a:rPr lang="en-US" sz="1400" b="0" i="0">
                              <a:latin typeface="Cambria Math"/>
                            </a:rPr>
                            <m:t>1+ </m:t>
                          </m:r>
                          <m:sSub>
                            <m:sSubPr>
                              <m:ctrlPr>
                                <a:rPr lang="en-US" sz="1400" b="0" i="1">
                                  <a:latin typeface="Cambria Math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el-GR" sz="14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δ</m:t>
                              </m:r>
                            </m:e>
                            <m:sub>
                              <m:r>
                                <a:rPr lang="en-US" sz="1400" b="0" i="1">
                                  <a:latin typeface="Cambria Math"/>
                                </a:rPr>
                                <m:t>11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400" b="0" i="1">
                                  <a:latin typeface="Cambria Math"/>
                                </a:rPr>
                              </m:ctrlPr>
                            </m:sSubPr>
                            <m:e>
                              <m:r>
                                <a:rPr lang="en-US" sz="1400" b="0" i="1">
                                  <a:latin typeface="Cambria Math"/>
                                </a:rPr>
                                <m:t>𝐺</m:t>
                              </m:r>
                            </m:e>
                            <m:sub>
                              <m:r>
                                <a:rPr lang="en-US" sz="1400" b="0" i="1">
                                  <a:latin typeface="Cambria Math"/>
                                </a:rPr>
                                <m:t>𝑡</m:t>
                              </m:r>
                            </m:sub>
                          </m:sSub>
                          <m:r>
                            <a:rPr lang="en-US" sz="1400" b="0" i="0">
                              <a:latin typeface="Cambria Math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el-GR" sz="14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δ</m:t>
                              </m:r>
                            </m:e>
                            <m:sub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12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400" b="0" i="1">
                                  <a:latin typeface="Cambria Math"/>
                                </a:rPr>
                              </m:ctrlPr>
                            </m:sSubPr>
                            <m:e>
                              <m:r>
                                <a:rPr lang="en-US" sz="1400" b="0" i="1">
                                  <a:latin typeface="Cambria Math"/>
                                </a:rPr>
                                <m:t>𝑌</m:t>
                              </m:r>
                            </m:e>
                            <m:sub>
                              <m:r>
                                <a:rPr lang="en-US" sz="1400" b="0" i="1">
                                  <a:latin typeface="Cambria Math"/>
                                </a:rPr>
                                <m:t>𝑡</m:t>
                              </m:r>
                              <m:r>
                                <a:rPr lang="en-US" sz="1400" b="0" i="1">
                                  <a:latin typeface="Cambria Math"/>
                                </a:rPr>
                                <m:t>−1</m:t>
                              </m:r>
                            </m:sub>
                          </m:sSub>
                          <m:r>
                            <a:rPr lang="ru-RU" sz="1400" b="0" i="0">
                              <a:latin typeface="Cambria Math"/>
                            </a:rPr>
                            <m:t>+</m:t>
                          </m:r>
                          <m:r>
                            <m:rPr>
                              <m:sty m:val="p"/>
                            </m:rPr>
                            <a:rPr lang="en-US" sz="1400" b="0" i="0">
                              <a:latin typeface="Cambria Math"/>
                            </a:rPr>
                            <m:t>u</m:t>
                          </m:r>
                          <m:r>
                            <a:rPr lang="en-US" sz="1400" b="0" i="0">
                              <a:latin typeface="Cambria Math"/>
                            </a:rPr>
                            <m:t>1</m:t>
                          </m:r>
                        </m:e>
                        <m:e>
                          <m:sSub>
                            <m:sSubPr>
                              <m:ctrlPr>
                                <a:rPr lang="ru-RU" sz="14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𝑡</m:t>
                              </m:r>
                            </m:sub>
                          </m:sSub>
                          <m:r>
                            <a:rPr lang="en-US" sz="14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=</m:t>
                          </m:r>
                          <m:r>
                            <m:rPr>
                              <m:sty m:val="p"/>
                            </m:rPr>
                            <a:rPr lang="en-US" sz="1400" b="0" i="0">
                              <a:latin typeface="Cambria Math"/>
                            </a:rPr>
                            <m:t>A</m:t>
                          </m:r>
                          <m:r>
                            <a:rPr lang="en-US" sz="1400" b="0" i="0">
                              <a:latin typeface="Cambria Math"/>
                            </a:rPr>
                            <m:t>2+ </m:t>
                          </m:r>
                          <m:sSub>
                            <m:sSub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el-GR" sz="14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δ</m:t>
                              </m:r>
                            </m:e>
                            <m:sub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21</m:t>
                              </m:r>
                            </m:sub>
                          </m:sSub>
                          <m:r>
                            <m:rPr>
                              <m:sty m:val="p"/>
                            </m:rPr>
                            <a:rPr lang="en-US" sz="14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Gt</m:t>
                          </m:r>
                          <m:r>
                            <a:rPr lang="en-US" sz="14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el-GR" sz="14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δ</m:t>
                              </m:r>
                            </m:e>
                            <m:sub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22</m:t>
                              </m:r>
                            </m:sub>
                          </m:sSub>
                          <m:r>
                            <a:rPr lang="en-US" sz="14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 </m:t>
                          </m:r>
                          <m:sSub>
                            <m:sSub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𝑌</m:t>
                              </m:r>
                            </m:e>
                            <m:sub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𝑡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−1</m:t>
                              </m:r>
                            </m:sub>
                          </m:sSub>
                          <m:r>
                            <a:rPr lang="en-US" sz="14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+</m:t>
                          </m:r>
                          <m:r>
                            <m:rPr>
                              <m:sty m:val="p"/>
                            </m:rPr>
                            <a:rPr lang="en-US" sz="14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u</m:t>
                          </m:r>
                          <m:r>
                            <a:rPr lang="en-US" sz="14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2</m:t>
                          </m:r>
                        </m:e>
                        <m:e>
                          <m:sSub>
                            <m:sSubPr>
                              <m:ctrlPr>
                                <a:rPr lang="ru-RU" sz="14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𝑌</m:t>
                              </m:r>
                            </m:e>
                            <m:sub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𝑡</m:t>
                              </m:r>
                            </m:sub>
                          </m:sSub>
                          <m:r>
                            <a:rPr lang="en-US" sz="14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=</m:t>
                          </m:r>
                          <m:r>
                            <m:rPr>
                              <m:sty m:val="p"/>
                            </m:rPr>
                            <a:rPr lang="en-US" sz="1400" b="0" i="0">
                              <a:latin typeface="Cambria Math"/>
                            </a:rPr>
                            <m:t>A</m:t>
                          </m:r>
                          <m:r>
                            <a:rPr lang="en-US" sz="1400" b="0" i="0">
                              <a:latin typeface="Cambria Math"/>
                            </a:rPr>
                            <m:t>3+ </m:t>
                          </m:r>
                          <m:sSub>
                            <m:sSub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el-GR" sz="14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δ</m:t>
                              </m:r>
                            </m:e>
                            <m:sub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31</m:t>
                              </m:r>
                            </m:sub>
                          </m:sSub>
                          <m:r>
                            <m:rPr>
                              <m:sty m:val="p"/>
                            </m:rPr>
                            <a:rPr lang="en-US" sz="14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Gt</m:t>
                          </m:r>
                          <m:r>
                            <a:rPr lang="en-US" sz="14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+ </m:t>
                          </m:r>
                          <m:sSub>
                            <m:sSub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el-GR" sz="14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δ</m:t>
                              </m:r>
                            </m:e>
                            <m:sub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32</m:t>
                              </m:r>
                            </m:sub>
                          </m:sSub>
                          <m:r>
                            <a:rPr lang="en-US" sz="14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 </m:t>
                          </m:r>
                          <m:sSub>
                            <m:sSub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𝑌</m:t>
                              </m:r>
                            </m:e>
                            <m:sub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𝑡</m:t>
                              </m:r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/>
                                  <a:ea typeface="+mn-ea"/>
                                  <a:cs typeface="+mn-cs"/>
                                </a:rPr>
                                <m:t>−1</m:t>
                              </m:r>
                            </m:sub>
                          </m:sSub>
                          <m:r>
                            <a:rPr lang="en-US" sz="14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+</m:t>
                          </m:r>
                          <m:r>
                            <m:rPr>
                              <m:sty m:val="p"/>
                            </m:rPr>
                            <a:rPr lang="en-US" sz="14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u</m:t>
                          </m:r>
                          <m:r>
                            <a:rPr lang="en-US" sz="1400" b="0" i="0">
                              <a:solidFill>
                                <a:schemeClr val="tx1"/>
                              </a:solidFill>
                              <a:effectLst/>
                              <a:latin typeface="Cambria Math"/>
                              <a:ea typeface="+mn-ea"/>
                              <a:cs typeface="+mn-cs"/>
                            </a:rPr>
                            <m:t>3</m:t>
                          </m:r>
                        </m:e>
                      </m:eqArr>
                    </m:e>
                  </m:d>
                </m:oMath>
              </a14:m>
              <a:r>
                <a:rPr lang="en-US" sz="1400" i="0"/>
                <a:t> </a:t>
              </a:r>
              <a:endParaRPr lang="ru-RU" sz="1400" i="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06680" y="15929610"/>
              <a:ext cx="2766060" cy="780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 i="0">
                  <a:latin typeface="Cambria Math"/>
                </a:rPr>
                <a:t>{█(</a:t>
              </a:r>
              <a:r>
                <a:rPr lang="en-US" sz="1400" b="0" i="0">
                  <a:latin typeface="Cambria Math"/>
                </a:rPr>
                <a:t>𝐶</a:t>
              </a:r>
              <a:r>
                <a:rPr lang="ru-RU" sz="1400" b="0" i="0">
                  <a:latin typeface="Cambria Math"/>
                </a:rPr>
                <a:t>_</a:t>
              </a:r>
              <a:r>
                <a:rPr lang="en-US" sz="1400" b="0" i="0">
                  <a:latin typeface="Cambria Math"/>
                </a:rPr>
                <a:t>𝑡=A1+ 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400" b="0" i="0">
                  <a:latin typeface="Cambria Math"/>
                </a:rPr>
                <a:t>11 𝐺_𝑡+ 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_1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 </a:t>
              </a:r>
              <a:r>
                <a:rPr lang="en-US" sz="1400" b="0" i="0">
                  <a:latin typeface="Cambria Math"/>
                </a:rPr>
                <a:t>𝑌_(𝑡−1)</a:t>
              </a:r>
              <a:r>
                <a:rPr lang="ru-RU" sz="1400" b="0" i="0">
                  <a:latin typeface="Cambria Math"/>
                </a:rPr>
                <a:t>+</a:t>
              </a:r>
              <a:r>
                <a:rPr lang="en-US" sz="1400" b="0" i="0">
                  <a:latin typeface="Cambria Math"/>
                </a:rPr>
                <a:t>u1</a:t>
              </a:r>
              <a:r>
                <a:rPr lang="ru-RU" sz="1400" b="0" i="0">
                  <a:latin typeface="Cambria Math"/>
                </a:rPr>
                <a:t>@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𝐼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𝑡=</a:t>
              </a:r>
              <a:r>
                <a:rPr lang="en-US" sz="1400" b="0" i="0">
                  <a:latin typeface="Cambria Math"/>
                </a:rPr>
                <a:t>A2+ 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Gt+ 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22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𝑌_(𝑡−1)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+u2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@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𝑌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𝑡=</a:t>
              </a:r>
              <a:r>
                <a:rPr lang="en-US" sz="1400" b="0" i="0">
                  <a:latin typeface="Cambria Math"/>
                </a:rPr>
                <a:t>A3+ 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Gt+ </a:t>
              </a:r>
              <a:r>
                <a:rPr lang="el-G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δ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32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𝑌_(𝑡−1)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+u3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)┤</a:t>
              </a:r>
              <a:r>
                <a:rPr lang="en-US" sz="1400" i="0"/>
                <a:t> </a:t>
              </a:r>
              <a:endParaRPr lang="ru-RU" sz="1400" i="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106680</xdr:colOff>
      <xdr:row>0</xdr:row>
      <xdr:rowOff>38100</xdr:rowOff>
    </xdr:from>
    <xdr:to>
      <xdr:col>20</xdr:col>
      <xdr:colOff>76200</xdr:colOff>
      <xdr:row>12</xdr:row>
      <xdr:rowOff>3729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2680" y="38100"/>
          <a:ext cx="6103620" cy="21601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990599</xdr:colOff>
      <xdr:row>14</xdr:row>
      <xdr:rowOff>141943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84519" cy="2702263"/>
        </a:xfrm>
        <a:prstGeom prst="rect">
          <a:avLst/>
        </a:prstGeom>
      </xdr:spPr>
    </xdr:pic>
    <xdr:clientData/>
  </xdr:twoCellAnchor>
  <xdr:twoCellAnchor>
    <xdr:from>
      <xdr:col>13</xdr:col>
      <xdr:colOff>487680</xdr:colOff>
      <xdr:row>18</xdr:row>
      <xdr:rowOff>152400</xdr:rowOff>
    </xdr:from>
    <xdr:to>
      <xdr:col>22</xdr:col>
      <xdr:colOff>220980</xdr:colOff>
      <xdr:row>32</xdr:row>
      <xdr:rowOff>83820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104</xdr:row>
      <xdr:rowOff>41910</xdr:rowOff>
    </xdr:from>
    <xdr:to>
      <xdr:col>8</xdr:col>
      <xdr:colOff>30480</xdr:colOff>
      <xdr:row>124</xdr:row>
      <xdr:rowOff>175260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236220</xdr:colOff>
      <xdr:row>18</xdr:row>
      <xdr:rowOff>133350</xdr:rowOff>
    </xdr:from>
    <xdr:to>
      <xdr:col>13</xdr:col>
      <xdr:colOff>350520</xdr:colOff>
      <xdr:row>32</xdr:row>
      <xdr:rowOff>83820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15</xdr:col>
      <xdr:colOff>0</xdr:colOff>
      <xdr:row>93</xdr:row>
      <xdr:rowOff>38100</xdr:rowOff>
    </xdr:from>
    <xdr:to>
      <xdr:col>16</xdr:col>
      <xdr:colOff>408147</xdr:colOff>
      <xdr:row>100</xdr:row>
      <xdr:rowOff>45720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28020" y="20055840"/>
          <a:ext cx="1017747" cy="1333500"/>
        </a:xfrm>
        <a:prstGeom prst="rect">
          <a:avLst/>
        </a:prstGeom>
      </xdr:spPr>
    </xdr:pic>
    <xdr:clientData/>
  </xdr:twoCellAnchor>
  <xdr:twoCellAnchor editAs="oneCell">
    <xdr:from>
      <xdr:col>8</xdr:col>
      <xdr:colOff>502920</xdr:colOff>
      <xdr:row>97</xdr:row>
      <xdr:rowOff>30481</xdr:rowOff>
    </xdr:from>
    <xdr:to>
      <xdr:col>10</xdr:col>
      <xdr:colOff>471823</xdr:colOff>
      <xdr:row>101</xdr:row>
      <xdr:rowOff>83821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xmlns="" id="{AA92C018-6DF2-4999-ABB0-3B94FDD90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7060" y="20825461"/>
          <a:ext cx="1188103" cy="784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91441</xdr:rowOff>
    </xdr:from>
    <xdr:to>
      <xdr:col>5</xdr:col>
      <xdr:colOff>853440</xdr:colOff>
      <xdr:row>35</xdr:row>
      <xdr:rowOff>34571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17721"/>
          <a:ext cx="3901440" cy="21376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99060</xdr:rowOff>
    </xdr:from>
    <xdr:to>
      <xdr:col>4</xdr:col>
      <xdr:colOff>366003</xdr:colOff>
      <xdr:row>30</xdr:row>
      <xdr:rowOff>114444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59580"/>
          <a:ext cx="2804403" cy="1661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M6" sqref="M6"/>
    </sheetView>
  </sheetViews>
  <sheetFormatPr defaultRowHeight="14.4" x14ac:dyDescent="0.3"/>
  <sheetData>
    <row r="1" spans="1:12" x14ac:dyDescent="0.3">
      <c r="A1" s="57" t="s">
        <v>165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x14ac:dyDescent="0.3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x14ac:dyDescent="0.3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1:12" x14ac:dyDescent="0.3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</row>
    <row r="5" spans="1:12" x14ac:dyDescent="0.3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</row>
    <row r="6" spans="1:12" x14ac:dyDescent="0.3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</row>
    <row r="7" spans="1:12" x14ac:dyDescent="0.3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1:12" x14ac:dyDescent="0.3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1:12" x14ac:dyDescent="0.3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</row>
    <row r="10" spans="1:12" x14ac:dyDescent="0.3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</row>
    <row r="11" spans="1:12" x14ac:dyDescent="0.3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</row>
    <row r="12" spans="1:12" x14ac:dyDescent="0.3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</row>
    <row r="13" spans="1:12" x14ac:dyDescent="0.3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</row>
    <row r="14" spans="1:12" x14ac:dyDescent="0.3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</row>
    <row r="15" spans="1:12" x14ac:dyDescent="0.3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</row>
    <row r="16" spans="1:12" x14ac:dyDescent="0.3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</row>
    <row r="17" spans="1:12" x14ac:dyDescent="0.3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</row>
    <row r="18" spans="1:12" x14ac:dyDescent="0.3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</row>
    <row r="19" spans="1:12" x14ac:dyDescent="0.3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</row>
    <row r="20" spans="1:12" x14ac:dyDescent="0.3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</row>
    <row r="21" spans="1:12" x14ac:dyDescent="0.3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</row>
    <row r="22" spans="1:12" x14ac:dyDescent="0.3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</row>
    <row r="23" spans="1:12" x14ac:dyDescent="0.3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</row>
    <row r="24" spans="1:12" x14ac:dyDescent="0.3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</row>
    <row r="25" spans="1:12" x14ac:dyDescent="0.3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</row>
    <row r="26" spans="1:12" x14ac:dyDescent="0.3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</row>
    <row r="27" spans="1:12" x14ac:dyDescent="0.3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</row>
    <row r="28" spans="1:12" x14ac:dyDescent="0.3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</row>
    <row r="29" spans="1:12" x14ac:dyDescent="0.3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</row>
    <row r="30" spans="1:12" x14ac:dyDescent="0.3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</row>
    <row r="31" spans="1:12" ht="15.6" x14ac:dyDescent="0.3">
      <c r="A31" s="58" t="s">
        <v>0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</row>
    <row r="34" spans="1:12" x14ac:dyDescent="0.3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1"/>
    </row>
    <row r="35" spans="1:12" x14ac:dyDescent="0.3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1"/>
    </row>
    <row r="36" spans="1:12" x14ac:dyDescent="0.3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1"/>
    </row>
    <row r="37" spans="1:12" x14ac:dyDescent="0.3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1"/>
    </row>
    <row r="38" spans="1:12" x14ac:dyDescent="0.3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1"/>
    </row>
    <row r="39" spans="1:12" x14ac:dyDescent="0.3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1"/>
    </row>
    <row r="40" spans="1:12" x14ac:dyDescent="0.3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1"/>
    </row>
    <row r="41" spans="1:12" x14ac:dyDescent="0.3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1"/>
    </row>
    <row r="42" spans="1:12" x14ac:dyDescent="0.3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1"/>
    </row>
    <row r="43" spans="1:12" x14ac:dyDescent="0.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1"/>
    </row>
    <row r="44" spans="1:12" x14ac:dyDescent="0.3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1"/>
    </row>
    <row r="45" spans="1:12" x14ac:dyDescent="0.3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1"/>
    </row>
    <row r="46" spans="1:12" x14ac:dyDescent="0.3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1"/>
    </row>
    <row r="47" spans="1:12" x14ac:dyDescent="0.3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1"/>
    </row>
    <row r="48" spans="1:12" x14ac:dyDescent="0.3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1"/>
    </row>
    <row r="49" spans="1:12" x14ac:dyDescent="0.3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1"/>
    </row>
    <row r="50" spans="1:12" x14ac:dyDescent="0.3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1"/>
    </row>
    <row r="51" spans="1:12" x14ac:dyDescent="0.3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1"/>
    </row>
    <row r="52" spans="1:12" x14ac:dyDescent="0.3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</row>
    <row r="53" spans="1:12" x14ac:dyDescent="0.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</row>
    <row r="54" spans="1:12" x14ac:dyDescent="0.3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</row>
    <row r="55" spans="1:12" x14ac:dyDescent="0.3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</row>
    <row r="56" spans="1:12" x14ac:dyDescent="0.3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</row>
    <row r="57" spans="1:12" x14ac:dyDescent="0.3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</row>
    <row r="58" spans="1:12" x14ac:dyDescent="0.3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</row>
    <row r="59" spans="1:12" x14ac:dyDescent="0.3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</row>
    <row r="60" spans="1:12" x14ac:dyDescent="0.3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</row>
    <row r="61" spans="1:12" x14ac:dyDescent="0.3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</row>
    <row r="62" spans="1:12" x14ac:dyDescent="0.3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</row>
    <row r="63" spans="1:12" x14ac:dyDescent="0.3">
      <c r="A63" t="s">
        <v>37</v>
      </c>
    </row>
  </sheetData>
  <mergeCells count="6">
    <mergeCell ref="A50:K62"/>
    <mergeCell ref="A1:L4"/>
    <mergeCell ref="A5:L18"/>
    <mergeCell ref="A19:L30"/>
    <mergeCell ref="A31:L31"/>
    <mergeCell ref="A34:K4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opLeftCell="A13" zoomScaleNormal="100" workbookViewId="0">
      <selection activeCell="M62" sqref="M62"/>
    </sheetView>
  </sheetViews>
  <sheetFormatPr defaultRowHeight="14.4" x14ac:dyDescent="0.3"/>
  <cols>
    <col min="1" max="1" width="16.21875" customWidth="1"/>
  </cols>
  <sheetData>
    <row r="1" spans="1:15" x14ac:dyDescent="0.3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5" x14ac:dyDescent="0.3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5" x14ac:dyDescent="0.3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</row>
    <row r="4" spans="1:15" x14ac:dyDescent="0.3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</row>
    <row r="5" spans="1:15" x14ac:dyDescent="0.3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</row>
    <row r="6" spans="1:15" x14ac:dyDescent="0.3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</row>
    <row r="7" spans="1:15" x14ac:dyDescent="0.3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</row>
    <row r="8" spans="1:15" x14ac:dyDescent="0.3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5" x14ac:dyDescent="0.3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</row>
    <row r="10" spans="1:15" x14ac:dyDescent="0.3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</row>
    <row r="11" spans="1:15" x14ac:dyDescent="0.3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</row>
    <row r="12" spans="1:15" ht="15.6" x14ac:dyDescent="0.3">
      <c r="A12" s="5"/>
      <c r="B12" s="5"/>
    </row>
    <row r="13" spans="1:15" ht="15.6" customHeight="1" x14ac:dyDescent="0.3">
      <c r="A13" s="66" t="s">
        <v>1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5"/>
      <c r="N13" s="5"/>
      <c r="O13" s="5"/>
    </row>
    <row r="14" spans="1:15" ht="15.6" x14ac:dyDescent="0.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5"/>
      <c r="N14" s="5"/>
      <c r="O14" s="5"/>
    </row>
    <row r="15" spans="1:15" ht="15.6" x14ac:dyDescent="0.3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5"/>
      <c r="N15" s="5"/>
      <c r="O15" s="5"/>
    </row>
    <row r="16" spans="1:15" ht="15.6" x14ac:dyDescent="0.3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5"/>
      <c r="N16" s="5"/>
      <c r="O16" s="5"/>
    </row>
    <row r="17" spans="1:15" ht="15.6" x14ac:dyDescent="0.3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5"/>
      <c r="N17" s="5"/>
      <c r="O17" s="5"/>
    </row>
    <row r="18" spans="1:15" ht="15.6" x14ac:dyDescent="0.3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5"/>
      <c r="N18" s="5"/>
      <c r="O18" s="5"/>
    </row>
    <row r="19" spans="1:15" ht="15.6" x14ac:dyDescent="0.3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5"/>
      <c r="N19" s="5"/>
      <c r="O19" s="5"/>
    </row>
    <row r="20" spans="1:15" ht="15.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5.6" x14ac:dyDescent="0.3">
      <c r="A21" s="10" t="s">
        <v>13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5"/>
      <c r="N21" s="5"/>
      <c r="O21" s="5"/>
    </row>
    <row r="22" spans="1:15" ht="15.6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5"/>
      <c r="N22" s="5"/>
      <c r="O22" s="5"/>
    </row>
    <row r="23" spans="1:15" ht="15.6" x14ac:dyDescent="0.3">
      <c r="A23" s="63" t="s">
        <v>11</v>
      </c>
      <c r="B23" s="63"/>
      <c r="C23" s="63"/>
      <c r="D23" s="63"/>
      <c r="E23" s="63"/>
      <c r="F23" s="63"/>
      <c r="G23" s="63"/>
      <c r="H23" s="63"/>
      <c r="I23" s="63"/>
      <c r="J23" s="7"/>
      <c r="K23" s="7"/>
      <c r="L23" s="7"/>
      <c r="M23" s="5"/>
      <c r="N23" s="5"/>
      <c r="O23" s="5"/>
    </row>
    <row r="24" spans="1:15" ht="15.6" x14ac:dyDescent="0.3">
      <c r="A24" s="63"/>
      <c r="B24" s="63"/>
      <c r="C24" s="63"/>
      <c r="D24" s="63"/>
      <c r="E24" s="63"/>
      <c r="F24" s="63"/>
      <c r="G24" s="63"/>
      <c r="H24" s="63"/>
      <c r="I24" s="63"/>
      <c r="J24" s="7"/>
      <c r="K24" s="7"/>
      <c r="L24" s="7"/>
      <c r="M24" s="5"/>
      <c r="N24" s="5"/>
      <c r="O24" s="5"/>
    </row>
    <row r="25" spans="1:15" ht="15.6" x14ac:dyDescent="0.3">
      <c r="A25" s="63"/>
      <c r="B25" s="63"/>
      <c r="C25" s="63"/>
      <c r="D25" s="63"/>
      <c r="E25" s="63"/>
      <c r="F25" s="63"/>
      <c r="G25" s="63"/>
      <c r="H25" s="63"/>
      <c r="I25" s="63"/>
      <c r="J25" s="5" t="s">
        <v>6</v>
      </c>
      <c r="K25" s="7"/>
      <c r="L25" s="7"/>
      <c r="M25" s="5"/>
      <c r="N25" s="5"/>
      <c r="O25" s="5"/>
    </row>
    <row r="26" spans="1:15" ht="15.6" x14ac:dyDescent="0.3">
      <c r="A26" s="63"/>
      <c r="B26" s="63"/>
      <c r="C26" s="63"/>
      <c r="D26" s="63"/>
      <c r="E26" s="63"/>
      <c r="F26" s="63"/>
      <c r="G26" s="63"/>
      <c r="H26" s="63"/>
      <c r="I26" s="63"/>
      <c r="J26" s="5" t="s">
        <v>7</v>
      </c>
      <c r="K26" s="7"/>
      <c r="L26" s="7"/>
      <c r="M26" s="5"/>
      <c r="N26" s="5"/>
      <c r="O26" s="5"/>
    </row>
    <row r="27" spans="1:15" ht="15.6" x14ac:dyDescent="0.3">
      <c r="A27" s="63"/>
      <c r="B27" s="63"/>
      <c r="C27" s="63"/>
      <c r="D27" s="63"/>
      <c r="E27" s="63"/>
      <c r="F27" s="63"/>
      <c r="G27" s="63"/>
      <c r="H27" s="63"/>
      <c r="I27" s="63"/>
      <c r="J27" s="7"/>
      <c r="K27" s="7"/>
      <c r="L27" s="7"/>
      <c r="M27" s="5"/>
      <c r="N27" s="5"/>
      <c r="O27" s="5"/>
    </row>
    <row r="28" spans="1:15" ht="15.6" x14ac:dyDescent="0.3">
      <c r="A28" s="63"/>
      <c r="B28" s="63"/>
      <c r="C28" s="63"/>
      <c r="D28" s="63"/>
      <c r="E28" s="63"/>
      <c r="F28" s="63"/>
      <c r="G28" s="63"/>
      <c r="H28" s="63"/>
      <c r="I28" s="63"/>
      <c r="J28" s="7"/>
      <c r="K28" s="7"/>
      <c r="L28" s="7"/>
      <c r="M28" s="5"/>
      <c r="N28" s="5"/>
      <c r="O28" s="5"/>
    </row>
    <row r="29" spans="1:15" ht="15.6" x14ac:dyDescent="0.3">
      <c r="A29" s="63"/>
      <c r="B29" s="63"/>
      <c r="C29" s="63"/>
      <c r="D29" s="63"/>
      <c r="E29" s="63"/>
      <c r="F29" s="63"/>
      <c r="G29" s="63"/>
      <c r="H29" s="63"/>
      <c r="I29" s="63"/>
      <c r="J29" s="7"/>
      <c r="K29" s="7"/>
      <c r="L29" s="7"/>
      <c r="M29" s="5"/>
      <c r="N29" s="5"/>
      <c r="O29" s="5"/>
    </row>
    <row r="30" spans="1:15" ht="15.6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15.6" x14ac:dyDescent="0.3">
      <c r="A31" s="3" t="s">
        <v>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5.6" x14ac:dyDescent="0.3">
      <c r="A32" s="5"/>
      <c r="B32" s="5" t="s">
        <v>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6" ht="15.6" x14ac:dyDescent="0.3">
      <c r="A33" s="5"/>
      <c r="B33" s="5" t="s">
        <v>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6" ht="15.6" x14ac:dyDescent="0.3">
      <c r="A34" s="5"/>
      <c r="B34" s="5" t="s">
        <v>14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6" ht="15.6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6" ht="15.6" x14ac:dyDescent="0.3">
      <c r="A36" s="11" t="s">
        <v>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6" ht="15.6" x14ac:dyDescent="0.3">
      <c r="A37" s="5"/>
      <c r="B37" s="5" t="s">
        <v>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6" ht="15.6" x14ac:dyDescent="0.3">
      <c r="A38" s="5"/>
      <c r="B38" s="5" t="s">
        <v>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6" ht="15.6" x14ac:dyDescent="0.3">
      <c r="A39" s="5"/>
      <c r="B39" s="5" t="s">
        <v>15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6" ht="15.6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6" ht="15.6" x14ac:dyDescent="0.3">
      <c r="A41" s="3" t="s">
        <v>10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6" ht="15.6" x14ac:dyDescent="0.3">
      <c r="A42" s="5"/>
      <c r="B42" s="8" t="s">
        <v>12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6" ht="15.6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6" ht="15.6" customHeight="1" x14ac:dyDescent="0.3">
      <c r="A44" s="9" t="s">
        <v>16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6" ht="14.4" customHeight="1" x14ac:dyDescent="0.3">
      <c r="A45" s="65" t="s">
        <v>33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</row>
    <row r="46" spans="1:16" x14ac:dyDescent="0.3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</row>
    <row r="47" spans="1:16" x14ac:dyDescent="0.3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</row>
    <row r="49" spans="1:9" x14ac:dyDescent="0.3">
      <c r="A49" s="12"/>
      <c r="B49" s="12" t="s">
        <v>24</v>
      </c>
      <c r="C49" s="12" t="s">
        <v>23</v>
      </c>
      <c r="D49" s="12" t="s">
        <v>22</v>
      </c>
      <c r="E49" s="12" t="s">
        <v>21</v>
      </c>
      <c r="F49" s="12" t="s">
        <v>20</v>
      </c>
    </row>
    <row r="50" spans="1:9" x14ac:dyDescent="0.3">
      <c r="A50" s="12" t="s">
        <v>17</v>
      </c>
      <c r="B50" s="12">
        <v>-1</v>
      </c>
      <c r="C50" s="12">
        <v>0</v>
      </c>
      <c r="D50" s="12" t="s">
        <v>25</v>
      </c>
      <c r="E50" s="12" t="s">
        <v>27</v>
      </c>
      <c r="F50" s="12">
        <v>0</v>
      </c>
    </row>
    <row r="51" spans="1:9" x14ac:dyDescent="0.3">
      <c r="A51" s="12" t="s">
        <v>18</v>
      </c>
      <c r="B51" s="12">
        <v>0</v>
      </c>
      <c r="C51" s="12">
        <v>-1</v>
      </c>
      <c r="D51" s="12" t="s">
        <v>26</v>
      </c>
      <c r="E51" s="12">
        <v>0</v>
      </c>
      <c r="F51" s="12">
        <v>0</v>
      </c>
    </row>
    <row r="52" spans="1:9" x14ac:dyDescent="0.3">
      <c r="A52" s="12" t="s">
        <v>19</v>
      </c>
      <c r="B52" s="12">
        <v>1</v>
      </c>
      <c r="C52" s="12">
        <v>1</v>
      </c>
      <c r="D52" s="12">
        <v>-1</v>
      </c>
      <c r="E52" s="12">
        <v>0</v>
      </c>
      <c r="F52" s="12">
        <v>1</v>
      </c>
    </row>
    <row r="54" spans="1:9" x14ac:dyDescent="0.3">
      <c r="A54" s="14"/>
    </row>
    <row r="55" spans="1:9" x14ac:dyDescent="0.3">
      <c r="A55" s="12"/>
      <c r="B55" s="12" t="s">
        <v>23</v>
      </c>
      <c r="C55" s="12" t="s">
        <v>20</v>
      </c>
      <c r="F55" t="s">
        <v>28</v>
      </c>
    </row>
    <row r="56" spans="1:9" x14ac:dyDescent="0.3">
      <c r="A56" s="12" t="s">
        <v>18</v>
      </c>
      <c r="B56" s="12">
        <v>-1</v>
      </c>
      <c r="C56" s="12">
        <v>0</v>
      </c>
      <c r="F56" t="s">
        <v>29</v>
      </c>
    </row>
    <row r="57" spans="1:9" x14ac:dyDescent="0.3">
      <c r="A57" s="12" t="s">
        <v>19</v>
      </c>
      <c r="B57" s="12">
        <v>1</v>
      </c>
      <c r="C57" s="12">
        <v>1</v>
      </c>
    </row>
    <row r="59" spans="1:9" x14ac:dyDescent="0.3">
      <c r="A59" s="15"/>
    </row>
    <row r="60" spans="1:9" x14ac:dyDescent="0.3">
      <c r="A60" s="12"/>
      <c r="B60" s="12" t="s">
        <v>24</v>
      </c>
      <c r="C60" s="12" t="s">
        <v>21</v>
      </c>
      <c r="D60" s="12" t="s">
        <v>20</v>
      </c>
      <c r="F60" s="13" t="s">
        <v>28</v>
      </c>
    </row>
    <row r="61" spans="1:9" x14ac:dyDescent="0.3">
      <c r="A61" s="12" t="s">
        <v>17</v>
      </c>
      <c r="B61" s="12">
        <v>-1</v>
      </c>
      <c r="C61" s="12" t="s">
        <v>27</v>
      </c>
      <c r="D61" s="12">
        <v>0</v>
      </c>
      <c r="F61" t="s">
        <v>29</v>
      </c>
    </row>
    <row r="62" spans="1:9" x14ac:dyDescent="0.3">
      <c r="A62" s="12" t="s">
        <v>19</v>
      </c>
      <c r="B62" s="12">
        <v>1</v>
      </c>
      <c r="C62" s="12">
        <v>0</v>
      </c>
      <c r="D62" s="12">
        <v>1</v>
      </c>
    </row>
    <row r="64" spans="1:9" ht="15.6" customHeight="1" x14ac:dyDescent="0.3">
      <c r="A64" s="59" t="s">
        <v>32</v>
      </c>
      <c r="B64" s="59"/>
      <c r="C64" s="59"/>
      <c r="D64" s="59"/>
      <c r="E64" s="59"/>
      <c r="F64" s="59"/>
      <c r="G64" s="59"/>
      <c r="H64" s="59"/>
      <c r="I64" s="2"/>
    </row>
    <row r="65" spans="1:9" ht="15.6" x14ac:dyDescent="0.3">
      <c r="A65" s="59"/>
      <c r="B65" s="59"/>
      <c r="C65" s="59"/>
      <c r="D65" s="59"/>
      <c r="E65" s="59"/>
      <c r="F65" s="59"/>
      <c r="G65" s="59"/>
      <c r="H65" s="59"/>
      <c r="I65" s="2"/>
    </row>
    <row r="66" spans="1:9" ht="15.6" x14ac:dyDescent="0.3">
      <c r="A66" s="59"/>
      <c r="B66" s="59"/>
      <c r="C66" s="59"/>
      <c r="D66" s="59"/>
      <c r="E66" s="59"/>
      <c r="F66" s="59"/>
      <c r="G66" s="59"/>
      <c r="H66" s="59"/>
      <c r="I66" s="2"/>
    </row>
    <row r="67" spans="1:9" ht="15.6" x14ac:dyDescent="0.3">
      <c r="A67" s="59"/>
      <c r="B67" s="59"/>
      <c r="C67" s="59"/>
      <c r="D67" s="59"/>
      <c r="E67" s="59"/>
      <c r="F67" s="59"/>
      <c r="G67" s="59"/>
      <c r="H67" s="59"/>
      <c r="I67" s="2"/>
    </row>
    <row r="68" spans="1:9" ht="15.6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ht="15.6" x14ac:dyDescent="0.3">
      <c r="A69" s="60" t="s">
        <v>30</v>
      </c>
      <c r="B69" s="60"/>
      <c r="C69" s="60"/>
      <c r="D69" s="60"/>
      <c r="E69" s="60"/>
      <c r="F69" s="60"/>
      <c r="G69" s="60"/>
      <c r="H69" s="60"/>
      <c r="I69" s="2"/>
    </row>
    <row r="70" spans="1:9" ht="15.6" x14ac:dyDescent="0.3">
      <c r="A70" s="60"/>
      <c r="B70" s="60"/>
      <c r="C70" s="60"/>
      <c r="D70" s="60"/>
      <c r="E70" s="60"/>
      <c r="F70" s="60"/>
      <c r="G70" s="60"/>
      <c r="H70" s="60"/>
      <c r="I70" s="2"/>
    </row>
    <row r="71" spans="1:9" ht="15.6" x14ac:dyDescent="0.3">
      <c r="A71" s="62" t="s">
        <v>34</v>
      </c>
      <c r="B71" s="62"/>
      <c r="C71" s="62"/>
      <c r="D71" s="62"/>
      <c r="E71" s="62"/>
      <c r="F71" s="62"/>
      <c r="G71" s="62"/>
      <c r="H71" s="62"/>
      <c r="I71" s="2"/>
    </row>
    <row r="72" spans="1:9" ht="15.6" x14ac:dyDescent="0.3">
      <c r="A72" s="62"/>
      <c r="B72" s="62"/>
      <c r="C72" s="62"/>
      <c r="D72" s="62"/>
      <c r="E72" s="62"/>
      <c r="F72" s="62"/>
      <c r="G72" s="62"/>
      <c r="H72" s="62"/>
      <c r="I72" s="2"/>
    </row>
    <row r="74" spans="1:9" x14ac:dyDescent="0.3">
      <c r="A74" s="60" t="s">
        <v>31</v>
      </c>
      <c r="B74" s="60"/>
      <c r="C74" s="60"/>
      <c r="D74" s="60"/>
      <c r="E74" s="60"/>
      <c r="F74" s="60"/>
      <c r="G74" s="60"/>
      <c r="H74" s="60"/>
    </row>
    <row r="75" spans="1:9" x14ac:dyDescent="0.3">
      <c r="A75" s="60"/>
      <c r="B75" s="60"/>
      <c r="C75" s="60"/>
      <c r="D75" s="60"/>
      <c r="E75" s="60"/>
      <c r="F75" s="60"/>
      <c r="G75" s="60"/>
      <c r="H75" s="60"/>
    </row>
    <row r="77" spans="1:9" x14ac:dyDescent="0.3">
      <c r="A77" s="61"/>
      <c r="B77" s="61"/>
      <c r="C77" s="61"/>
      <c r="D77" s="61"/>
    </row>
    <row r="78" spans="1:9" x14ac:dyDescent="0.3">
      <c r="A78" s="61"/>
      <c r="B78" s="61"/>
      <c r="C78" s="61"/>
      <c r="D78" s="61"/>
    </row>
    <row r="79" spans="1:9" x14ac:dyDescent="0.3">
      <c r="A79" s="61"/>
      <c r="B79" s="61"/>
      <c r="C79" s="61"/>
      <c r="D79" s="61"/>
      <c r="E79" t="s">
        <v>36</v>
      </c>
    </row>
    <row r="80" spans="1:9" x14ac:dyDescent="0.3">
      <c r="A80" s="61"/>
      <c r="B80" s="61"/>
      <c r="C80" s="61"/>
      <c r="D80" s="61"/>
      <c r="E80" t="s">
        <v>13</v>
      </c>
    </row>
    <row r="81" spans="1:5" x14ac:dyDescent="0.3">
      <c r="A81" s="61"/>
      <c r="B81" s="61"/>
      <c r="C81" s="61"/>
      <c r="D81" s="61"/>
    </row>
    <row r="82" spans="1:5" x14ac:dyDescent="0.3">
      <c r="A82" s="61"/>
      <c r="B82" s="61"/>
      <c r="C82" s="61"/>
      <c r="D82" s="61"/>
      <c r="E82" s="1"/>
    </row>
    <row r="83" spans="1:5" x14ac:dyDescent="0.3">
      <c r="A83" s="61"/>
      <c r="B83" s="61"/>
      <c r="C83" s="61"/>
      <c r="D83" s="61"/>
    </row>
    <row r="84" spans="1:5" x14ac:dyDescent="0.3">
      <c r="A84" s="61"/>
      <c r="B84" s="61"/>
      <c r="C84" s="61"/>
      <c r="D84" s="61"/>
      <c r="E84" s="1" t="s">
        <v>35</v>
      </c>
    </row>
    <row r="85" spans="1:5" x14ac:dyDescent="0.3">
      <c r="A85" s="61"/>
      <c r="B85" s="61"/>
      <c r="C85" s="61"/>
      <c r="D85" s="61"/>
      <c r="E85" s="1"/>
    </row>
    <row r="86" spans="1:5" x14ac:dyDescent="0.3">
      <c r="A86" s="61"/>
      <c r="B86" s="61"/>
      <c r="C86" s="61"/>
      <c r="D86" s="61"/>
      <c r="E86" s="1"/>
    </row>
  </sheetData>
  <mergeCells count="11">
    <mergeCell ref="A23:I29"/>
    <mergeCell ref="A15:L19"/>
    <mergeCell ref="A45:P47"/>
    <mergeCell ref="A13:L14"/>
    <mergeCell ref="A1:L11"/>
    <mergeCell ref="A64:H67"/>
    <mergeCell ref="A69:H70"/>
    <mergeCell ref="A74:H75"/>
    <mergeCell ref="A82:D86"/>
    <mergeCell ref="A77:D81"/>
    <mergeCell ref="A71:H7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P137"/>
  <sheetViews>
    <sheetView topLeftCell="A61" zoomScaleNormal="100" workbookViewId="0">
      <selection activeCell="G70" sqref="G70"/>
    </sheetView>
  </sheetViews>
  <sheetFormatPr defaultRowHeight="14.4" x14ac:dyDescent="0.3"/>
  <cols>
    <col min="1" max="1" width="20.44140625" customWidth="1"/>
    <col min="2" max="2" width="11.44140625" bestFit="1" customWidth="1"/>
    <col min="4" max="4" width="9.88671875" customWidth="1"/>
    <col min="5" max="5" width="8.88671875" customWidth="1"/>
    <col min="7" max="7" width="14.88671875" customWidth="1"/>
    <col min="8" max="8" width="11.77734375" customWidth="1"/>
    <col min="13" max="13" width="9.44140625" bestFit="1" customWidth="1"/>
  </cols>
  <sheetData>
    <row r="17" spans="1:5" ht="15.6" x14ac:dyDescent="0.3">
      <c r="A17" s="9" t="s">
        <v>124</v>
      </c>
    </row>
    <row r="18" spans="1:5" ht="14.4" customHeight="1" x14ac:dyDescent="0.3">
      <c r="E18" s="25"/>
    </row>
    <row r="19" spans="1:5" ht="18" customHeight="1" x14ac:dyDescent="0.3">
      <c r="A19" s="21" t="s">
        <v>38</v>
      </c>
      <c r="B19" s="21" t="s">
        <v>39</v>
      </c>
      <c r="E19" s="24"/>
    </row>
    <row r="20" spans="1:5" ht="16.8" customHeight="1" x14ac:dyDescent="0.3">
      <c r="A20" s="16">
        <v>1</v>
      </c>
      <c r="B20" s="17">
        <v>5.5</v>
      </c>
      <c r="D20" s="72" t="s">
        <v>121</v>
      </c>
      <c r="E20" s="69" t="s">
        <v>122</v>
      </c>
    </row>
    <row r="21" spans="1:5" ht="15.6" x14ac:dyDescent="0.3">
      <c r="A21" s="16">
        <v>2</v>
      </c>
      <c r="B21" s="17">
        <v>4.8</v>
      </c>
      <c r="D21" s="72"/>
      <c r="E21" s="70"/>
    </row>
    <row r="22" spans="1:5" ht="15.6" x14ac:dyDescent="0.3">
      <c r="A22" s="16">
        <v>3</v>
      </c>
      <c r="B22" s="17">
        <v>5.0999999999999996</v>
      </c>
      <c r="D22" s="72"/>
      <c r="E22" s="71"/>
    </row>
    <row r="23" spans="1:5" ht="15.6" x14ac:dyDescent="0.3">
      <c r="A23" s="16">
        <v>4</v>
      </c>
      <c r="B23" s="17">
        <v>9</v>
      </c>
      <c r="D23" s="12">
        <v>1</v>
      </c>
      <c r="E23" s="12">
        <f>'Автокоррел 1 пор'!B22</f>
        <v>0.19461432726174946</v>
      </c>
    </row>
    <row r="24" spans="1:5" ht="15.6" x14ac:dyDescent="0.3">
      <c r="A24" s="16">
        <v>5</v>
      </c>
      <c r="B24" s="17">
        <v>7.1</v>
      </c>
      <c r="D24" s="12">
        <v>2</v>
      </c>
      <c r="E24" s="12">
        <f>'Автокоррел 2 пор'!B21</f>
        <v>-0.53649237071793332</v>
      </c>
    </row>
    <row r="25" spans="1:5" ht="15.6" x14ac:dyDescent="0.3">
      <c r="A25" s="16">
        <v>6</v>
      </c>
      <c r="B25" s="17">
        <v>4.9000000000000004</v>
      </c>
      <c r="D25" s="12">
        <v>3</v>
      </c>
      <c r="E25" s="12">
        <f>'Автокоррел 3 пор'!B21</f>
        <v>0.14271020919957328</v>
      </c>
    </row>
    <row r="26" spans="1:5" ht="15.6" x14ac:dyDescent="0.3">
      <c r="A26" s="16">
        <v>7</v>
      </c>
      <c r="B26" s="17">
        <v>6.1</v>
      </c>
      <c r="D26" s="12">
        <v>4</v>
      </c>
      <c r="E26" s="23">
        <f>'Автокоррел 4 пор'!B21</f>
        <v>0.97719714035156857</v>
      </c>
    </row>
    <row r="27" spans="1:5" ht="15.6" x14ac:dyDescent="0.3">
      <c r="A27" s="16">
        <v>8</v>
      </c>
      <c r="B27" s="17">
        <v>10</v>
      </c>
      <c r="D27" s="12">
        <v>5</v>
      </c>
      <c r="E27" s="12">
        <f>'Автокоррел 5 пор'!B21</f>
        <v>0.14048805228471081</v>
      </c>
    </row>
    <row r="28" spans="1:5" ht="15.6" x14ac:dyDescent="0.3">
      <c r="A28" s="16">
        <v>9</v>
      </c>
      <c r="B28" s="17">
        <v>8.3000000000000007</v>
      </c>
      <c r="D28" s="12">
        <v>6</v>
      </c>
      <c r="E28" s="12">
        <f>'Автокоррел 6 пор'!B21</f>
        <v>-0.68234099762931444</v>
      </c>
    </row>
    <row r="29" spans="1:5" ht="15.6" x14ac:dyDescent="0.3">
      <c r="A29" s="16">
        <v>10</v>
      </c>
      <c r="B29" s="17">
        <v>5.4</v>
      </c>
      <c r="D29" s="12">
        <v>7</v>
      </c>
      <c r="E29" s="12">
        <f>'Автокоррел 7 пор'!B21</f>
        <v>3.1136705156965781E-2</v>
      </c>
    </row>
    <row r="30" spans="1:5" ht="15.6" x14ac:dyDescent="0.3">
      <c r="A30" s="16">
        <v>11</v>
      </c>
      <c r="B30" s="17">
        <v>6.4</v>
      </c>
      <c r="D30" s="12">
        <v>8</v>
      </c>
      <c r="E30" s="12">
        <f>'Автокоррел 8 пор'!B21</f>
        <v>0.95191675107222562</v>
      </c>
    </row>
    <row r="31" spans="1:5" ht="15.6" x14ac:dyDescent="0.3">
      <c r="A31" s="16">
        <v>12</v>
      </c>
      <c r="B31" s="17">
        <v>10.9</v>
      </c>
      <c r="D31" s="12">
        <v>9</v>
      </c>
      <c r="E31" s="12">
        <f>'Автокоррел 9 пор'!B21</f>
        <v>0.1381359402844988</v>
      </c>
    </row>
    <row r="32" spans="1:5" ht="15.6" x14ac:dyDescent="0.3">
      <c r="A32" s="16">
        <v>13</v>
      </c>
      <c r="B32" s="17">
        <v>9</v>
      </c>
      <c r="D32" s="12">
        <v>10</v>
      </c>
      <c r="E32" s="12">
        <f>'Автокоррел 10 пор'!B21</f>
        <v>-0.68748067241637112</v>
      </c>
    </row>
    <row r="33" spans="1:7" ht="15.6" x14ac:dyDescent="0.3">
      <c r="A33" s="16">
        <v>14</v>
      </c>
      <c r="B33" s="17">
        <v>6.6</v>
      </c>
      <c r="D33" s="12">
        <v>11</v>
      </c>
      <c r="E33" s="12">
        <f>'Автокоррел 11пор'!B21</f>
        <v>-6.5482969140459674E-2</v>
      </c>
    </row>
    <row r="34" spans="1:7" ht="15.6" x14ac:dyDescent="0.3">
      <c r="A34" s="16">
        <v>15</v>
      </c>
      <c r="B34" s="17">
        <v>7.5</v>
      </c>
      <c r="D34" s="12">
        <v>12</v>
      </c>
      <c r="E34" s="12">
        <f>'Автокоррел 12 пор'!B21</f>
        <v>0.93307109238332364</v>
      </c>
    </row>
    <row r="35" spans="1:7" ht="15.6" x14ac:dyDescent="0.3">
      <c r="A35" s="16">
        <v>16</v>
      </c>
      <c r="B35" s="17">
        <v>11.2</v>
      </c>
    </row>
    <row r="37" spans="1:7" x14ac:dyDescent="0.3">
      <c r="A37" s="68" t="s">
        <v>120</v>
      </c>
      <c r="B37" s="68"/>
      <c r="C37" s="68"/>
      <c r="D37" s="68"/>
      <c r="E37" s="68"/>
    </row>
    <row r="38" spans="1:7" x14ac:dyDescent="0.3">
      <c r="A38" s="68"/>
      <c r="B38" s="68"/>
      <c r="C38" s="68"/>
      <c r="D38" s="68"/>
      <c r="E38" s="68"/>
    </row>
    <row r="39" spans="1:7" x14ac:dyDescent="0.3">
      <c r="A39" s="68"/>
      <c r="B39" s="68"/>
      <c r="C39" s="68"/>
      <c r="D39" s="68"/>
      <c r="E39" s="68"/>
    </row>
    <row r="40" spans="1:7" x14ac:dyDescent="0.3">
      <c r="A40" s="68"/>
      <c r="B40" s="68"/>
      <c r="C40" s="68"/>
      <c r="D40" s="68"/>
      <c r="E40" s="68"/>
    </row>
    <row r="41" spans="1:7" x14ac:dyDescent="0.3">
      <c r="A41" s="68"/>
      <c r="B41" s="68"/>
      <c r="C41" s="68"/>
      <c r="D41" s="68"/>
      <c r="E41" s="68"/>
    </row>
    <row r="43" spans="1:7" ht="15.6" x14ac:dyDescent="0.3">
      <c r="A43" s="26" t="s">
        <v>123</v>
      </c>
    </row>
    <row r="45" spans="1:7" ht="72" x14ac:dyDescent="0.3">
      <c r="A45" s="29" t="s">
        <v>38</v>
      </c>
      <c r="B45" s="29" t="s">
        <v>129</v>
      </c>
      <c r="C45" s="30" t="s">
        <v>125</v>
      </c>
      <c r="D45" s="30" t="s">
        <v>126</v>
      </c>
      <c r="E45" s="30" t="s">
        <v>127</v>
      </c>
      <c r="F45" s="30" t="s">
        <v>128</v>
      </c>
      <c r="G45" s="4" t="s">
        <v>135</v>
      </c>
    </row>
    <row r="46" spans="1:7" x14ac:dyDescent="0.3">
      <c r="A46" s="27">
        <v>1</v>
      </c>
      <c r="B46" s="28">
        <v>5.5</v>
      </c>
      <c r="C46" s="27" t="s">
        <v>45</v>
      </c>
      <c r="D46" s="27" t="s">
        <v>45</v>
      </c>
      <c r="E46" s="27" t="s">
        <v>45</v>
      </c>
      <c r="F46" s="27" t="s">
        <v>45</v>
      </c>
    </row>
    <row r="47" spans="1:7" x14ac:dyDescent="0.3">
      <c r="A47" s="27">
        <v>2</v>
      </c>
      <c r="B47" s="28">
        <v>4.8</v>
      </c>
      <c r="C47" s="28">
        <f>B46+B47+B48+B49</f>
        <v>24.4</v>
      </c>
      <c r="D47" s="27">
        <f>C47/4</f>
        <v>6.1</v>
      </c>
      <c r="E47" s="27" t="s">
        <v>45</v>
      </c>
      <c r="F47" s="27" t="s">
        <v>45</v>
      </c>
    </row>
    <row r="48" spans="1:7" x14ac:dyDescent="0.3">
      <c r="A48" s="27">
        <v>3</v>
      </c>
      <c r="B48" s="28">
        <v>5.0999999999999996</v>
      </c>
      <c r="C48" s="28">
        <f t="shared" ref="C48:C59" si="0">B47+B48+B49+B50</f>
        <v>26</v>
      </c>
      <c r="D48" s="27">
        <f t="shared" ref="D48:D59" si="1">C48/4</f>
        <v>6.5</v>
      </c>
      <c r="E48" s="27">
        <f>(D47+D48)/2</f>
        <v>6.3</v>
      </c>
      <c r="F48" s="28">
        <f>B48/E48</f>
        <v>0.80952380952380953</v>
      </c>
    </row>
    <row r="49" spans="1:6" x14ac:dyDescent="0.3">
      <c r="A49" s="27">
        <v>4</v>
      </c>
      <c r="B49" s="28">
        <v>9</v>
      </c>
      <c r="C49" s="28">
        <f t="shared" si="0"/>
        <v>26.1</v>
      </c>
      <c r="D49" s="27">
        <f t="shared" si="1"/>
        <v>6.5250000000000004</v>
      </c>
      <c r="E49" s="27">
        <f t="shared" ref="E49:E59" si="2">(D48+D49)/2</f>
        <v>6.5125000000000002</v>
      </c>
      <c r="F49" s="28">
        <f t="shared" ref="F49:F59" si="3">B49/E49</f>
        <v>1.381957773512476</v>
      </c>
    </row>
    <row r="50" spans="1:6" x14ac:dyDescent="0.3">
      <c r="A50" s="27">
        <v>5</v>
      </c>
      <c r="B50" s="28">
        <v>7.1</v>
      </c>
      <c r="C50" s="28">
        <f t="shared" si="0"/>
        <v>27.1</v>
      </c>
      <c r="D50" s="27">
        <f t="shared" si="1"/>
        <v>6.7750000000000004</v>
      </c>
      <c r="E50" s="27">
        <f t="shared" si="2"/>
        <v>6.65</v>
      </c>
      <c r="F50" s="28">
        <f t="shared" si="3"/>
        <v>1.0676691729323307</v>
      </c>
    </row>
    <row r="51" spans="1:6" x14ac:dyDescent="0.3">
      <c r="A51" s="27">
        <v>6</v>
      </c>
      <c r="B51" s="28">
        <v>4.9000000000000004</v>
      </c>
      <c r="C51" s="28">
        <f t="shared" si="0"/>
        <v>28.1</v>
      </c>
      <c r="D51" s="27">
        <f t="shared" si="1"/>
        <v>7.0250000000000004</v>
      </c>
      <c r="E51" s="27">
        <f t="shared" si="2"/>
        <v>6.9</v>
      </c>
      <c r="F51" s="28">
        <f t="shared" si="3"/>
        <v>0.71014492753623193</v>
      </c>
    </row>
    <row r="52" spans="1:6" x14ac:dyDescent="0.3">
      <c r="A52" s="27">
        <v>7</v>
      </c>
      <c r="B52" s="28">
        <v>6.1</v>
      </c>
      <c r="C52" s="28">
        <f t="shared" si="0"/>
        <v>29.3</v>
      </c>
      <c r="D52" s="27">
        <f t="shared" si="1"/>
        <v>7.3250000000000002</v>
      </c>
      <c r="E52" s="27">
        <f t="shared" si="2"/>
        <v>7.1750000000000007</v>
      </c>
      <c r="F52" s="28">
        <f t="shared" si="3"/>
        <v>0.85017421602787446</v>
      </c>
    </row>
    <row r="53" spans="1:6" x14ac:dyDescent="0.3">
      <c r="A53" s="27">
        <v>8</v>
      </c>
      <c r="B53" s="28">
        <v>10</v>
      </c>
      <c r="C53" s="28">
        <f t="shared" si="0"/>
        <v>29.800000000000004</v>
      </c>
      <c r="D53" s="27">
        <f t="shared" si="1"/>
        <v>7.4500000000000011</v>
      </c>
      <c r="E53" s="27">
        <f t="shared" si="2"/>
        <v>7.3875000000000011</v>
      </c>
      <c r="F53" s="28">
        <f t="shared" si="3"/>
        <v>1.3536379018612519</v>
      </c>
    </row>
    <row r="54" spans="1:6" x14ac:dyDescent="0.3">
      <c r="A54" s="27">
        <v>9</v>
      </c>
      <c r="B54" s="28">
        <v>8.3000000000000007</v>
      </c>
      <c r="C54" s="28">
        <f t="shared" si="0"/>
        <v>30.1</v>
      </c>
      <c r="D54" s="27">
        <f t="shared" si="1"/>
        <v>7.5250000000000004</v>
      </c>
      <c r="E54" s="27">
        <f t="shared" si="2"/>
        <v>7.4875000000000007</v>
      </c>
      <c r="F54" s="28">
        <f t="shared" si="3"/>
        <v>1.1085141903171953</v>
      </c>
    </row>
    <row r="55" spans="1:6" x14ac:dyDescent="0.3">
      <c r="A55" s="27">
        <v>10</v>
      </c>
      <c r="B55" s="28">
        <v>5.4</v>
      </c>
      <c r="C55" s="28">
        <f t="shared" si="0"/>
        <v>31</v>
      </c>
      <c r="D55" s="27">
        <f t="shared" si="1"/>
        <v>7.75</v>
      </c>
      <c r="E55" s="27">
        <f t="shared" si="2"/>
        <v>7.6375000000000002</v>
      </c>
      <c r="F55" s="28">
        <f t="shared" si="3"/>
        <v>0.707037643207856</v>
      </c>
    </row>
    <row r="56" spans="1:6" x14ac:dyDescent="0.3">
      <c r="A56" s="27">
        <v>11</v>
      </c>
      <c r="B56" s="28">
        <v>6.4</v>
      </c>
      <c r="C56" s="28">
        <f t="shared" si="0"/>
        <v>31.700000000000003</v>
      </c>
      <c r="D56" s="27">
        <f t="shared" si="1"/>
        <v>7.9250000000000007</v>
      </c>
      <c r="E56" s="27">
        <f t="shared" si="2"/>
        <v>7.8375000000000004</v>
      </c>
      <c r="F56" s="28">
        <f t="shared" si="3"/>
        <v>0.81658692185007975</v>
      </c>
    </row>
    <row r="57" spans="1:6" x14ac:dyDescent="0.3">
      <c r="A57" s="27">
        <v>12</v>
      </c>
      <c r="B57" s="28">
        <v>10.9</v>
      </c>
      <c r="C57" s="28">
        <f t="shared" si="0"/>
        <v>32.9</v>
      </c>
      <c r="D57" s="27">
        <f t="shared" si="1"/>
        <v>8.2249999999999996</v>
      </c>
      <c r="E57" s="27">
        <f t="shared" si="2"/>
        <v>8.0749999999999993</v>
      </c>
      <c r="F57" s="28">
        <f t="shared" si="3"/>
        <v>1.3498452012383904</v>
      </c>
    </row>
    <row r="58" spans="1:6" x14ac:dyDescent="0.3">
      <c r="A58" s="27">
        <v>13</v>
      </c>
      <c r="B58" s="28">
        <v>9</v>
      </c>
      <c r="C58" s="28">
        <f t="shared" si="0"/>
        <v>34</v>
      </c>
      <c r="D58" s="27">
        <f t="shared" si="1"/>
        <v>8.5</v>
      </c>
      <c r="E58" s="27">
        <f t="shared" si="2"/>
        <v>8.3625000000000007</v>
      </c>
      <c r="F58" s="28">
        <f t="shared" si="3"/>
        <v>1.0762331838565022</v>
      </c>
    </row>
    <row r="59" spans="1:6" x14ac:dyDescent="0.3">
      <c r="A59" s="27">
        <v>14</v>
      </c>
      <c r="B59" s="28">
        <v>6.6</v>
      </c>
      <c r="C59" s="28">
        <f t="shared" si="0"/>
        <v>34.299999999999997</v>
      </c>
      <c r="D59" s="27">
        <f t="shared" si="1"/>
        <v>8.5749999999999993</v>
      </c>
      <c r="E59" s="27">
        <f t="shared" si="2"/>
        <v>8.5374999999999996</v>
      </c>
      <c r="F59" s="28">
        <f t="shared" si="3"/>
        <v>0.77306002928257689</v>
      </c>
    </row>
    <row r="60" spans="1:6" x14ac:dyDescent="0.3">
      <c r="A60" s="27">
        <v>15</v>
      </c>
      <c r="B60" s="28">
        <v>7.5</v>
      </c>
      <c r="C60" s="27" t="s">
        <v>45</v>
      </c>
      <c r="D60" s="27" t="s">
        <v>45</v>
      </c>
      <c r="E60" s="27" t="s">
        <v>45</v>
      </c>
      <c r="F60" s="27" t="s">
        <v>45</v>
      </c>
    </row>
    <row r="61" spans="1:6" x14ac:dyDescent="0.3">
      <c r="A61" s="27">
        <v>16</v>
      </c>
      <c r="B61" s="28">
        <v>11.2</v>
      </c>
      <c r="C61" s="27" t="s">
        <v>45</v>
      </c>
      <c r="D61" s="27" t="s">
        <v>45</v>
      </c>
      <c r="E61" s="27" t="s">
        <v>45</v>
      </c>
      <c r="F61" s="27" t="s">
        <v>45</v>
      </c>
    </row>
    <row r="64" spans="1:6" x14ac:dyDescent="0.3">
      <c r="A64" s="73" t="s">
        <v>130</v>
      </c>
      <c r="B64" s="73" t="s">
        <v>131</v>
      </c>
      <c r="C64" s="73"/>
      <c r="D64" s="73"/>
      <c r="E64" s="73"/>
    </row>
    <row r="65" spans="1:14" x14ac:dyDescent="0.3">
      <c r="A65" s="73"/>
      <c r="B65" s="37">
        <v>1</v>
      </c>
      <c r="C65" s="37">
        <v>2</v>
      </c>
      <c r="D65" s="37">
        <v>3</v>
      </c>
      <c r="E65" s="37">
        <v>4</v>
      </c>
    </row>
    <row r="66" spans="1:14" x14ac:dyDescent="0.3">
      <c r="A66" s="73"/>
      <c r="B66" s="33" t="s">
        <v>45</v>
      </c>
      <c r="C66" s="33" t="s">
        <v>45</v>
      </c>
      <c r="D66" s="34">
        <f>F48</f>
        <v>0.80952380952380953</v>
      </c>
      <c r="E66" s="34">
        <f>F49</f>
        <v>1.381957773512476</v>
      </c>
    </row>
    <row r="67" spans="1:14" x14ac:dyDescent="0.3">
      <c r="A67" s="73"/>
      <c r="B67" s="34">
        <f>F50</f>
        <v>1.0676691729323307</v>
      </c>
      <c r="C67" s="34">
        <f>F51</f>
        <v>0.71014492753623193</v>
      </c>
      <c r="D67" s="34">
        <f>F52</f>
        <v>0.85017421602787446</v>
      </c>
      <c r="E67" s="34">
        <f>F53</f>
        <v>1.3536379018612519</v>
      </c>
    </row>
    <row r="68" spans="1:14" x14ac:dyDescent="0.3">
      <c r="A68" s="73"/>
      <c r="B68" s="34">
        <f>F54</f>
        <v>1.1085141903171953</v>
      </c>
      <c r="C68" s="34">
        <f>F55</f>
        <v>0.707037643207856</v>
      </c>
      <c r="D68" s="34">
        <f>F56</f>
        <v>0.81658692185007975</v>
      </c>
      <c r="E68" s="34">
        <f>F57</f>
        <v>1.3498452012383904</v>
      </c>
    </row>
    <row r="69" spans="1:14" x14ac:dyDescent="0.3">
      <c r="A69" s="73"/>
      <c r="B69" s="34">
        <f>F58</f>
        <v>1.0762331838565022</v>
      </c>
      <c r="C69" s="34">
        <f>F59</f>
        <v>0.77306002928257689</v>
      </c>
      <c r="D69" s="33" t="s">
        <v>45</v>
      </c>
      <c r="E69" s="33" t="s">
        <v>45</v>
      </c>
    </row>
    <row r="70" spans="1:14" ht="58.8" x14ac:dyDescent="0.3">
      <c r="A70" s="38" t="s">
        <v>133</v>
      </c>
      <c r="B70" s="35">
        <f>AVERAGE(B66:B69)</f>
        <v>1.0841388490353427</v>
      </c>
      <c r="C70" s="35">
        <f>AVERAGE(C66:C69)</f>
        <v>0.73008086667555494</v>
      </c>
      <c r="D70" s="35">
        <f>AVERAGE(D66:D69)</f>
        <v>0.82542831580058795</v>
      </c>
      <c r="E70" s="35">
        <f>AVERAGE(E66:E69)</f>
        <v>1.3618136255373727</v>
      </c>
    </row>
    <row r="71" spans="1:14" ht="44.4" x14ac:dyDescent="0.3">
      <c r="A71" s="38" t="s">
        <v>134</v>
      </c>
      <c r="B71" s="35">
        <f>B70*$B$73</f>
        <v>1.0837428339472455</v>
      </c>
      <c r="C71" s="35">
        <f t="shared" ref="C71:E71" si="4">C70*$B$73</f>
        <v>0.72981418216462546</v>
      </c>
      <c r="D71" s="35">
        <f t="shared" si="4"/>
        <v>0.82512680269874628</v>
      </c>
      <c r="E71" s="35">
        <f t="shared" si="4"/>
        <v>1.3613161811893826</v>
      </c>
    </row>
    <row r="72" spans="1:14" x14ac:dyDescent="0.3">
      <c r="A72" s="39"/>
      <c r="B72" s="31"/>
      <c r="C72" s="31"/>
      <c r="D72" s="31"/>
      <c r="E72" s="31"/>
    </row>
    <row r="73" spans="1:14" ht="15.6" x14ac:dyDescent="0.3">
      <c r="A73" s="36" t="s">
        <v>132</v>
      </c>
      <c r="B73" s="32">
        <f>4/SUM($B$70:$E$70)</f>
        <v>0.9996347192165933</v>
      </c>
      <c r="C73" s="31"/>
      <c r="D73" s="31"/>
      <c r="E73" s="31"/>
    </row>
    <row r="74" spans="1:14" x14ac:dyDescent="0.3">
      <c r="A74" s="31"/>
      <c r="B74" s="31"/>
      <c r="C74" s="31"/>
      <c r="D74" s="31"/>
      <c r="E74" s="31"/>
    </row>
    <row r="75" spans="1:14" ht="55.8" customHeight="1" x14ac:dyDescent="0.3">
      <c r="A75" s="67" t="s">
        <v>164</v>
      </c>
      <c r="B75" s="67"/>
      <c r="C75" s="67"/>
      <c r="D75" s="40">
        <f>SUM(B71:E71)</f>
        <v>3.9999999999999996</v>
      </c>
      <c r="E75" s="31"/>
    </row>
    <row r="77" spans="1:14" x14ac:dyDescent="0.3">
      <c r="D77" t="s">
        <v>144</v>
      </c>
    </row>
    <row r="78" spans="1:14" ht="18" x14ac:dyDescent="0.3">
      <c r="A78" s="43" t="s">
        <v>38</v>
      </c>
      <c r="B78" s="43" t="s">
        <v>39</v>
      </c>
      <c r="C78" s="43" t="s">
        <v>136</v>
      </c>
      <c r="D78" s="43" t="s">
        <v>137</v>
      </c>
      <c r="E78" s="43" t="s">
        <v>138</v>
      </c>
      <c r="F78" s="43" t="s">
        <v>139</v>
      </c>
      <c r="G78" s="43" t="s">
        <v>140</v>
      </c>
      <c r="H78" s="43" t="s">
        <v>141</v>
      </c>
      <c r="I78" s="43" t="s">
        <v>142</v>
      </c>
      <c r="J78" s="43" t="s">
        <v>143</v>
      </c>
      <c r="K78" s="52" t="s">
        <v>155</v>
      </c>
      <c r="L78" s="52" t="s">
        <v>156</v>
      </c>
      <c r="M78" s="52" t="s">
        <v>153</v>
      </c>
      <c r="N78" s="52" t="s">
        <v>154</v>
      </c>
    </row>
    <row r="79" spans="1:14" ht="15.6" x14ac:dyDescent="0.3">
      <c r="A79" s="44">
        <v>1</v>
      </c>
      <c r="B79" s="42">
        <v>5.5</v>
      </c>
      <c r="C79" s="41">
        <f>$B$71</f>
        <v>1.0837428339472455</v>
      </c>
      <c r="D79" s="41">
        <f>B79/C79</f>
        <v>5.0750047222621166</v>
      </c>
      <c r="E79" s="41">
        <f>$C$99+$B$99*A79</f>
        <v>5.8002095761709818</v>
      </c>
      <c r="F79" s="41">
        <f>C79*E79</f>
        <v>6.2859355635674916</v>
      </c>
      <c r="G79" s="41">
        <f>B79/F79</f>
        <v>0.87496919820135011</v>
      </c>
      <c r="H79" s="41">
        <f>(B79-F79)^2</f>
        <v>0.61769471008015064</v>
      </c>
      <c r="I79" s="46">
        <f>B79-$B$96</f>
        <v>-1.8625000000000007</v>
      </c>
      <c r="J79" s="46">
        <f>I79^2</f>
        <v>3.4689062500000025</v>
      </c>
      <c r="K79" s="12">
        <f>G79</f>
        <v>0.87496919820135011</v>
      </c>
      <c r="L79" s="12" t="s">
        <v>45</v>
      </c>
      <c r="M79" s="12" t="s">
        <v>45</v>
      </c>
      <c r="N79" s="12">
        <f>K79^2</f>
        <v>0.76557109780111343</v>
      </c>
    </row>
    <row r="80" spans="1:14" ht="15.6" x14ac:dyDescent="0.3">
      <c r="A80" s="44">
        <v>2</v>
      </c>
      <c r="B80" s="42">
        <v>4.8</v>
      </c>
      <c r="C80" s="41">
        <f>$C$71</f>
        <v>0.72981418216462546</v>
      </c>
      <c r="D80" s="41">
        <f t="shared" ref="D80:D94" si="5">B80/C80</f>
        <v>6.5770166123152363</v>
      </c>
      <c r="E80" s="41">
        <f t="shared" ref="E80:E94" si="6">$C$99+$B$99*A80</f>
        <v>6.0096324961294734</v>
      </c>
      <c r="F80" s="41">
        <f t="shared" ref="F80:F94" si="7">C80*E80</f>
        <v>4.3859150252726886</v>
      </c>
      <c r="G80" s="41">
        <f t="shared" ref="G80:G94" si="8">B80/F80</f>
        <v>1.0944124481074655</v>
      </c>
      <c r="H80" s="41">
        <f t="shared" ref="H80:H94" si="9">(B80-F80)^2</f>
        <v>0.17146636629491796</v>
      </c>
      <c r="I80" s="46">
        <f t="shared" ref="I80:I94" si="10">B80-$B$96</f>
        <v>-2.5625000000000009</v>
      </c>
      <c r="J80" s="46">
        <f t="shared" ref="J80:J94" si="11">I80^2</f>
        <v>6.5664062500000044</v>
      </c>
      <c r="K80" s="12">
        <f t="shared" ref="K80:K94" si="12">G80</f>
        <v>1.0944124481074655</v>
      </c>
      <c r="L80" s="12">
        <f>K79</f>
        <v>0.87496919820135011</v>
      </c>
      <c r="M80" s="12">
        <f>(K80-L80)^2</f>
        <v>4.8155339929357818E-2</v>
      </c>
      <c r="N80" s="12">
        <f t="shared" ref="N80:N94" si="13">K80^2</f>
        <v>1.1977386065725759</v>
      </c>
    </row>
    <row r="81" spans="1:14" ht="15.6" x14ac:dyDescent="0.3">
      <c r="A81" s="44">
        <v>3</v>
      </c>
      <c r="B81" s="42">
        <v>5.0999999999999996</v>
      </c>
      <c r="C81" s="41">
        <f>$D$71</f>
        <v>0.82512680269874628</v>
      </c>
      <c r="D81" s="41">
        <f t="shared" si="5"/>
        <v>6.180868180889779</v>
      </c>
      <c r="E81" s="41">
        <f t="shared" si="6"/>
        <v>6.2190554160879659</v>
      </c>
      <c r="F81" s="41">
        <f t="shared" si="7"/>
        <v>5.1315093112829846</v>
      </c>
      <c r="G81" s="41">
        <f t="shared" si="8"/>
        <v>0.99385964062976495</v>
      </c>
      <c r="H81" s="41">
        <f t="shared" si="9"/>
        <v>9.928366975280429E-4</v>
      </c>
      <c r="I81" s="46">
        <f t="shared" si="10"/>
        <v>-2.2625000000000011</v>
      </c>
      <c r="J81" s="46">
        <f t="shared" si="11"/>
        <v>5.1189062500000047</v>
      </c>
      <c r="K81" s="12">
        <f t="shared" si="12"/>
        <v>0.99385964062976495</v>
      </c>
      <c r="L81" s="12">
        <f t="shared" ref="L81:L94" si="14">K80</f>
        <v>1.0944124481074655</v>
      </c>
      <c r="M81" s="12">
        <f t="shared" ref="M81:M94" si="15">(K81-L81)^2</f>
        <v>1.0110867091647515E-2</v>
      </c>
      <c r="N81" s="12">
        <f t="shared" si="13"/>
        <v>0.98775698527272549</v>
      </c>
    </row>
    <row r="82" spans="1:14" ht="15.6" x14ac:dyDescent="0.3">
      <c r="A82" s="44">
        <v>4</v>
      </c>
      <c r="B82" s="42">
        <v>9</v>
      </c>
      <c r="C82" s="41">
        <f>$E$71</f>
        <v>1.3613161811893826</v>
      </c>
      <c r="D82" s="41">
        <f t="shared" si="5"/>
        <v>6.6112488225451749</v>
      </c>
      <c r="E82" s="41">
        <f t="shared" si="6"/>
        <v>6.4284783360464575</v>
      </c>
      <c r="F82" s="41">
        <f t="shared" si="7"/>
        <v>8.7511915792854396</v>
      </c>
      <c r="G82" s="41">
        <f t="shared" si="8"/>
        <v>1.0284313762829171</v>
      </c>
      <c r="H82" s="41">
        <f t="shared" si="9"/>
        <v>6.1905630218473708E-2</v>
      </c>
      <c r="I82" s="46">
        <f t="shared" si="10"/>
        <v>1.6374999999999993</v>
      </c>
      <c r="J82" s="46">
        <f t="shared" si="11"/>
        <v>2.6814062499999975</v>
      </c>
      <c r="K82" s="12">
        <f t="shared" si="12"/>
        <v>1.0284313762829171</v>
      </c>
      <c r="L82" s="12">
        <f t="shared" si="14"/>
        <v>0.99385964062976495</v>
      </c>
      <c r="M82" s="12">
        <f t="shared" si="15"/>
        <v>1.1952049060714343E-3</v>
      </c>
      <c r="N82" s="12">
        <f t="shared" si="13"/>
        <v>1.0576710957231752</v>
      </c>
    </row>
    <row r="83" spans="1:14" ht="15.6" x14ac:dyDescent="0.3">
      <c r="A83" s="44">
        <v>5</v>
      </c>
      <c r="B83" s="42">
        <v>7.1</v>
      </c>
      <c r="C83" s="41">
        <f>$B$71</f>
        <v>1.0837428339472455</v>
      </c>
      <c r="D83" s="41">
        <f t="shared" si="5"/>
        <v>6.5513697323747326</v>
      </c>
      <c r="E83" s="41">
        <f t="shared" si="6"/>
        <v>6.63790125600495</v>
      </c>
      <c r="F83" s="41">
        <f t="shared" si="7"/>
        <v>7.193777918644785</v>
      </c>
      <c r="G83" s="41">
        <f t="shared" si="8"/>
        <v>0.98696402367360658</v>
      </c>
      <c r="H83" s="41">
        <f t="shared" si="9"/>
        <v>8.7942980253479797E-3</v>
      </c>
      <c r="I83" s="46">
        <f t="shared" si="10"/>
        <v>-0.26250000000000107</v>
      </c>
      <c r="J83" s="46">
        <f t="shared" si="11"/>
        <v>6.8906250000000557E-2</v>
      </c>
      <c r="K83" s="12">
        <f t="shared" si="12"/>
        <v>0.98696402367360658</v>
      </c>
      <c r="L83" s="12">
        <f t="shared" si="14"/>
        <v>1.0284313762829171</v>
      </c>
      <c r="M83" s="12">
        <f t="shared" si="15"/>
        <v>1.7195413324248953E-3</v>
      </c>
      <c r="N83" s="12">
        <f t="shared" si="13"/>
        <v>0.97409798402599546</v>
      </c>
    </row>
    <row r="84" spans="1:14" ht="15.6" x14ac:dyDescent="0.3">
      <c r="A84" s="44">
        <v>6</v>
      </c>
      <c r="B84" s="42">
        <v>4.9000000000000004</v>
      </c>
      <c r="C84" s="41">
        <f>$C$71</f>
        <v>0.72981418216462546</v>
      </c>
      <c r="D84" s="41">
        <f t="shared" si="5"/>
        <v>6.7140377917384715</v>
      </c>
      <c r="E84" s="41">
        <f t="shared" si="6"/>
        <v>6.8473241759634416</v>
      </c>
      <c r="F84" s="41">
        <f t="shared" si="7"/>
        <v>4.9972742934968268</v>
      </c>
      <c r="G84" s="41">
        <f t="shared" si="8"/>
        <v>0.98053452986892997</v>
      </c>
      <c r="H84" s="41">
        <f t="shared" si="9"/>
        <v>9.4622881753067389E-3</v>
      </c>
      <c r="I84" s="46">
        <f t="shared" si="10"/>
        <v>-2.4625000000000004</v>
      </c>
      <c r="J84" s="46">
        <f t="shared" si="11"/>
        <v>6.0639062500000014</v>
      </c>
      <c r="K84" s="12">
        <f t="shared" si="12"/>
        <v>0.98053452986892997</v>
      </c>
      <c r="L84" s="12">
        <f t="shared" si="14"/>
        <v>0.98696402367360658</v>
      </c>
      <c r="M84" s="12">
        <f t="shared" si="15"/>
        <v>4.1338390584374932E-5</v>
      </c>
      <c r="N84" s="12">
        <f t="shared" si="13"/>
        <v>0.96144796426528356</v>
      </c>
    </row>
    <row r="85" spans="1:14" ht="15.6" x14ac:dyDescent="0.3">
      <c r="A85" s="44">
        <v>7</v>
      </c>
      <c r="B85" s="42">
        <v>6.1</v>
      </c>
      <c r="C85" s="41">
        <f>$D$71</f>
        <v>0.82512680269874628</v>
      </c>
      <c r="D85" s="41">
        <f t="shared" si="5"/>
        <v>7.392803118319148</v>
      </c>
      <c r="E85" s="41">
        <f t="shared" si="6"/>
        <v>7.0567470959219341</v>
      </c>
      <c r="F85" s="41">
        <f t="shared" si="7"/>
        <v>5.8227111687117281</v>
      </c>
      <c r="G85" s="41">
        <f t="shared" si="8"/>
        <v>1.0476219450448239</v>
      </c>
      <c r="H85" s="41">
        <f t="shared" si="9"/>
        <v>7.688909595721552E-2</v>
      </c>
      <c r="I85" s="46">
        <f t="shared" si="10"/>
        <v>-1.2625000000000011</v>
      </c>
      <c r="J85" s="46">
        <f t="shared" si="11"/>
        <v>1.5939062500000027</v>
      </c>
      <c r="K85" s="12">
        <f t="shared" si="12"/>
        <v>1.0476219450448239</v>
      </c>
      <c r="L85" s="12">
        <f t="shared" si="14"/>
        <v>0.98053452986892997</v>
      </c>
      <c r="M85" s="12">
        <f t="shared" si="15"/>
        <v>4.500721274982758E-3</v>
      </c>
      <c r="N85" s="12">
        <f t="shared" si="13"/>
        <v>1.0975117397395</v>
      </c>
    </row>
    <row r="86" spans="1:14" ht="15.6" x14ac:dyDescent="0.3">
      <c r="A86" s="44">
        <v>8</v>
      </c>
      <c r="B86" s="42">
        <v>10</v>
      </c>
      <c r="C86" s="41">
        <f>$E$71</f>
        <v>1.3613161811893826</v>
      </c>
      <c r="D86" s="41">
        <f t="shared" si="5"/>
        <v>7.3458320250501945</v>
      </c>
      <c r="E86" s="41">
        <f t="shared" si="6"/>
        <v>7.2661700158804265</v>
      </c>
      <c r="F86" s="41">
        <f t="shared" si="7"/>
        <v>9.8915548178911372</v>
      </c>
      <c r="G86" s="41">
        <f t="shared" si="8"/>
        <v>1.0109634111224572</v>
      </c>
      <c r="H86" s="41">
        <f t="shared" si="9"/>
        <v>1.1760357522624412E-2</v>
      </c>
      <c r="I86" s="46">
        <f t="shared" si="10"/>
        <v>2.6374999999999993</v>
      </c>
      <c r="J86" s="46">
        <f t="shared" si="11"/>
        <v>6.9564062499999961</v>
      </c>
      <c r="K86" s="12">
        <f t="shared" si="12"/>
        <v>1.0109634111224572</v>
      </c>
      <c r="L86" s="12">
        <f t="shared" si="14"/>
        <v>1.0476219450448239</v>
      </c>
      <c r="M86" s="12">
        <f t="shared" si="15"/>
        <v>1.3438481093373043E-3</v>
      </c>
      <c r="N86" s="12">
        <f t="shared" si="13"/>
        <v>1.0220470186283546</v>
      </c>
    </row>
    <row r="87" spans="1:14" ht="15.6" x14ac:dyDescent="0.3">
      <c r="A87" s="44">
        <v>9</v>
      </c>
      <c r="B87" s="42">
        <v>8.3000000000000007</v>
      </c>
      <c r="C87" s="41">
        <f>$B$71</f>
        <v>1.0837428339472455</v>
      </c>
      <c r="D87" s="41">
        <f t="shared" si="5"/>
        <v>7.6586434899591955</v>
      </c>
      <c r="E87" s="41">
        <f t="shared" si="6"/>
        <v>7.4755929358389182</v>
      </c>
      <c r="F87" s="41">
        <f t="shared" si="7"/>
        <v>8.1016202737220784</v>
      </c>
      <c r="G87" s="41">
        <f t="shared" si="8"/>
        <v>1.0244864261191524</v>
      </c>
      <c r="H87" s="41">
        <f t="shared" si="9"/>
        <v>3.9354515798103389E-2</v>
      </c>
      <c r="I87" s="46">
        <f t="shared" si="10"/>
        <v>0.9375</v>
      </c>
      <c r="J87" s="46">
        <f t="shared" si="11"/>
        <v>0.87890625</v>
      </c>
      <c r="K87" s="12">
        <f t="shared" si="12"/>
        <v>1.0244864261191524</v>
      </c>
      <c r="L87" s="12">
        <f t="shared" si="14"/>
        <v>1.0109634111224572</v>
      </c>
      <c r="M87" s="12">
        <f t="shared" si="15"/>
        <v>1.828719346008425E-4</v>
      </c>
      <c r="N87" s="12">
        <f t="shared" si="13"/>
        <v>1.0495724373023936</v>
      </c>
    </row>
    <row r="88" spans="1:14" ht="15.6" x14ac:dyDescent="0.3">
      <c r="A88" s="44">
        <v>10</v>
      </c>
      <c r="B88" s="42">
        <v>5.4</v>
      </c>
      <c r="C88" s="41">
        <f>$C$71</f>
        <v>0.72981418216462546</v>
      </c>
      <c r="D88" s="41">
        <f t="shared" si="5"/>
        <v>7.3991436888546422</v>
      </c>
      <c r="E88" s="41">
        <f t="shared" si="6"/>
        <v>7.6850158557974106</v>
      </c>
      <c r="F88" s="41">
        <f t="shared" si="7"/>
        <v>5.6086335617209668</v>
      </c>
      <c r="G88" s="41">
        <f t="shared" si="8"/>
        <v>0.96280135626172936</v>
      </c>
      <c r="H88" s="41">
        <f t="shared" si="9"/>
        <v>4.3527963076376325E-2</v>
      </c>
      <c r="I88" s="46">
        <f t="shared" si="10"/>
        <v>-1.9625000000000004</v>
      </c>
      <c r="J88" s="46">
        <f t="shared" si="11"/>
        <v>3.8514062500000015</v>
      </c>
      <c r="K88" s="12">
        <f t="shared" si="12"/>
        <v>0.96280135626172936</v>
      </c>
      <c r="L88" s="12">
        <f t="shared" si="14"/>
        <v>1.0244864261191524</v>
      </c>
      <c r="M88" s="12">
        <f t="shared" si="15"/>
        <v>3.8050478433151627E-3</v>
      </c>
      <c r="N88" s="12">
        <f t="shared" si="13"/>
        <v>0.9269864516194255</v>
      </c>
    </row>
    <row r="89" spans="1:14" ht="15.6" x14ac:dyDescent="0.3">
      <c r="A89" s="44">
        <v>11</v>
      </c>
      <c r="B89" s="42">
        <v>6.4</v>
      </c>
      <c r="C89" s="41">
        <f>$D$71</f>
        <v>0.82512680269874628</v>
      </c>
      <c r="D89" s="41">
        <f t="shared" si="5"/>
        <v>7.7563835995479593</v>
      </c>
      <c r="E89" s="41">
        <f t="shared" si="6"/>
        <v>7.8944387757559031</v>
      </c>
      <c r="F89" s="41">
        <f t="shared" si="7"/>
        <v>6.5139130261404734</v>
      </c>
      <c r="G89" s="41">
        <f t="shared" si="8"/>
        <v>0.98251235076622334</v>
      </c>
      <c r="H89" s="41">
        <f t="shared" si="9"/>
        <v>1.2976177524480097E-2</v>
      </c>
      <c r="I89" s="46">
        <f t="shared" si="10"/>
        <v>-0.96250000000000036</v>
      </c>
      <c r="J89" s="46">
        <f t="shared" si="11"/>
        <v>0.92640625000000065</v>
      </c>
      <c r="K89" s="12">
        <f t="shared" si="12"/>
        <v>0.98251235076622334</v>
      </c>
      <c r="L89" s="12">
        <f t="shared" si="14"/>
        <v>0.96280135626172936</v>
      </c>
      <c r="M89" s="12">
        <f t="shared" si="15"/>
        <v>3.8852330435619204E-4</v>
      </c>
      <c r="N89" s="12">
        <f t="shared" si="13"/>
        <v>0.96533051940817027</v>
      </c>
    </row>
    <row r="90" spans="1:14" ht="15.6" x14ac:dyDescent="0.3">
      <c r="A90" s="44">
        <v>12</v>
      </c>
      <c r="B90" s="42">
        <v>10.9</v>
      </c>
      <c r="C90" s="41">
        <f>$E$71</f>
        <v>1.3613161811893826</v>
      </c>
      <c r="D90" s="41">
        <f t="shared" si="5"/>
        <v>8.006956907304712</v>
      </c>
      <c r="E90" s="41">
        <f t="shared" si="6"/>
        <v>8.1038616957143947</v>
      </c>
      <c r="F90" s="41">
        <f t="shared" si="7"/>
        <v>11.031918056496835</v>
      </c>
      <c r="G90" s="41">
        <f t="shared" si="8"/>
        <v>0.98804214681243518</v>
      </c>
      <c r="H90" s="41">
        <f t="shared" si="9"/>
        <v>1.7402373629902025E-2</v>
      </c>
      <c r="I90" s="46">
        <f t="shared" si="10"/>
        <v>3.5374999999999996</v>
      </c>
      <c r="J90" s="46">
        <f t="shared" si="11"/>
        <v>12.513906249999998</v>
      </c>
      <c r="K90" s="12">
        <f t="shared" si="12"/>
        <v>0.98804214681243518</v>
      </c>
      <c r="L90" s="12">
        <f t="shared" si="14"/>
        <v>0.98251235076622334</v>
      </c>
      <c r="M90" s="12">
        <f t="shared" si="15"/>
        <v>3.0578644312700135E-5</v>
      </c>
      <c r="N90" s="12">
        <f t="shared" si="13"/>
        <v>0.97622728387772573</v>
      </c>
    </row>
    <row r="91" spans="1:14" ht="15.6" x14ac:dyDescent="0.3">
      <c r="A91" s="44">
        <v>13</v>
      </c>
      <c r="B91" s="42">
        <v>9</v>
      </c>
      <c r="C91" s="41">
        <f>$B$71</f>
        <v>1.0837428339472455</v>
      </c>
      <c r="D91" s="41">
        <f t="shared" si="5"/>
        <v>8.3045531818834633</v>
      </c>
      <c r="E91" s="41">
        <f t="shared" si="6"/>
        <v>8.3132846156728863</v>
      </c>
      <c r="F91" s="41">
        <f t="shared" si="7"/>
        <v>9.0094626287993709</v>
      </c>
      <c r="G91" s="41">
        <f t="shared" si="8"/>
        <v>0.9989497010877072</v>
      </c>
      <c r="H91" s="41">
        <f t="shared" si="9"/>
        <v>8.95413437946831E-5</v>
      </c>
      <c r="I91" s="46">
        <f>B91-$B$96</f>
        <v>1.6374999999999993</v>
      </c>
      <c r="J91" s="46">
        <f t="shared" si="11"/>
        <v>2.6814062499999975</v>
      </c>
      <c r="K91" s="12">
        <f t="shared" si="12"/>
        <v>0.9989497010877072</v>
      </c>
      <c r="L91" s="12">
        <f t="shared" si="14"/>
        <v>0.98804214681243518</v>
      </c>
      <c r="M91" s="12">
        <f t="shared" si="15"/>
        <v>1.1897474026800478E-4</v>
      </c>
      <c r="N91" s="12">
        <f t="shared" si="13"/>
        <v>0.99790050530321961</v>
      </c>
    </row>
    <row r="92" spans="1:14" ht="15.6" x14ac:dyDescent="0.3">
      <c r="A92" s="44">
        <v>14</v>
      </c>
      <c r="B92" s="42">
        <v>6.6</v>
      </c>
      <c r="C92" s="41">
        <f>$C$71</f>
        <v>0.72981418216462546</v>
      </c>
      <c r="D92" s="41">
        <f t="shared" si="5"/>
        <v>9.0433978419334498</v>
      </c>
      <c r="E92" s="41">
        <f t="shared" si="6"/>
        <v>8.5227075356313797</v>
      </c>
      <c r="F92" s="41">
        <f t="shared" si="7"/>
        <v>6.2199928299451059</v>
      </c>
      <c r="G92" s="41">
        <f t="shared" si="8"/>
        <v>1.0610944707565277</v>
      </c>
      <c r="H92" s="41">
        <f t="shared" si="9"/>
        <v>0.1444054492931289</v>
      </c>
      <c r="I92" s="46">
        <f t="shared" si="10"/>
        <v>-0.76250000000000107</v>
      </c>
      <c r="J92" s="46">
        <f t="shared" si="11"/>
        <v>0.58140625000000168</v>
      </c>
      <c r="K92" s="12">
        <f t="shared" si="12"/>
        <v>1.0610944707565277</v>
      </c>
      <c r="L92" s="12">
        <f t="shared" si="14"/>
        <v>0.9989497010877072</v>
      </c>
      <c r="M92" s="12">
        <f t="shared" si="15"/>
        <v>3.8619723971907577E-3</v>
      </c>
      <c r="N92" s="12">
        <f t="shared" si="13"/>
        <v>1.1259214758700757</v>
      </c>
    </row>
    <row r="93" spans="1:14" ht="15.6" x14ac:dyDescent="0.3">
      <c r="A93" s="44">
        <v>15</v>
      </c>
      <c r="B93" s="42">
        <v>7.5</v>
      </c>
      <c r="C93" s="41">
        <f>$D$71</f>
        <v>0.82512680269874628</v>
      </c>
      <c r="D93" s="41">
        <f t="shared" si="5"/>
        <v>9.0895120307202646</v>
      </c>
      <c r="E93" s="41">
        <f t="shared" si="6"/>
        <v>8.7321304555898713</v>
      </c>
      <c r="F93" s="41">
        <f t="shared" si="7"/>
        <v>7.2051148835692169</v>
      </c>
      <c r="G93" s="41">
        <f t="shared" si="8"/>
        <v>1.0409271914738305</v>
      </c>
      <c r="H93" s="41">
        <f t="shared" si="9"/>
        <v>8.6957231892396486E-2</v>
      </c>
      <c r="I93" s="46">
        <f t="shared" si="10"/>
        <v>0.13749999999999929</v>
      </c>
      <c r="J93" s="46">
        <f t="shared" si="11"/>
        <v>1.8906249999999805E-2</v>
      </c>
      <c r="K93" s="12">
        <f t="shared" si="12"/>
        <v>1.0409271914738305</v>
      </c>
      <c r="L93" s="12">
        <f t="shared" si="14"/>
        <v>1.0610944707565277</v>
      </c>
      <c r="M93" s="12">
        <f t="shared" si="15"/>
        <v>4.0671915366630916E-4</v>
      </c>
      <c r="N93" s="12">
        <f t="shared" si="13"/>
        <v>1.0835294179495967</v>
      </c>
    </row>
    <row r="94" spans="1:14" ht="15.6" x14ac:dyDescent="0.3">
      <c r="A94" s="44">
        <v>16</v>
      </c>
      <c r="B94" s="42">
        <v>11.2</v>
      </c>
      <c r="C94" s="41">
        <f>$E$71</f>
        <v>1.3613161811893826</v>
      </c>
      <c r="D94" s="41">
        <f t="shared" si="5"/>
        <v>8.2273318680562184</v>
      </c>
      <c r="E94" s="41">
        <f t="shared" si="6"/>
        <v>8.9415533755483629</v>
      </c>
      <c r="F94" s="41">
        <f t="shared" si="7"/>
        <v>12.172281295102531</v>
      </c>
      <c r="G94" s="41">
        <f t="shared" si="8"/>
        <v>0.92012333008655289</v>
      </c>
      <c r="H94" s="41">
        <f t="shared" si="9"/>
        <v>0.94533091680625592</v>
      </c>
      <c r="I94" s="46">
        <f t="shared" si="10"/>
        <v>3.8374999999999986</v>
      </c>
      <c r="J94" s="46">
        <f t="shared" si="11"/>
        <v>14.726406249999989</v>
      </c>
      <c r="K94" s="12">
        <f t="shared" si="12"/>
        <v>0.92012333008655289</v>
      </c>
      <c r="L94" s="12">
        <f t="shared" si="14"/>
        <v>1.0409271914738305</v>
      </c>
      <c r="M94" s="12">
        <f t="shared" si="15"/>
        <v>1.4593572926076583E-2</v>
      </c>
      <c r="N94" s="12">
        <f t="shared" si="13"/>
        <v>0.84662694256956761</v>
      </c>
    </row>
    <row r="95" spans="1:14" ht="15.6" x14ac:dyDescent="0.3">
      <c r="A95" s="45" t="s">
        <v>46</v>
      </c>
      <c r="B95" s="46">
        <f>SUM(B79:B94)</f>
        <v>117.80000000000001</v>
      </c>
      <c r="C95" s="46">
        <f t="shared" ref="C95:N95" si="16">SUM(C79:C94)</f>
        <v>15.999999999999998</v>
      </c>
      <c r="D95" s="46">
        <f t="shared" si="16"/>
        <v>117.93410361375476</v>
      </c>
      <c r="E95" s="46">
        <f t="shared" si="16"/>
        <v>117.93410361375477</v>
      </c>
      <c r="F95" s="46">
        <f t="shared" si="16"/>
        <v>118.32280623364967</v>
      </c>
      <c r="G95" s="46">
        <f t="shared" si="16"/>
        <v>15.996693546295472</v>
      </c>
      <c r="H95" s="46">
        <f t="shared" si="16"/>
        <v>2.2490097523360029</v>
      </c>
      <c r="I95" s="46">
        <f t="shared" si="16"/>
        <v>-1.0658141036401503E-14</v>
      </c>
      <c r="J95" s="46">
        <f t="shared" si="16"/>
        <v>68.697499999999991</v>
      </c>
      <c r="K95" s="46">
        <f t="shared" si="16"/>
        <v>15.996693546295472</v>
      </c>
      <c r="L95" s="46">
        <f t="shared" si="16"/>
        <v>15.076570216208919</v>
      </c>
      <c r="M95" s="46">
        <f t="shared" si="16"/>
        <v>9.0455121978192665E-2</v>
      </c>
      <c r="N95" s="46">
        <f t="shared" si="16"/>
        <v>16.035937525928897</v>
      </c>
    </row>
    <row r="96" spans="1:14" ht="15.6" x14ac:dyDescent="0.3">
      <c r="A96" s="45" t="s">
        <v>47</v>
      </c>
      <c r="B96" s="46">
        <f>AVERAGE(B79:B94)</f>
        <v>7.3625000000000007</v>
      </c>
      <c r="C96" s="46">
        <f t="shared" ref="C96:N96" si="17">AVERAGE(C79:C94)</f>
        <v>0.99999999999999989</v>
      </c>
      <c r="D96" s="46">
        <f t="shared" si="17"/>
        <v>7.3708814758596723</v>
      </c>
      <c r="E96" s="46">
        <f t="shared" si="17"/>
        <v>7.3708814758596732</v>
      </c>
      <c r="F96" s="46">
        <f t="shared" si="17"/>
        <v>7.3951753896031045</v>
      </c>
      <c r="G96" s="46">
        <f t="shared" si="17"/>
        <v>0.99979334664346697</v>
      </c>
      <c r="H96" s="46">
        <f t="shared" si="17"/>
        <v>0.14056310952100018</v>
      </c>
      <c r="I96" s="46">
        <f t="shared" si="17"/>
        <v>-6.6613381477509392E-16</v>
      </c>
      <c r="J96" s="46">
        <f t="shared" si="17"/>
        <v>4.2935937499999994</v>
      </c>
      <c r="K96" s="46">
        <f t="shared" si="17"/>
        <v>0.99979334664346697</v>
      </c>
      <c r="L96" s="46">
        <f t="shared" si="17"/>
        <v>1.0051046810805946</v>
      </c>
      <c r="M96" s="46">
        <f t="shared" si="17"/>
        <v>6.0303414652128446E-3</v>
      </c>
      <c r="N96" s="46">
        <f t="shared" si="17"/>
        <v>1.0022460953705561</v>
      </c>
    </row>
    <row r="97" spans="1:16" x14ac:dyDescent="0.3">
      <c r="L97" s="54" t="s">
        <v>162</v>
      </c>
      <c r="M97" s="54"/>
      <c r="N97" s="54"/>
      <c r="O97" s="54"/>
    </row>
    <row r="98" spans="1:16" x14ac:dyDescent="0.3">
      <c r="B98" s="12" t="s">
        <v>146</v>
      </c>
      <c r="C98" s="12" t="s">
        <v>145</v>
      </c>
      <c r="M98" s="12" t="s">
        <v>157</v>
      </c>
      <c r="N98" s="53">
        <f>M95/N95</f>
        <v>5.6407754041155108E-3</v>
      </c>
    </row>
    <row r="99" spans="1:16" x14ac:dyDescent="0.3">
      <c r="A99" t="s">
        <v>163</v>
      </c>
      <c r="B99" s="12">
        <f t="array" ref="B99:C103">LINEST(D79:D94,A79:A94,1,1)</f>
        <v>0.20942291995849213</v>
      </c>
      <c r="C99" s="12">
        <v>5.5907866562124893</v>
      </c>
      <c r="M99" s="12" t="s">
        <v>161</v>
      </c>
      <c r="N99" s="12">
        <v>1.37</v>
      </c>
    </row>
    <row r="100" spans="1:16" x14ac:dyDescent="0.3">
      <c r="B100" s="12">
        <v>2.0903698446971306E-2</v>
      </c>
      <c r="C100" s="12">
        <v>0.20212914416095132</v>
      </c>
      <c r="M100" s="12" t="s">
        <v>159</v>
      </c>
      <c r="N100" s="12">
        <v>1.1000000000000001</v>
      </c>
    </row>
    <row r="101" spans="1:16" x14ac:dyDescent="0.3">
      <c r="B101" s="12">
        <v>0.87758984025339504</v>
      </c>
      <c r="C101" s="12">
        <v>0.38544515430739251</v>
      </c>
    </row>
    <row r="102" spans="1:16" x14ac:dyDescent="0.3">
      <c r="B102" s="12">
        <v>100.3695917804591</v>
      </c>
      <c r="C102" s="12">
        <v>14</v>
      </c>
      <c r="L102" s="48">
        <v>0</v>
      </c>
      <c r="M102" s="48" t="s">
        <v>158</v>
      </c>
      <c r="N102" s="48">
        <f>N98</f>
        <v>5.6407754041155108E-3</v>
      </c>
      <c r="O102" s="48" t="s">
        <v>158</v>
      </c>
      <c r="P102" s="48">
        <f>N100</f>
        <v>1.1000000000000001</v>
      </c>
    </row>
    <row r="103" spans="1:16" x14ac:dyDescent="0.3">
      <c r="B103" s="12">
        <v>14.911706197339939</v>
      </c>
      <c r="C103" s="12">
        <v>2.0799515377066946</v>
      </c>
      <c r="L103" t="s">
        <v>160</v>
      </c>
    </row>
    <row r="127" spans="1:2" ht="15.6" customHeight="1" x14ac:dyDescent="0.3">
      <c r="A127" s="12" t="s">
        <v>147</v>
      </c>
      <c r="B127" s="55">
        <f>1-H95/J95</f>
        <v>0.96726213104791292</v>
      </c>
    </row>
    <row r="128" spans="1:2" ht="15.6" x14ac:dyDescent="0.3">
      <c r="A128" s="47" t="s">
        <v>148</v>
      </c>
    </row>
    <row r="130" spans="1:8" ht="15.6" x14ac:dyDescent="0.3">
      <c r="A130" s="49" t="s">
        <v>149</v>
      </c>
      <c r="B130" s="5"/>
      <c r="C130" s="5"/>
      <c r="D130" s="5"/>
      <c r="E130" s="5"/>
      <c r="F130" s="5"/>
      <c r="G130" s="5"/>
      <c r="H130" s="5"/>
    </row>
    <row r="131" spans="1:8" ht="15.6" x14ac:dyDescent="0.3">
      <c r="A131" s="5"/>
      <c r="B131" s="5"/>
      <c r="C131" s="5"/>
      <c r="D131" s="5"/>
      <c r="E131" s="5"/>
      <c r="F131" s="5"/>
      <c r="G131" s="5"/>
      <c r="H131" s="5"/>
    </row>
    <row r="132" spans="1:8" ht="46.8" x14ac:dyDescent="0.3">
      <c r="A132" s="43" t="s">
        <v>38</v>
      </c>
      <c r="B132" s="43" t="s">
        <v>138</v>
      </c>
      <c r="C132" s="43" t="s">
        <v>136</v>
      </c>
      <c r="D132" s="51" t="s">
        <v>152</v>
      </c>
      <c r="E132" s="5"/>
      <c r="F132" s="5"/>
      <c r="G132" s="5"/>
      <c r="H132" s="5"/>
    </row>
    <row r="133" spans="1:8" ht="15.6" x14ac:dyDescent="0.3">
      <c r="A133" s="50">
        <v>17</v>
      </c>
      <c r="B133" s="50">
        <f>$C$99+$B$99*A133</f>
        <v>9.1509762955068545</v>
      </c>
      <c r="C133" s="50">
        <f>C79</f>
        <v>1.0837428339472455</v>
      </c>
      <c r="D133" s="50">
        <f>B133*C133</f>
        <v>9.9173049838766651</v>
      </c>
      <c r="E133" s="5"/>
      <c r="F133" s="5"/>
      <c r="G133" s="5"/>
      <c r="H133" s="5"/>
    </row>
    <row r="134" spans="1:8" ht="15.6" x14ac:dyDescent="0.3">
      <c r="A134" s="50">
        <v>18</v>
      </c>
      <c r="B134" s="50">
        <f>$C$99+$B$99*A134</f>
        <v>9.3603992154653479</v>
      </c>
      <c r="C134" s="50">
        <f>C80</f>
        <v>0.72981418216462546</v>
      </c>
      <c r="D134" s="50">
        <f>B134*C134</f>
        <v>6.831352098169245</v>
      </c>
      <c r="E134" s="5"/>
      <c r="F134" s="5"/>
      <c r="G134" s="5"/>
      <c r="H134" s="5"/>
    </row>
    <row r="135" spans="1:8" ht="15.6" x14ac:dyDescent="0.3">
      <c r="A135" s="5"/>
      <c r="B135" s="5"/>
      <c r="C135" s="5"/>
      <c r="D135" s="5"/>
      <c r="E135" s="5"/>
      <c r="F135" s="5"/>
      <c r="G135" s="5"/>
      <c r="H135" s="5"/>
    </row>
    <row r="136" spans="1:8" ht="15.6" x14ac:dyDescent="0.3">
      <c r="A136" s="5" t="s">
        <v>150</v>
      </c>
      <c r="B136" s="5"/>
      <c r="C136" s="5"/>
      <c r="D136" s="5"/>
      <c r="E136" s="5"/>
      <c r="F136" s="5"/>
      <c r="G136" s="5"/>
      <c r="H136" s="5"/>
    </row>
    <row r="137" spans="1:8" ht="15.6" x14ac:dyDescent="0.3">
      <c r="A137" s="5" t="s">
        <v>151</v>
      </c>
      <c r="B137" s="5"/>
      <c r="C137" s="5"/>
      <c r="D137" s="5"/>
      <c r="E137" s="5"/>
      <c r="F137" s="5"/>
      <c r="G137" s="5"/>
      <c r="H137" s="5"/>
    </row>
  </sheetData>
  <mergeCells count="7">
    <mergeCell ref="A75:C75"/>
    <mergeCell ref="A37:E41"/>
    <mergeCell ref="E20:E22"/>
    <mergeCell ref="D20:D22"/>
    <mergeCell ref="B64:E64"/>
    <mergeCell ref="A64:A65"/>
    <mergeCell ref="A66:A6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E21" sqref="E21"/>
    </sheetView>
  </sheetViews>
  <sheetFormatPr defaultRowHeight="14.4" x14ac:dyDescent="0.3"/>
  <cols>
    <col min="6" max="6" width="15.21875" customWidth="1"/>
  </cols>
  <sheetData>
    <row r="2" spans="1:8" ht="18" x14ac:dyDescent="0.3">
      <c r="A2" s="21" t="s">
        <v>38</v>
      </c>
      <c r="B2" s="21" t="s">
        <v>39</v>
      </c>
      <c r="C2" s="21" t="s">
        <v>40</v>
      </c>
      <c r="D2" s="21" t="s">
        <v>41</v>
      </c>
      <c r="E2" s="21" t="s">
        <v>42</v>
      </c>
      <c r="F2" s="21" t="s">
        <v>49</v>
      </c>
      <c r="G2" s="21" t="s">
        <v>43</v>
      </c>
      <c r="H2" s="21" t="s">
        <v>44</v>
      </c>
    </row>
    <row r="3" spans="1:8" ht="15.6" x14ac:dyDescent="0.3">
      <c r="A3" s="19">
        <v>1</v>
      </c>
      <c r="B3" s="18">
        <v>5.5</v>
      </c>
      <c r="C3" s="19" t="s">
        <v>45</v>
      </c>
      <c r="D3" s="19" t="s">
        <v>45</v>
      </c>
      <c r="E3" s="19" t="s">
        <v>45</v>
      </c>
      <c r="F3" s="19" t="s">
        <v>45</v>
      </c>
      <c r="G3" s="19" t="s">
        <v>45</v>
      </c>
      <c r="H3" s="19" t="s">
        <v>45</v>
      </c>
    </row>
    <row r="4" spans="1:8" ht="15.6" x14ac:dyDescent="0.3">
      <c r="A4" s="19">
        <v>2</v>
      </c>
      <c r="B4" s="18">
        <v>4.8</v>
      </c>
      <c r="C4" s="20">
        <f>B3</f>
        <v>5.5</v>
      </c>
      <c r="D4" s="18">
        <f>B4-$B$20</f>
        <v>-2.6866666666666665</v>
      </c>
      <c r="E4" s="20">
        <f>C4-$C$20</f>
        <v>-1.6066666666666674</v>
      </c>
      <c r="F4" s="20">
        <f>D4*E4</f>
        <v>4.3165777777777796</v>
      </c>
      <c r="G4" s="18">
        <f>D4^2</f>
        <v>7.2181777777777771</v>
      </c>
      <c r="H4" s="20">
        <f>E4^2</f>
        <v>2.5813777777777798</v>
      </c>
    </row>
    <row r="5" spans="1:8" ht="15.6" x14ac:dyDescent="0.3">
      <c r="A5" s="19">
        <v>3</v>
      </c>
      <c r="B5" s="18">
        <v>5.0999999999999996</v>
      </c>
      <c r="C5" s="20">
        <f t="shared" ref="C5:C18" si="0">B4</f>
        <v>4.8</v>
      </c>
      <c r="D5" s="18">
        <f t="shared" ref="D5:D18" si="1">B5-$B$20</f>
        <v>-2.3866666666666667</v>
      </c>
      <c r="E5" s="20">
        <f t="shared" ref="E5:E18" si="2">C5-$C$20</f>
        <v>-2.3066666666666675</v>
      </c>
      <c r="F5" s="20">
        <f>D5*E5</f>
        <v>5.5052444444444468</v>
      </c>
      <c r="G5" s="20">
        <f>D5^2</f>
        <v>5.6961777777777778</v>
      </c>
      <c r="H5" s="20">
        <f>E5^2</f>
        <v>5.3207111111111152</v>
      </c>
    </row>
    <row r="6" spans="1:8" ht="15.6" x14ac:dyDescent="0.3">
      <c r="A6" s="19">
        <v>4</v>
      </c>
      <c r="B6" s="18">
        <v>9</v>
      </c>
      <c r="C6" s="20">
        <f t="shared" si="0"/>
        <v>5.0999999999999996</v>
      </c>
      <c r="D6" s="18">
        <f t="shared" si="1"/>
        <v>1.5133333333333336</v>
      </c>
      <c r="E6" s="20">
        <f t="shared" si="2"/>
        <v>-2.0066666666666677</v>
      </c>
      <c r="F6" s="20">
        <f t="shared" ref="F6:F17" si="3">D6*E6</f>
        <v>-3.0367555555555579</v>
      </c>
      <c r="G6" s="20">
        <f t="shared" ref="G6:G18" si="4">D6^2</f>
        <v>2.2901777777777785</v>
      </c>
      <c r="H6" s="20">
        <f t="shared" ref="H6:H17" si="5">E6^2</f>
        <v>4.0267111111111156</v>
      </c>
    </row>
    <row r="7" spans="1:8" ht="15.6" x14ac:dyDescent="0.3">
      <c r="A7" s="19">
        <v>5</v>
      </c>
      <c r="B7" s="18">
        <v>7.1</v>
      </c>
      <c r="C7" s="20">
        <f t="shared" si="0"/>
        <v>9</v>
      </c>
      <c r="D7" s="18">
        <f t="shared" si="1"/>
        <v>-0.38666666666666671</v>
      </c>
      <c r="E7" s="20">
        <f t="shared" si="2"/>
        <v>1.8933333333333326</v>
      </c>
      <c r="F7" s="20">
        <f t="shared" si="3"/>
        <v>-0.73208888888888868</v>
      </c>
      <c r="G7" s="20">
        <f t="shared" si="4"/>
        <v>0.14951111111111115</v>
      </c>
      <c r="H7" s="20">
        <f t="shared" si="5"/>
        <v>3.5847111111111083</v>
      </c>
    </row>
    <row r="8" spans="1:8" ht="15.6" x14ac:dyDescent="0.3">
      <c r="A8" s="19">
        <v>6</v>
      </c>
      <c r="B8" s="18">
        <v>4.9000000000000004</v>
      </c>
      <c r="C8" s="20">
        <f t="shared" si="0"/>
        <v>7.1</v>
      </c>
      <c r="D8" s="18">
        <f t="shared" si="1"/>
        <v>-2.586666666666666</v>
      </c>
      <c r="E8" s="20">
        <f t="shared" si="2"/>
        <v>-6.6666666666677088E-3</v>
      </c>
      <c r="F8" s="20">
        <f t="shared" si="3"/>
        <v>1.7244444444447136E-2</v>
      </c>
      <c r="G8" s="20">
        <f t="shared" si="4"/>
        <v>6.6908444444444406</v>
      </c>
      <c r="H8" s="20">
        <f t="shared" si="5"/>
        <v>4.4444444444458338E-5</v>
      </c>
    </row>
    <row r="9" spans="1:8" ht="15.6" x14ac:dyDescent="0.3">
      <c r="A9" s="19">
        <v>7</v>
      </c>
      <c r="B9" s="18">
        <v>6.1</v>
      </c>
      <c r="C9" s="20">
        <f t="shared" si="0"/>
        <v>4.9000000000000004</v>
      </c>
      <c r="D9" s="18">
        <f t="shared" si="1"/>
        <v>-1.3866666666666667</v>
      </c>
      <c r="E9" s="20">
        <f t="shared" si="2"/>
        <v>-2.206666666666667</v>
      </c>
      <c r="F9" s="20">
        <f t="shared" si="3"/>
        <v>3.0599111111111115</v>
      </c>
      <c r="G9" s="20">
        <f t="shared" si="4"/>
        <v>1.9228444444444446</v>
      </c>
      <c r="H9" s="20">
        <f t="shared" si="5"/>
        <v>4.8693777777777791</v>
      </c>
    </row>
    <row r="10" spans="1:8" ht="15.6" x14ac:dyDescent="0.3">
      <c r="A10" s="19">
        <v>8</v>
      </c>
      <c r="B10" s="18">
        <v>10</v>
      </c>
      <c r="C10" s="20">
        <f t="shared" si="0"/>
        <v>6.1</v>
      </c>
      <c r="D10" s="18">
        <f t="shared" si="1"/>
        <v>2.5133333333333336</v>
      </c>
      <c r="E10" s="20">
        <f t="shared" si="2"/>
        <v>-1.0066666666666677</v>
      </c>
      <c r="F10" s="20">
        <f t="shared" si="3"/>
        <v>-2.5300888888888919</v>
      </c>
      <c r="G10" s="20">
        <f t="shared" si="4"/>
        <v>6.3168444444444463</v>
      </c>
      <c r="H10" s="20">
        <f t="shared" si="5"/>
        <v>1.0133777777777799</v>
      </c>
    </row>
    <row r="11" spans="1:8" ht="15.6" x14ac:dyDescent="0.3">
      <c r="A11" s="19">
        <v>9</v>
      </c>
      <c r="B11" s="18">
        <v>8.3000000000000007</v>
      </c>
      <c r="C11" s="20">
        <f t="shared" si="0"/>
        <v>10</v>
      </c>
      <c r="D11" s="18">
        <f t="shared" si="1"/>
        <v>0.81333333333333435</v>
      </c>
      <c r="E11" s="20">
        <f t="shared" si="2"/>
        <v>2.8933333333333326</v>
      </c>
      <c r="F11" s="20">
        <f t="shared" si="3"/>
        <v>2.3532444444444467</v>
      </c>
      <c r="G11" s="20">
        <f t="shared" si="4"/>
        <v>0.66151111111111272</v>
      </c>
      <c r="H11" s="20">
        <f t="shared" si="5"/>
        <v>8.3713777777777736</v>
      </c>
    </row>
    <row r="12" spans="1:8" ht="15.6" x14ac:dyDescent="0.3">
      <c r="A12" s="19">
        <v>10</v>
      </c>
      <c r="B12" s="18">
        <v>5.4</v>
      </c>
      <c r="C12" s="20">
        <f t="shared" si="0"/>
        <v>8.3000000000000007</v>
      </c>
      <c r="D12" s="18">
        <f t="shared" si="1"/>
        <v>-2.086666666666666</v>
      </c>
      <c r="E12" s="20">
        <f t="shared" si="2"/>
        <v>1.1933333333333334</v>
      </c>
      <c r="F12" s="20">
        <f t="shared" si="3"/>
        <v>-2.4900888888888884</v>
      </c>
      <c r="G12" s="20">
        <f t="shared" si="4"/>
        <v>4.3541777777777746</v>
      </c>
      <c r="H12" s="20">
        <f t="shared" si="5"/>
        <v>1.4240444444444444</v>
      </c>
    </row>
    <row r="13" spans="1:8" ht="15.6" x14ac:dyDescent="0.3">
      <c r="A13" s="19">
        <v>11</v>
      </c>
      <c r="B13" s="18">
        <v>6.4</v>
      </c>
      <c r="C13" s="20">
        <f t="shared" si="0"/>
        <v>5.4</v>
      </c>
      <c r="D13" s="18">
        <f t="shared" si="1"/>
        <v>-1.086666666666666</v>
      </c>
      <c r="E13" s="20">
        <f t="shared" si="2"/>
        <v>-1.706666666666667</v>
      </c>
      <c r="F13" s="20">
        <f t="shared" si="3"/>
        <v>1.854577777777777</v>
      </c>
      <c r="G13" s="20">
        <f t="shared" si="4"/>
        <v>1.180844444444443</v>
      </c>
      <c r="H13" s="20">
        <f t="shared" si="5"/>
        <v>2.9127111111111121</v>
      </c>
    </row>
    <row r="14" spans="1:8" ht="15.6" x14ac:dyDescent="0.3">
      <c r="A14" s="19">
        <v>12</v>
      </c>
      <c r="B14" s="18">
        <v>10.9</v>
      </c>
      <c r="C14" s="20">
        <f t="shared" si="0"/>
        <v>6.4</v>
      </c>
      <c r="D14" s="18">
        <f t="shared" si="1"/>
        <v>3.413333333333334</v>
      </c>
      <c r="E14" s="20">
        <f t="shared" si="2"/>
        <v>-0.706666666666667</v>
      </c>
      <c r="F14" s="20">
        <f>D14*E14</f>
        <v>-2.4120888888888903</v>
      </c>
      <c r="G14" s="20">
        <f t="shared" si="4"/>
        <v>11.650844444444449</v>
      </c>
      <c r="H14" s="20">
        <f t="shared" si="5"/>
        <v>0.49937777777777825</v>
      </c>
    </row>
    <row r="15" spans="1:8" ht="15.6" x14ac:dyDescent="0.3">
      <c r="A15" s="19">
        <v>13</v>
      </c>
      <c r="B15" s="18">
        <v>9</v>
      </c>
      <c r="C15" s="20">
        <f t="shared" si="0"/>
        <v>10.9</v>
      </c>
      <c r="D15" s="18">
        <f t="shared" si="1"/>
        <v>1.5133333333333336</v>
      </c>
      <c r="E15" s="20">
        <f t="shared" si="2"/>
        <v>3.793333333333333</v>
      </c>
      <c r="F15" s="20">
        <f t="shared" si="3"/>
        <v>5.7405777777777782</v>
      </c>
      <c r="G15" s="20">
        <f t="shared" si="4"/>
        <v>2.2901777777777785</v>
      </c>
      <c r="H15" s="20">
        <f t="shared" si="5"/>
        <v>14.389377777777776</v>
      </c>
    </row>
    <row r="16" spans="1:8" ht="15.6" x14ac:dyDescent="0.3">
      <c r="A16" s="19">
        <v>14</v>
      </c>
      <c r="B16" s="18">
        <v>6.6</v>
      </c>
      <c r="C16" s="20">
        <f t="shared" si="0"/>
        <v>9</v>
      </c>
      <c r="D16" s="18">
        <f t="shared" si="1"/>
        <v>-0.88666666666666671</v>
      </c>
      <c r="E16" s="20">
        <f t="shared" si="2"/>
        <v>1.8933333333333326</v>
      </c>
      <c r="F16" s="20">
        <f t="shared" si="3"/>
        <v>-1.6787555555555551</v>
      </c>
      <c r="G16" s="20">
        <f t="shared" si="4"/>
        <v>0.78617777777777786</v>
      </c>
      <c r="H16" s="20">
        <f t="shared" si="5"/>
        <v>3.5847111111111083</v>
      </c>
    </row>
    <row r="17" spans="1:8" ht="15.6" x14ac:dyDescent="0.3">
      <c r="A17" s="19">
        <v>15</v>
      </c>
      <c r="B17" s="18">
        <v>7.5</v>
      </c>
      <c r="C17" s="20">
        <f t="shared" si="0"/>
        <v>6.6</v>
      </c>
      <c r="D17" s="18">
        <f t="shared" si="1"/>
        <v>1.3333333333333641E-2</v>
      </c>
      <c r="E17" s="20">
        <f>C17-$C$20</f>
        <v>-0.50666666666666771</v>
      </c>
      <c r="F17" s="20">
        <f t="shared" si="3"/>
        <v>-6.7555555555557254E-3</v>
      </c>
      <c r="G17" s="20">
        <f t="shared" si="4"/>
        <v>1.77777777777786E-4</v>
      </c>
      <c r="H17" s="20">
        <f t="shared" si="5"/>
        <v>0.25671111111111217</v>
      </c>
    </row>
    <row r="18" spans="1:8" ht="15.6" x14ac:dyDescent="0.3">
      <c r="A18" s="19">
        <v>16</v>
      </c>
      <c r="B18" s="18">
        <v>11.2</v>
      </c>
      <c r="C18" s="20">
        <f t="shared" si="0"/>
        <v>7.5</v>
      </c>
      <c r="D18" s="18">
        <f t="shared" si="1"/>
        <v>3.7133333333333329</v>
      </c>
      <c r="E18" s="20">
        <f t="shared" si="2"/>
        <v>0.39333333333333265</v>
      </c>
      <c r="F18" s="20">
        <f>D18*E18</f>
        <v>1.4605777777777751</v>
      </c>
      <c r="G18" s="20">
        <f t="shared" si="4"/>
        <v>13.788844444444441</v>
      </c>
      <c r="H18" s="20">
        <f>E18^2</f>
        <v>0.15471111111111058</v>
      </c>
    </row>
    <row r="19" spans="1:8" ht="15.6" x14ac:dyDescent="0.3">
      <c r="A19" s="19" t="s">
        <v>46</v>
      </c>
      <c r="B19" s="18">
        <f t="shared" ref="B19:H19" si="6">SUM(B3:B18)</f>
        <v>117.80000000000001</v>
      </c>
      <c r="C19" s="20">
        <f t="shared" si="6"/>
        <v>106.60000000000001</v>
      </c>
      <c r="D19" s="20">
        <f t="shared" si="6"/>
        <v>4.4408920985006262E-15</v>
      </c>
      <c r="E19" s="20">
        <f t="shared" si="6"/>
        <v>-9.7699626167013776E-15</v>
      </c>
      <c r="F19" s="20">
        <f t="shared" si="6"/>
        <v>11.421333333333335</v>
      </c>
      <c r="G19" s="20">
        <f t="shared" si="6"/>
        <v>64.99733333333333</v>
      </c>
      <c r="H19" s="20">
        <f t="shared" si="6"/>
        <v>52.989333333333342</v>
      </c>
    </row>
    <row r="20" spans="1:8" ht="15.6" x14ac:dyDescent="0.3">
      <c r="A20" s="19" t="s">
        <v>47</v>
      </c>
      <c r="B20" s="20">
        <f>AVERAGE(B4:B18)</f>
        <v>7.4866666666666664</v>
      </c>
      <c r="C20" s="20">
        <f t="shared" ref="C20:H20" si="7">AVERAGE(C3:C18)</f>
        <v>7.1066666666666674</v>
      </c>
      <c r="D20" s="20">
        <f t="shared" si="7"/>
        <v>2.9605947323337506E-16</v>
      </c>
      <c r="E20" s="20">
        <f t="shared" si="7"/>
        <v>-6.5133084111342512E-16</v>
      </c>
      <c r="F20" s="20">
        <f t="shared" si="7"/>
        <v>0.76142222222222233</v>
      </c>
      <c r="G20" s="20">
        <f t="shared" si="7"/>
        <v>4.333155555555555</v>
      </c>
      <c r="H20" s="20">
        <f t="shared" si="7"/>
        <v>3.5326222222222228</v>
      </c>
    </row>
    <row r="22" spans="1:8" x14ac:dyDescent="0.3">
      <c r="A22" s="22" t="s">
        <v>48</v>
      </c>
      <c r="B22" s="22">
        <f>F19/SQRT(G19*H19)</f>
        <v>0.19461432726174946</v>
      </c>
      <c r="D22">
        <f>CORREL(B4:B18,C4:C18)</f>
        <v>0.19461432726174951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6" sqref="F26"/>
    </sheetView>
  </sheetViews>
  <sheetFormatPr defaultRowHeight="14.4" x14ac:dyDescent="0.3"/>
  <cols>
    <col min="6" max="6" width="18.5546875" customWidth="1"/>
  </cols>
  <sheetData>
    <row r="1" spans="1:8" ht="18" x14ac:dyDescent="0.3">
      <c r="A1" s="21" t="s">
        <v>38</v>
      </c>
      <c r="B1" s="21" t="s">
        <v>39</v>
      </c>
      <c r="C1" s="21" t="s">
        <v>50</v>
      </c>
      <c r="D1" s="21" t="s">
        <v>51</v>
      </c>
      <c r="E1" s="21" t="s">
        <v>52</v>
      </c>
      <c r="F1" s="21" t="s">
        <v>53</v>
      </c>
      <c r="G1" s="21" t="s">
        <v>54</v>
      </c>
      <c r="H1" s="21" t="s">
        <v>55</v>
      </c>
    </row>
    <row r="2" spans="1:8" ht="15.6" x14ac:dyDescent="0.3">
      <c r="A2" s="19">
        <v>1</v>
      </c>
      <c r="B2" s="18">
        <v>5.5</v>
      </c>
      <c r="C2" s="19" t="s">
        <v>45</v>
      </c>
      <c r="D2" s="19" t="s">
        <v>45</v>
      </c>
      <c r="E2" s="19" t="s">
        <v>45</v>
      </c>
      <c r="F2" s="19" t="s">
        <v>45</v>
      </c>
      <c r="G2" s="19" t="s">
        <v>45</v>
      </c>
      <c r="H2" s="19" t="s">
        <v>45</v>
      </c>
    </row>
    <row r="3" spans="1:8" ht="15.6" x14ac:dyDescent="0.3">
      <c r="A3" s="19">
        <v>2</v>
      </c>
      <c r="B3" s="18">
        <v>4.8</v>
      </c>
      <c r="C3" s="20" t="s">
        <v>45</v>
      </c>
      <c r="D3" s="20" t="s">
        <v>45</v>
      </c>
      <c r="E3" s="20" t="s">
        <v>45</v>
      </c>
      <c r="F3" s="20" t="s">
        <v>45</v>
      </c>
      <c r="G3" s="20" t="s">
        <v>45</v>
      </c>
      <c r="H3" s="20" t="s">
        <v>45</v>
      </c>
    </row>
    <row r="4" spans="1:8" ht="15.6" x14ac:dyDescent="0.3">
      <c r="A4" s="19">
        <v>3</v>
      </c>
      <c r="B4" s="18">
        <v>5.0999999999999996</v>
      </c>
      <c r="C4" s="18">
        <f>B2</f>
        <v>5.5</v>
      </c>
      <c r="D4" s="18">
        <f>B4-$B$19</f>
        <v>-2.5785714285714292</v>
      </c>
      <c r="E4" s="18">
        <f>C4-$C$19</f>
        <v>-1.5785714285714292</v>
      </c>
      <c r="F4" s="20">
        <f>D4*E4</f>
        <v>4.0704591836734716</v>
      </c>
      <c r="G4" s="18">
        <f>D4^2</f>
        <v>6.6490306122449008</v>
      </c>
      <c r="H4" s="18">
        <f>E4^2</f>
        <v>2.4918877551020429</v>
      </c>
    </row>
    <row r="5" spans="1:8" ht="15.6" x14ac:dyDescent="0.3">
      <c r="A5" s="19">
        <v>4</v>
      </c>
      <c r="B5" s="18">
        <v>9</v>
      </c>
      <c r="C5" s="18">
        <f t="shared" ref="C5:C17" si="0">B3</f>
        <v>4.8</v>
      </c>
      <c r="D5" s="18">
        <f t="shared" ref="D5:D17" si="1">B5-$B$19</f>
        <v>1.3214285714285712</v>
      </c>
      <c r="E5" s="18">
        <f t="shared" ref="E5:E17" si="2">C5-$C$19</f>
        <v>-2.2785714285714294</v>
      </c>
      <c r="F5" s="20">
        <f t="shared" ref="F5:F17" si="3">D5*E5</f>
        <v>-3.0109693877551025</v>
      </c>
      <c r="G5" s="18">
        <f t="shared" ref="G5:G17" si="4">D5^2</f>
        <v>1.7461734693877544</v>
      </c>
      <c r="H5" s="18">
        <f t="shared" ref="H5:H16" si="5">E5^2</f>
        <v>5.1918877551020444</v>
      </c>
    </row>
    <row r="6" spans="1:8" ht="15.6" x14ac:dyDescent="0.3">
      <c r="A6" s="19">
        <v>5</v>
      </c>
      <c r="B6" s="18">
        <v>7.1</v>
      </c>
      <c r="C6" s="18">
        <f t="shared" si="0"/>
        <v>5.0999999999999996</v>
      </c>
      <c r="D6" s="18">
        <f t="shared" si="1"/>
        <v>-0.57857142857142918</v>
      </c>
      <c r="E6" s="18">
        <f t="shared" si="2"/>
        <v>-1.9785714285714295</v>
      </c>
      <c r="F6" s="20">
        <f t="shared" si="3"/>
        <v>1.1447448979591854</v>
      </c>
      <c r="G6" s="18">
        <f t="shared" si="4"/>
        <v>0.33474489795918438</v>
      </c>
      <c r="H6" s="18">
        <f t="shared" si="5"/>
        <v>3.9147448979591877</v>
      </c>
    </row>
    <row r="7" spans="1:8" ht="15.6" x14ac:dyDescent="0.3">
      <c r="A7" s="19">
        <v>6</v>
      </c>
      <c r="B7" s="18">
        <v>4.9000000000000004</v>
      </c>
      <c r="C7" s="18">
        <f t="shared" si="0"/>
        <v>9</v>
      </c>
      <c r="D7" s="18">
        <f t="shared" si="1"/>
        <v>-2.7785714285714285</v>
      </c>
      <c r="E7" s="18">
        <f t="shared" si="2"/>
        <v>1.9214285714285708</v>
      </c>
      <c r="F7" s="20">
        <f t="shared" si="3"/>
        <v>-5.3388265306122431</v>
      </c>
      <c r="G7" s="18">
        <f t="shared" si="4"/>
        <v>7.7204591836734684</v>
      </c>
      <c r="H7" s="18">
        <f t="shared" si="5"/>
        <v>3.6918877551020386</v>
      </c>
    </row>
    <row r="8" spans="1:8" ht="15.6" x14ac:dyDescent="0.3">
      <c r="A8" s="19">
        <v>7</v>
      </c>
      <c r="B8" s="18">
        <v>6.1</v>
      </c>
      <c r="C8" s="18">
        <f t="shared" si="0"/>
        <v>7.1</v>
      </c>
      <c r="D8" s="18">
        <f t="shared" si="1"/>
        <v>-1.5785714285714292</v>
      </c>
      <c r="E8" s="18">
        <f t="shared" si="2"/>
        <v>2.1428571428570464E-2</v>
      </c>
      <c r="F8" s="20">
        <f t="shared" si="3"/>
        <v>-3.3826530612243388E-2</v>
      </c>
      <c r="G8" s="18">
        <f t="shared" si="4"/>
        <v>2.4918877551020429</v>
      </c>
      <c r="H8" s="18">
        <f t="shared" si="5"/>
        <v>4.5918367346934642E-4</v>
      </c>
    </row>
    <row r="9" spans="1:8" ht="15.6" x14ac:dyDescent="0.3">
      <c r="A9" s="19">
        <v>8</v>
      </c>
      <c r="B9" s="18">
        <v>10</v>
      </c>
      <c r="C9" s="18">
        <f t="shared" si="0"/>
        <v>4.9000000000000004</v>
      </c>
      <c r="D9" s="18">
        <f t="shared" si="1"/>
        <v>2.3214285714285712</v>
      </c>
      <c r="E9" s="18">
        <f t="shared" si="2"/>
        <v>-2.1785714285714288</v>
      </c>
      <c r="F9" s="20">
        <f t="shared" si="3"/>
        <v>-5.0573979591836737</v>
      </c>
      <c r="G9" s="18">
        <f t="shared" si="4"/>
        <v>5.3890306122448965</v>
      </c>
      <c r="H9" s="18">
        <f t="shared" si="5"/>
        <v>4.746173469387756</v>
      </c>
    </row>
    <row r="10" spans="1:8" ht="15.6" x14ac:dyDescent="0.3">
      <c r="A10" s="19">
        <v>9</v>
      </c>
      <c r="B10" s="18">
        <v>8.3000000000000007</v>
      </c>
      <c r="C10" s="18">
        <f t="shared" si="0"/>
        <v>6.1</v>
      </c>
      <c r="D10" s="18">
        <f t="shared" si="1"/>
        <v>0.62142857142857189</v>
      </c>
      <c r="E10" s="18">
        <f t="shared" si="2"/>
        <v>-0.97857142857142954</v>
      </c>
      <c r="F10" s="20">
        <f t="shared" si="3"/>
        <v>-0.60811224489796023</v>
      </c>
      <c r="G10" s="18">
        <f t="shared" si="4"/>
        <v>0.38617346938775565</v>
      </c>
      <c r="H10" s="18">
        <f t="shared" si="5"/>
        <v>0.95760204081632838</v>
      </c>
    </row>
    <row r="11" spans="1:8" ht="15.6" x14ac:dyDescent="0.3">
      <c r="A11" s="19">
        <v>10</v>
      </c>
      <c r="B11" s="18">
        <v>5.4</v>
      </c>
      <c r="C11" s="18">
        <f t="shared" si="0"/>
        <v>10</v>
      </c>
      <c r="D11" s="18">
        <f t="shared" si="1"/>
        <v>-2.2785714285714285</v>
      </c>
      <c r="E11" s="18">
        <f t="shared" si="2"/>
        <v>2.9214285714285708</v>
      </c>
      <c r="F11" s="20">
        <f t="shared" si="3"/>
        <v>-6.6566836734693862</v>
      </c>
      <c r="G11" s="18">
        <f t="shared" si="4"/>
        <v>5.1918877551020399</v>
      </c>
      <c r="H11" s="18">
        <f t="shared" si="5"/>
        <v>8.5347448979591807</v>
      </c>
    </row>
    <row r="12" spans="1:8" ht="15.6" x14ac:dyDescent="0.3">
      <c r="A12" s="19">
        <v>11</v>
      </c>
      <c r="B12" s="18">
        <v>6.4</v>
      </c>
      <c r="C12" s="18">
        <f t="shared" si="0"/>
        <v>8.3000000000000007</v>
      </c>
      <c r="D12" s="18">
        <f t="shared" si="1"/>
        <v>-1.2785714285714285</v>
      </c>
      <c r="E12" s="18">
        <f t="shared" si="2"/>
        <v>1.2214285714285715</v>
      </c>
      <c r="F12" s="20">
        <f t="shared" si="3"/>
        <v>-1.5616836734693877</v>
      </c>
      <c r="G12" s="18">
        <f t="shared" si="4"/>
        <v>1.6347448979591834</v>
      </c>
      <c r="H12" s="18">
        <f t="shared" si="5"/>
        <v>1.4918877551020411</v>
      </c>
    </row>
    <row r="13" spans="1:8" ht="15.6" x14ac:dyDescent="0.3">
      <c r="A13" s="19">
        <v>12</v>
      </c>
      <c r="B13" s="18">
        <v>10.9</v>
      </c>
      <c r="C13" s="18">
        <f t="shared" si="0"/>
        <v>5.4</v>
      </c>
      <c r="D13" s="18">
        <f t="shared" si="1"/>
        <v>3.2214285714285715</v>
      </c>
      <c r="E13" s="18">
        <f t="shared" si="2"/>
        <v>-1.6785714285714288</v>
      </c>
      <c r="F13" s="20">
        <f t="shared" si="3"/>
        <v>-5.4073979591836743</v>
      </c>
      <c r="G13" s="18">
        <f t="shared" si="4"/>
        <v>10.377602040816328</v>
      </c>
      <c r="H13" s="18">
        <f t="shared" si="5"/>
        <v>2.8176020408163276</v>
      </c>
    </row>
    <row r="14" spans="1:8" ht="15.6" x14ac:dyDescent="0.3">
      <c r="A14" s="19">
        <v>13</v>
      </c>
      <c r="B14" s="18">
        <v>9</v>
      </c>
      <c r="C14" s="18">
        <f t="shared" si="0"/>
        <v>6.4</v>
      </c>
      <c r="D14" s="18">
        <f t="shared" si="1"/>
        <v>1.3214285714285712</v>
      </c>
      <c r="E14" s="18">
        <f t="shared" si="2"/>
        <v>-0.67857142857142883</v>
      </c>
      <c r="F14" s="20">
        <f t="shared" si="3"/>
        <v>-0.89668367346938793</v>
      </c>
      <c r="G14" s="18">
        <f t="shared" si="4"/>
        <v>1.7461734693877544</v>
      </c>
      <c r="H14" s="18">
        <f t="shared" si="5"/>
        <v>0.46045918367346972</v>
      </c>
    </row>
    <row r="15" spans="1:8" ht="15.6" x14ac:dyDescent="0.3">
      <c r="A15" s="19">
        <v>14</v>
      </c>
      <c r="B15" s="18">
        <v>6.6</v>
      </c>
      <c r="C15" s="18">
        <f t="shared" si="0"/>
        <v>10.9</v>
      </c>
      <c r="D15" s="18">
        <f t="shared" si="1"/>
        <v>-1.0785714285714292</v>
      </c>
      <c r="E15" s="18">
        <f t="shared" si="2"/>
        <v>3.8214285714285712</v>
      </c>
      <c r="F15" s="20">
        <f t="shared" si="3"/>
        <v>-4.1216836734693896</v>
      </c>
      <c r="G15" s="18">
        <f t="shared" si="4"/>
        <v>1.1633163265306135</v>
      </c>
      <c r="H15" s="18">
        <f t="shared" si="5"/>
        <v>14.60331632653061</v>
      </c>
    </row>
    <row r="16" spans="1:8" ht="15.6" x14ac:dyDescent="0.3">
      <c r="A16" s="19">
        <v>15</v>
      </c>
      <c r="B16" s="18">
        <v>7.5</v>
      </c>
      <c r="C16" s="18">
        <f t="shared" si="0"/>
        <v>9</v>
      </c>
      <c r="D16" s="18">
        <f t="shared" si="1"/>
        <v>-0.17857142857142883</v>
      </c>
      <c r="E16" s="18">
        <f t="shared" si="2"/>
        <v>1.9214285714285708</v>
      </c>
      <c r="F16" s="20">
        <f t="shared" si="3"/>
        <v>-0.34311224489795955</v>
      </c>
      <c r="G16" s="18">
        <f t="shared" si="4"/>
        <v>3.1887755102040907E-2</v>
      </c>
      <c r="H16" s="18">
        <f t="shared" si="5"/>
        <v>3.6918877551020386</v>
      </c>
    </row>
    <row r="17" spans="1:8" ht="15.6" x14ac:dyDescent="0.3">
      <c r="A17" s="19">
        <v>16</v>
      </c>
      <c r="B17" s="18">
        <v>11.2</v>
      </c>
      <c r="C17" s="18">
        <f t="shared" si="0"/>
        <v>6.6</v>
      </c>
      <c r="D17" s="18">
        <f t="shared" si="1"/>
        <v>3.5214285714285705</v>
      </c>
      <c r="E17" s="18">
        <f t="shared" si="2"/>
        <v>-0.47857142857142954</v>
      </c>
      <c r="F17" s="20">
        <f t="shared" si="3"/>
        <v>-1.6852551020408193</v>
      </c>
      <c r="G17" s="18">
        <f t="shared" si="4"/>
        <v>12.400459183673462</v>
      </c>
      <c r="H17" s="18">
        <f>E17^2</f>
        <v>0.22903061224489887</v>
      </c>
    </row>
    <row r="18" spans="1:8" ht="15.6" x14ac:dyDescent="0.3">
      <c r="A18" s="19" t="s">
        <v>46</v>
      </c>
      <c r="B18" s="18">
        <f t="shared" ref="B18:H18" si="6">SUM(B2:B17)</f>
        <v>117.80000000000001</v>
      </c>
      <c r="C18" s="18">
        <f t="shared" si="6"/>
        <v>99.100000000000009</v>
      </c>
      <c r="D18" s="18">
        <f t="shared" si="6"/>
        <v>-3.5527136788005009E-15</v>
      </c>
      <c r="E18" s="18">
        <f t="shared" si="6"/>
        <v>-7.9936057773011271E-15</v>
      </c>
      <c r="F18" s="18">
        <f t="shared" si="6"/>
        <v>-29.506428571428565</v>
      </c>
      <c r="G18" s="18">
        <f t="shared" si="6"/>
        <v>57.263571428571424</v>
      </c>
      <c r="H18" s="18">
        <f t="shared" si="6"/>
        <v>52.823571428571434</v>
      </c>
    </row>
    <row r="19" spans="1:8" ht="15.6" x14ac:dyDescent="0.3">
      <c r="A19" s="19" t="s">
        <v>47</v>
      </c>
      <c r="B19" s="18">
        <f t="shared" ref="B19:H19" si="7">AVERAGE(B4:B17)</f>
        <v>7.6785714285714288</v>
      </c>
      <c r="C19" s="18">
        <f t="shared" si="7"/>
        <v>7.0785714285714292</v>
      </c>
      <c r="D19" s="18">
        <f t="shared" si="7"/>
        <v>-2.5376526277146434E-16</v>
      </c>
      <c r="E19" s="18">
        <f t="shared" si="7"/>
        <v>-5.7097184123579483E-16</v>
      </c>
      <c r="F19" s="18">
        <f t="shared" si="7"/>
        <v>-2.1076020408163259</v>
      </c>
      <c r="G19" s="18">
        <f t="shared" si="7"/>
        <v>4.0902551020408158</v>
      </c>
      <c r="H19" s="18">
        <f t="shared" si="7"/>
        <v>3.7731122448979595</v>
      </c>
    </row>
    <row r="21" spans="1:8" x14ac:dyDescent="0.3">
      <c r="A21" s="22" t="s">
        <v>56</v>
      </c>
      <c r="B21" s="22">
        <f>F18/SQRT(G18*H18)</f>
        <v>-0.53649237071793332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8" sqref="E18"/>
    </sheetView>
  </sheetViews>
  <sheetFormatPr defaultRowHeight="14.4" x14ac:dyDescent="0.3"/>
  <cols>
    <col min="6" max="6" width="15.33203125" customWidth="1"/>
  </cols>
  <sheetData>
    <row r="1" spans="1:8" ht="18" x14ac:dyDescent="0.3">
      <c r="A1" s="21" t="s">
        <v>38</v>
      </c>
      <c r="B1" s="21" t="s">
        <v>39</v>
      </c>
      <c r="C1" s="21" t="s">
        <v>57</v>
      </c>
      <c r="D1" s="21" t="s">
        <v>58</v>
      </c>
      <c r="E1" s="21" t="s">
        <v>59</v>
      </c>
      <c r="F1" s="21" t="s">
        <v>61</v>
      </c>
      <c r="G1" s="21" t="s">
        <v>60</v>
      </c>
      <c r="H1" s="21" t="s">
        <v>69</v>
      </c>
    </row>
    <row r="2" spans="1:8" ht="15.6" x14ac:dyDescent="0.3">
      <c r="A2" s="19">
        <v>1</v>
      </c>
      <c r="B2" s="18">
        <v>5.5</v>
      </c>
      <c r="C2" s="19" t="s">
        <v>45</v>
      </c>
      <c r="D2" s="19" t="s">
        <v>45</v>
      </c>
      <c r="E2" s="19" t="s">
        <v>45</v>
      </c>
      <c r="F2" s="19" t="s">
        <v>45</v>
      </c>
      <c r="G2" s="19" t="s">
        <v>45</v>
      </c>
      <c r="H2" s="19" t="s">
        <v>45</v>
      </c>
    </row>
    <row r="3" spans="1:8" ht="15.6" x14ac:dyDescent="0.3">
      <c r="A3" s="19">
        <v>2</v>
      </c>
      <c r="B3" s="18">
        <v>4.8</v>
      </c>
      <c r="C3" s="20" t="s">
        <v>45</v>
      </c>
      <c r="D3" s="20" t="s">
        <v>45</v>
      </c>
      <c r="E3" s="20" t="s">
        <v>45</v>
      </c>
      <c r="F3" s="20" t="s">
        <v>45</v>
      </c>
      <c r="G3" s="20" t="s">
        <v>45</v>
      </c>
      <c r="H3" s="20" t="s">
        <v>45</v>
      </c>
    </row>
    <row r="4" spans="1:8" ht="15.6" x14ac:dyDescent="0.3">
      <c r="A4" s="19">
        <v>3</v>
      </c>
      <c r="B4" s="18">
        <v>5.0999999999999996</v>
      </c>
      <c r="C4" s="18" t="s">
        <v>45</v>
      </c>
      <c r="D4" s="18" t="s">
        <v>45</v>
      </c>
      <c r="E4" s="18" t="s">
        <v>45</v>
      </c>
      <c r="F4" s="18" t="s">
        <v>45</v>
      </c>
      <c r="G4" s="18" t="s">
        <v>45</v>
      </c>
      <c r="H4" s="18" t="s">
        <v>45</v>
      </c>
    </row>
    <row r="5" spans="1:8" ht="15.6" x14ac:dyDescent="0.3">
      <c r="A5" s="19">
        <v>4</v>
      </c>
      <c r="B5" s="18">
        <v>9</v>
      </c>
      <c r="C5" s="18">
        <f>B2</f>
        <v>5.5</v>
      </c>
      <c r="D5" s="18">
        <f>B5-$B$19</f>
        <v>1.1230769230769226</v>
      </c>
      <c r="E5" s="18">
        <f>C5-$C$19</f>
        <v>-1.6153846153846168</v>
      </c>
      <c r="F5" s="20">
        <f>D5*E5</f>
        <v>-1.8142011834319536</v>
      </c>
      <c r="G5" s="18">
        <f>D5^2</f>
        <v>1.2613017751479281</v>
      </c>
      <c r="H5" s="18">
        <f>E5^2</f>
        <v>2.609467455621306</v>
      </c>
    </row>
    <row r="6" spans="1:8" ht="15.6" x14ac:dyDescent="0.3">
      <c r="A6" s="19">
        <v>5</v>
      </c>
      <c r="B6" s="18">
        <v>7.1</v>
      </c>
      <c r="C6" s="18">
        <f t="shared" ref="C6:C17" si="0">B3</f>
        <v>4.8</v>
      </c>
      <c r="D6" s="18">
        <f t="shared" ref="D6:D17" si="1">B6-$B$19</f>
        <v>-0.77692307692307772</v>
      </c>
      <c r="E6" s="18">
        <f t="shared" ref="E6:E17" si="2">C6-$C$19</f>
        <v>-2.3153846153846169</v>
      </c>
      <c r="F6" s="20">
        <f t="shared" ref="F6:F17" si="3">D6*E6</f>
        <v>1.7988757396449735</v>
      </c>
      <c r="G6" s="18">
        <f>D6^2</f>
        <v>0.60360946745562249</v>
      </c>
      <c r="H6" s="18">
        <f t="shared" ref="H6:H17" si="4">E6^2</f>
        <v>5.3610059171597708</v>
      </c>
    </row>
    <row r="7" spans="1:8" ht="15.6" x14ac:dyDescent="0.3">
      <c r="A7" s="19">
        <v>6</v>
      </c>
      <c r="B7" s="18">
        <v>4.9000000000000004</v>
      </c>
      <c r="C7" s="18">
        <f t="shared" si="0"/>
        <v>5.0999999999999996</v>
      </c>
      <c r="D7" s="18">
        <f t="shared" si="1"/>
        <v>-2.976923076923077</v>
      </c>
      <c r="E7" s="18">
        <f t="shared" si="2"/>
        <v>-2.0153846153846171</v>
      </c>
      <c r="F7" s="20">
        <f t="shared" si="3"/>
        <v>5.9996449704142067</v>
      </c>
      <c r="G7" s="18">
        <f t="shared" ref="G7:G17" si="5">D7^2</f>
        <v>8.8620710059171603</v>
      </c>
      <c r="H7" s="18">
        <f t="shared" si="4"/>
        <v>4.0617751479290014</v>
      </c>
    </row>
    <row r="8" spans="1:8" ht="15.6" x14ac:dyDescent="0.3">
      <c r="A8" s="19">
        <v>7</v>
      </c>
      <c r="B8" s="18">
        <v>6.1</v>
      </c>
      <c r="C8" s="18">
        <f t="shared" si="0"/>
        <v>9</v>
      </c>
      <c r="D8" s="18">
        <f t="shared" si="1"/>
        <v>-1.7769230769230777</v>
      </c>
      <c r="E8" s="18">
        <f t="shared" si="2"/>
        <v>1.8846153846153832</v>
      </c>
      <c r="F8" s="20">
        <f t="shared" si="3"/>
        <v>-3.3488165680473365</v>
      </c>
      <c r="G8" s="18">
        <f t="shared" si="5"/>
        <v>3.1574556213017781</v>
      </c>
      <c r="H8" s="18">
        <f t="shared" si="4"/>
        <v>3.5517751479289887</v>
      </c>
    </row>
    <row r="9" spans="1:8" ht="15.6" x14ac:dyDescent="0.3">
      <c r="A9" s="19">
        <v>8</v>
      </c>
      <c r="B9" s="18">
        <v>10</v>
      </c>
      <c r="C9" s="18">
        <f t="shared" si="0"/>
        <v>7.1</v>
      </c>
      <c r="D9" s="18">
        <f t="shared" si="1"/>
        <v>2.1230769230769226</v>
      </c>
      <c r="E9" s="18">
        <f t="shared" si="2"/>
        <v>-1.5384615384617106E-2</v>
      </c>
      <c r="F9" s="20">
        <f t="shared" si="3"/>
        <v>-3.266272189349477E-2</v>
      </c>
      <c r="G9" s="18">
        <f t="shared" si="5"/>
        <v>4.5074556213017729</v>
      </c>
      <c r="H9" s="18">
        <f t="shared" si="4"/>
        <v>2.3668639053259737E-4</v>
      </c>
    </row>
    <row r="10" spans="1:8" ht="15.6" x14ac:dyDescent="0.3">
      <c r="A10" s="19">
        <v>9</v>
      </c>
      <c r="B10" s="18">
        <v>8.3000000000000007</v>
      </c>
      <c r="C10" s="18">
        <f t="shared" si="0"/>
        <v>4.9000000000000004</v>
      </c>
      <c r="D10" s="18">
        <f t="shared" si="1"/>
        <v>0.42307692307692335</v>
      </c>
      <c r="E10" s="18">
        <f t="shared" si="2"/>
        <v>-2.2153846153846164</v>
      </c>
      <c r="F10" s="20">
        <f t="shared" si="3"/>
        <v>-0.93727810650887677</v>
      </c>
      <c r="G10" s="18">
        <f t="shared" si="5"/>
        <v>0.17899408284023691</v>
      </c>
      <c r="H10" s="18">
        <f t="shared" si="4"/>
        <v>4.9079289940828446</v>
      </c>
    </row>
    <row r="11" spans="1:8" ht="15.6" x14ac:dyDescent="0.3">
      <c r="A11" s="19">
        <v>10</v>
      </c>
      <c r="B11" s="18">
        <v>5.4</v>
      </c>
      <c r="C11" s="18">
        <f t="shared" si="0"/>
        <v>6.1</v>
      </c>
      <c r="D11" s="18">
        <f t="shared" si="1"/>
        <v>-2.476923076923077</v>
      </c>
      <c r="E11" s="18">
        <f t="shared" si="2"/>
        <v>-1.0153846153846171</v>
      </c>
      <c r="F11" s="20">
        <f t="shared" si="3"/>
        <v>2.5150295857988207</v>
      </c>
      <c r="G11" s="18">
        <f t="shared" si="5"/>
        <v>6.1351479289940833</v>
      </c>
      <c r="H11" s="18">
        <f t="shared" si="4"/>
        <v>1.0310059171597667</v>
      </c>
    </row>
    <row r="12" spans="1:8" ht="15.6" x14ac:dyDescent="0.3">
      <c r="A12" s="19">
        <v>11</v>
      </c>
      <c r="B12" s="18">
        <v>6.4</v>
      </c>
      <c r="C12" s="18">
        <f t="shared" si="0"/>
        <v>10</v>
      </c>
      <c r="D12" s="18">
        <f t="shared" si="1"/>
        <v>-1.476923076923077</v>
      </c>
      <c r="E12" s="18">
        <f t="shared" si="2"/>
        <v>2.8846153846153832</v>
      </c>
      <c r="F12" s="20">
        <f t="shared" si="3"/>
        <v>-4.2603550295857966</v>
      </c>
      <c r="G12" s="18">
        <f t="shared" si="5"/>
        <v>2.1813017751479293</v>
      </c>
      <c r="H12" s="18">
        <f t="shared" si="4"/>
        <v>8.3210059171597557</v>
      </c>
    </row>
    <row r="13" spans="1:8" ht="15.6" x14ac:dyDescent="0.3">
      <c r="A13" s="19">
        <v>12</v>
      </c>
      <c r="B13" s="18">
        <v>10.9</v>
      </c>
      <c r="C13" s="18">
        <f t="shared" si="0"/>
        <v>8.3000000000000007</v>
      </c>
      <c r="D13" s="18">
        <f t="shared" si="1"/>
        <v>3.023076923076923</v>
      </c>
      <c r="E13" s="18">
        <f t="shared" si="2"/>
        <v>1.184615384615384</v>
      </c>
      <c r="F13" s="20">
        <f t="shared" si="3"/>
        <v>3.5811834319526605</v>
      </c>
      <c r="G13" s="18">
        <f t="shared" si="5"/>
        <v>9.1389940828402363</v>
      </c>
      <c r="H13" s="18">
        <f t="shared" si="4"/>
        <v>1.4033136094674541</v>
      </c>
    </row>
    <row r="14" spans="1:8" ht="15.6" x14ac:dyDescent="0.3">
      <c r="A14" s="19">
        <v>13</v>
      </c>
      <c r="B14" s="18">
        <v>9</v>
      </c>
      <c r="C14" s="18">
        <f t="shared" si="0"/>
        <v>5.4</v>
      </c>
      <c r="D14" s="18">
        <f t="shared" si="1"/>
        <v>1.1230769230769226</v>
      </c>
      <c r="E14" s="18">
        <f t="shared" si="2"/>
        <v>-1.7153846153846164</v>
      </c>
      <c r="F14" s="20">
        <f t="shared" si="3"/>
        <v>-1.9265088757396454</v>
      </c>
      <c r="G14" s="18">
        <f t="shared" si="5"/>
        <v>1.2613017751479281</v>
      </c>
      <c r="H14" s="18">
        <f t="shared" si="4"/>
        <v>2.9425443786982282</v>
      </c>
    </row>
    <row r="15" spans="1:8" ht="15.6" x14ac:dyDescent="0.3">
      <c r="A15" s="19">
        <v>14</v>
      </c>
      <c r="B15" s="18">
        <v>6.6</v>
      </c>
      <c r="C15" s="18">
        <f t="shared" si="0"/>
        <v>6.4</v>
      </c>
      <c r="D15" s="18">
        <f t="shared" si="1"/>
        <v>-1.2769230769230777</v>
      </c>
      <c r="E15" s="18">
        <f t="shared" si="2"/>
        <v>-0.7153846153846164</v>
      </c>
      <c r="F15" s="20">
        <f t="shared" si="3"/>
        <v>0.91349112426035683</v>
      </c>
      <c r="G15" s="18">
        <f t="shared" si="5"/>
        <v>1.6305325443787002</v>
      </c>
      <c r="H15" s="18">
        <f t="shared" si="4"/>
        <v>0.51177514792899548</v>
      </c>
    </row>
    <row r="16" spans="1:8" ht="15.6" x14ac:dyDescent="0.3">
      <c r="A16" s="19">
        <v>15</v>
      </c>
      <c r="B16" s="18">
        <v>7.5</v>
      </c>
      <c r="C16" s="18">
        <f t="shared" si="0"/>
        <v>10.9</v>
      </c>
      <c r="D16" s="18">
        <f t="shared" si="1"/>
        <v>-0.37692307692307736</v>
      </c>
      <c r="E16" s="18">
        <f t="shared" si="2"/>
        <v>3.7846153846153836</v>
      </c>
      <c r="F16" s="20">
        <f t="shared" si="3"/>
        <v>-1.4265088757396462</v>
      </c>
      <c r="G16" s="18">
        <f t="shared" si="5"/>
        <v>0.1420710059171601</v>
      </c>
      <c r="H16" s="18">
        <f t="shared" si="4"/>
        <v>14.323313609467448</v>
      </c>
    </row>
    <row r="17" spans="1:8" ht="15.6" x14ac:dyDescent="0.3">
      <c r="A17" s="19">
        <v>16</v>
      </c>
      <c r="B17" s="18">
        <v>11.2</v>
      </c>
      <c r="C17" s="18">
        <f t="shared" si="0"/>
        <v>9</v>
      </c>
      <c r="D17" s="18">
        <f t="shared" si="1"/>
        <v>3.3230769230769219</v>
      </c>
      <c r="E17" s="18">
        <f t="shared" si="2"/>
        <v>1.8846153846153832</v>
      </c>
      <c r="F17" s="20">
        <f t="shared" si="3"/>
        <v>6.2627218934911175</v>
      </c>
      <c r="G17" s="18">
        <f t="shared" si="5"/>
        <v>11.042840236686382</v>
      </c>
      <c r="H17" s="18">
        <f t="shared" si="4"/>
        <v>3.5517751479289887</v>
      </c>
    </row>
    <row r="18" spans="1:8" ht="15.6" x14ac:dyDescent="0.3">
      <c r="A18" s="19" t="s">
        <v>46</v>
      </c>
      <c r="B18" s="18">
        <f t="shared" ref="B18:H18" si="6">SUM(B2:B17)</f>
        <v>117.80000000000001</v>
      </c>
      <c r="C18" s="18">
        <f t="shared" si="6"/>
        <v>92.500000000000014</v>
      </c>
      <c r="D18" s="18">
        <f t="shared" si="6"/>
        <v>-5.3290705182007514E-15</v>
      </c>
      <c r="E18" s="18">
        <f t="shared" si="6"/>
        <v>-1.6875389974302379E-14</v>
      </c>
      <c r="F18" s="18">
        <f t="shared" si="6"/>
        <v>7.3246153846153863</v>
      </c>
      <c r="G18" s="18">
        <f t="shared" si="6"/>
        <v>50.10307692307692</v>
      </c>
      <c r="H18" s="18">
        <f t="shared" si="6"/>
        <v>52.576923076923073</v>
      </c>
    </row>
    <row r="19" spans="1:8" ht="15.6" x14ac:dyDescent="0.3">
      <c r="A19" s="19" t="s">
        <v>47</v>
      </c>
      <c r="B19" s="18">
        <f>AVERAGE(B5:B17)</f>
        <v>7.8769230769230774</v>
      </c>
      <c r="C19" s="18">
        <f t="shared" ref="C19:H19" si="7">AVERAGE(C4:C17)</f>
        <v>7.1153846153846168</v>
      </c>
      <c r="D19" s="18">
        <f t="shared" si="7"/>
        <v>-4.0992850140005782E-16</v>
      </c>
      <c r="E19" s="18">
        <f t="shared" si="7"/>
        <v>-1.298106921100183E-15</v>
      </c>
      <c r="F19" s="18">
        <f t="shared" si="7"/>
        <v>0.56343195266272206</v>
      </c>
      <c r="G19" s="18">
        <f t="shared" si="7"/>
        <v>3.854082840236686</v>
      </c>
      <c r="H19" s="18">
        <f t="shared" si="7"/>
        <v>4.0443786982248522</v>
      </c>
    </row>
    <row r="21" spans="1:8" x14ac:dyDescent="0.3">
      <c r="A21" s="22" t="s">
        <v>62</v>
      </c>
      <c r="B21" s="22">
        <f>F18/SQRT(G18*H18)</f>
        <v>0.14271020919957328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K29" sqref="K29"/>
    </sheetView>
  </sheetViews>
  <sheetFormatPr defaultRowHeight="14.4" x14ac:dyDescent="0.3"/>
  <cols>
    <col min="6" max="6" width="16.109375" customWidth="1"/>
  </cols>
  <sheetData>
    <row r="1" spans="1:8" ht="18" x14ac:dyDescent="0.3">
      <c r="A1" s="21" t="s">
        <v>38</v>
      </c>
      <c r="B1" s="21" t="s">
        <v>39</v>
      </c>
      <c r="C1" s="21" t="s">
        <v>63</v>
      </c>
      <c r="D1" s="21" t="s">
        <v>64</v>
      </c>
      <c r="E1" s="21" t="s">
        <v>68</v>
      </c>
      <c r="F1" s="21" t="s">
        <v>65</v>
      </c>
      <c r="G1" s="21" t="s">
        <v>66</v>
      </c>
      <c r="H1" s="21" t="s">
        <v>67</v>
      </c>
    </row>
    <row r="2" spans="1:8" ht="15.6" x14ac:dyDescent="0.3">
      <c r="A2" s="19">
        <v>1</v>
      </c>
      <c r="B2" s="18">
        <v>5.5</v>
      </c>
      <c r="C2" s="19" t="s">
        <v>45</v>
      </c>
      <c r="D2" s="19" t="s">
        <v>45</v>
      </c>
      <c r="E2" s="19" t="s">
        <v>45</v>
      </c>
      <c r="F2" s="19" t="s">
        <v>45</v>
      </c>
      <c r="G2" s="19" t="s">
        <v>45</v>
      </c>
      <c r="H2" s="19" t="s">
        <v>45</v>
      </c>
    </row>
    <row r="3" spans="1:8" ht="15.6" x14ac:dyDescent="0.3">
      <c r="A3" s="19">
        <v>2</v>
      </c>
      <c r="B3" s="18">
        <v>4.8</v>
      </c>
      <c r="C3" s="20" t="s">
        <v>45</v>
      </c>
      <c r="D3" s="20" t="s">
        <v>45</v>
      </c>
      <c r="E3" s="20" t="s">
        <v>45</v>
      </c>
      <c r="F3" s="20" t="s">
        <v>45</v>
      </c>
      <c r="G3" s="20" t="s">
        <v>45</v>
      </c>
      <c r="H3" s="20" t="s">
        <v>45</v>
      </c>
    </row>
    <row r="4" spans="1:8" ht="15.6" x14ac:dyDescent="0.3">
      <c r="A4" s="19">
        <v>3</v>
      </c>
      <c r="B4" s="18">
        <v>5.0999999999999996</v>
      </c>
      <c r="C4" s="18" t="s">
        <v>45</v>
      </c>
      <c r="D4" s="18" t="s">
        <v>45</v>
      </c>
      <c r="E4" s="18" t="s">
        <v>45</v>
      </c>
      <c r="F4" s="18" t="s">
        <v>45</v>
      </c>
      <c r="G4" s="18" t="s">
        <v>45</v>
      </c>
      <c r="H4" s="18" t="s">
        <v>45</v>
      </c>
    </row>
    <row r="5" spans="1:8" ht="15.6" x14ac:dyDescent="0.3">
      <c r="A5" s="19">
        <v>4</v>
      </c>
      <c r="B5" s="18">
        <v>9</v>
      </c>
      <c r="C5" s="18" t="s">
        <v>45</v>
      </c>
      <c r="D5" s="18" t="s">
        <v>45</v>
      </c>
      <c r="E5" s="18" t="s">
        <v>45</v>
      </c>
      <c r="F5" s="18" t="s">
        <v>45</v>
      </c>
      <c r="G5" s="18" t="s">
        <v>45</v>
      </c>
      <c r="H5" s="18" t="s">
        <v>45</v>
      </c>
    </row>
    <row r="6" spans="1:8" ht="15.6" x14ac:dyDescent="0.3">
      <c r="A6" s="19">
        <v>5</v>
      </c>
      <c r="B6" s="18">
        <v>7.1</v>
      </c>
      <c r="C6" s="18">
        <f>B2</f>
        <v>5.5</v>
      </c>
      <c r="D6" s="18">
        <f>B6-$B$19</f>
        <v>-0.68333333333333268</v>
      </c>
      <c r="E6" s="18">
        <f>C6-$C$19</f>
        <v>-1.4583333333333348</v>
      </c>
      <c r="F6" s="20">
        <f t="shared" ref="F6:F17" si="0">D6*E6</f>
        <v>0.99652777777777779</v>
      </c>
      <c r="G6" s="18">
        <f>D6^2</f>
        <v>0.46694444444444355</v>
      </c>
      <c r="H6" s="18">
        <f t="shared" ref="H6:H17" si="1">E6^2</f>
        <v>2.1267361111111156</v>
      </c>
    </row>
    <row r="7" spans="1:8" ht="15.6" x14ac:dyDescent="0.3">
      <c r="A7" s="19">
        <v>6</v>
      </c>
      <c r="B7" s="18">
        <v>4.9000000000000004</v>
      </c>
      <c r="C7" s="18">
        <f t="shared" ref="C7:C17" si="2">B3</f>
        <v>4.8</v>
      </c>
      <c r="D7" s="18">
        <f t="shared" ref="D7:D17" si="3">B7-$B$19</f>
        <v>-2.883333333333332</v>
      </c>
      <c r="E7" s="18">
        <f t="shared" ref="E7:E17" si="4">C7-$C$19</f>
        <v>-2.158333333333335</v>
      </c>
      <c r="F7" s="20">
        <f t="shared" si="0"/>
        <v>6.223194444444446</v>
      </c>
      <c r="G7" s="18">
        <f t="shared" ref="G7:G17" si="5">D7^2</f>
        <v>8.3136111111111024</v>
      </c>
      <c r="H7" s="18">
        <f t="shared" si="1"/>
        <v>4.658402777777785</v>
      </c>
    </row>
    <row r="8" spans="1:8" ht="15.6" x14ac:dyDescent="0.3">
      <c r="A8" s="19">
        <v>7</v>
      </c>
      <c r="B8" s="18">
        <v>6.1</v>
      </c>
      <c r="C8" s="18">
        <f t="shared" si="2"/>
        <v>5.0999999999999996</v>
      </c>
      <c r="D8" s="18">
        <f t="shared" si="3"/>
        <v>-1.6833333333333327</v>
      </c>
      <c r="E8" s="18">
        <f t="shared" si="4"/>
        <v>-1.8583333333333352</v>
      </c>
      <c r="F8" s="20">
        <f t="shared" si="0"/>
        <v>3.1281944444444463</v>
      </c>
      <c r="G8" s="18">
        <f t="shared" si="5"/>
        <v>2.8336111111111091</v>
      </c>
      <c r="H8" s="18">
        <f t="shared" si="1"/>
        <v>3.4534027777777845</v>
      </c>
    </row>
    <row r="9" spans="1:8" ht="15.6" x14ac:dyDescent="0.3">
      <c r="A9" s="19">
        <v>8</v>
      </c>
      <c r="B9" s="18">
        <v>10</v>
      </c>
      <c r="C9" s="18">
        <f t="shared" si="2"/>
        <v>9</v>
      </c>
      <c r="D9" s="18">
        <f t="shared" si="3"/>
        <v>2.2166666666666677</v>
      </c>
      <c r="E9" s="18">
        <f t="shared" si="4"/>
        <v>2.0416666666666652</v>
      </c>
      <c r="F9" s="20">
        <f t="shared" si="0"/>
        <v>4.5256944444444436</v>
      </c>
      <c r="G9" s="18">
        <f t="shared" si="5"/>
        <v>4.9136111111111154</v>
      </c>
      <c r="H9" s="18">
        <f t="shared" si="1"/>
        <v>4.1684027777777715</v>
      </c>
    </row>
    <row r="10" spans="1:8" ht="15.6" x14ac:dyDescent="0.3">
      <c r="A10" s="19">
        <v>9</v>
      </c>
      <c r="B10" s="18">
        <v>8.3000000000000007</v>
      </c>
      <c r="C10" s="18">
        <f t="shared" si="2"/>
        <v>7.1</v>
      </c>
      <c r="D10" s="18">
        <f t="shared" si="3"/>
        <v>0.51666666666666838</v>
      </c>
      <c r="E10" s="18">
        <f t="shared" si="4"/>
        <v>0.14166666666666483</v>
      </c>
      <c r="F10" s="20">
        <f t="shared" si="0"/>
        <v>7.3194444444443743E-2</v>
      </c>
      <c r="G10" s="18">
        <f t="shared" si="5"/>
        <v>0.26694444444444621</v>
      </c>
      <c r="H10" s="18">
        <f t="shared" si="1"/>
        <v>2.0069444444443925E-2</v>
      </c>
    </row>
    <row r="11" spans="1:8" ht="15.6" x14ac:dyDescent="0.3">
      <c r="A11" s="19">
        <v>10</v>
      </c>
      <c r="B11" s="18">
        <v>5.4</v>
      </c>
      <c r="C11" s="18">
        <f t="shared" si="2"/>
        <v>4.9000000000000004</v>
      </c>
      <c r="D11" s="18">
        <f t="shared" si="3"/>
        <v>-2.383333333333332</v>
      </c>
      <c r="E11" s="18">
        <f t="shared" si="4"/>
        <v>-2.0583333333333345</v>
      </c>
      <c r="F11" s="20">
        <f t="shared" si="0"/>
        <v>4.9056944444444444</v>
      </c>
      <c r="G11" s="18">
        <f t="shared" si="5"/>
        <v>5.6802777777777713</v>
      </c>
      <c r="H11" s="18">
        <f t="shared" si="1"/>
        <v>4.2367361111111155</v>
      </c>
    </row>
    <row r="12" spans="1:8" ht="15.6" x14ac:dyDescent="0.3">
      <c r="A12" s="19">
        <v>11</v>
      </c>
      <c r="B12" s="18">
        <v>6.4</v>
      </c>
      <c r="C12" s="18">
        <f t="shared" si="2"/>
        <v>6.1</v>
      </c>
      <c r="D12" s="18">
        <f t="shared" si="3"/>
        <v>-1.383333333333332</v>
      </c>
      <c r="E12" s="18">
        <f t="shared" si="4"/>
        <v>-0.85833333333333517</v>
      </c>
      <c r="F12" s="20">
        <f t="shared" si="0"/>
        <v>1.1873611111111124</v>
      </c>
      <c r="G12" s="18">
        <f t="shared" si="5"/>
        <v>1.9136111111111074</v>
      </c>
      <c r="H12" s="18">
        <f t="shared" si="1"/>
        <v>0.73673611111111426</v>
      </c>
    </row>
    <row r="13" spans="1:8" ht="15.6" x14ac:dyDescent="0.3">
      <c r="A13" s="19">
        <v>12</v>
      </c>
      <c r="B13" s="18">
        <v>10.9</v>
      </c>
      <c r="C13" s="18">
        <f t="shared" si="2"/>
        <v>10</v>
      </c>
      <c r="D13" s="18">
        <f t="shared" si="3"/>
        <v>3.116666666666668</v>
      </c>
      <c r="E13" s="18">
        <f t="shared" si="4"/>
        <v>3.0416666666666652</v>
      </c>
      <c r="F13" s="20">
        <f t="shared" si="0"/>
        <v>9.4798611111111111</v>
      </c>
      <c r="G13" s="18">
        <f t="shared" si="5"/>
        <v>9.7136111111111187</v>
      </c>
      <c r="H13" s="18">
        <f t="shared" si="1"/>
        <v>9.2517361111111018</v>
      </c>
    </row>
    <row r="14" spans="1:8" ht="15.6" x14ac:dyDescent="0.3">
      <c r="A14" s="19">
        <v>13</v>
      </c>
      <c r="B14" s="18">
        <v>9</v>
      </c>
      <c r="C14" s="18">
        <f t="shared" si="2"/>
        <v>8.3000000000000007</v>
      </c>
      <c r="D14" s="18">
        <f t="shared" si="3"/>
        <v>1.2166666666666677</v>
      </c>
      <c r="E14" s="18">
        <f t="shared" si="4"/>
        <v>1.3416666666666659</v>
      </c>
      <c r="F14" s="20">
        <f t="shared" si="0"/>
        <v>1.6323611111111116</v>
      </c>
      <c r="G14" s="18">
        <f t="shared" si="5"/>
        <v>1.4802777777777802</v>
      </c>
      <c r="H14" s="18">
        <f t="shared" si="1"/>
        <v>1.8000694444444423</v>
      </c>
    </row>
    <row r="15" spans="1:8" ht="15.6" x14ac:dyDescent="0.3">
      <c r="A15" s="19">
        <v>14</v>
      </c>
      <c r="B15" s="18">
        <v>6.6</v>
      </c>
      <c r="C15" s="18">
        <f t="shared" si="2"/>
        <v>5.4</v>
      </c>
      <c r="D15" s="18">
        <f t="shared" si="3"/>
        <v>-1.1833333333333327</v>
      </c>
      <c r="E15" s="18">
        <f t="shared" si="4"/>
        <v>-1.5583333333333345</v>
      </c>
      <c r="F15" s="20">
        <f t="shared" si="0"/>
        <v>1.844027777777778</v>
      </c>
      <c r="G15" s="18">
        <f t="shared" si="5"/>
        <v>1.4002777777777762</v>
      </c>
      <c r="H15" s="18">
        <f t="shared" si="1"/>
        <v>2.4284027777777815</v>
      </c>
    </row>
    <row r="16" spans="1:8" ht="15.6" x14ac:dyDescent="0.3">
      <c r="A16" s="19">
        <v>15</v>
      </c>
      <c r="B16" s="18">
        <v>7.5</v>
      </c>
      <c r="C16" s="18">
        <f t="shared" si="2"/>
        <v>6.4</v>
      </c>
      <c r="D16" s="18">
        <f t="shared" si="3"/>
        <v>-0.28333333333333233</v>
      </c>
      <c r="E16" s="18">
        <f t="shared" si="4"/>
        <v>-0.55833333333333446</v>
      </c>
      <c r="F16" s="20">
        <f t="shared" si="0"/>
        <v>0.15819444444444419</v>
      </c>
      <c r="G16" s="18">
        <f t="shared" si="5"/>
        <v>8.0277777777777212E-2</v>
      </c>
      <c r="H16" s="18">
        <f t="shared" si="1"/>
        <v>0.31173611111111238</v>
      </c>
    </row>
    <row r="17" spans="1:8" ht="15.6" x14ac:dyDescent="0.3">
      <c r="A17" s="19">
        <v>16</v>
      </c>
      <c r="B17" s="18">
        <v>11.2</v>
      </c>
      <c r="C17" s="18">
        <f t="shared" si="2"/>
        <v>10.9</v>
      </c>
      <c r="D17" s="18">
        <f t="shared" si="3"/>
        <v>3.416666666666667</v>
      </c>
      <c r="E17" s="18">
        <f t="shared" si="4"/>
        <v>3.9416666666666655</v>
      </c>
      <c r="F17" s="20">
        <f t="shared" si="0"/>
        <v>13.467361111111108</v>
      </c>
      <c r="G17" s="18">
        <f t="shared" si="5"/>
        <v>11.673611111111112</v>
      </c>
      <c r="H17" s="18">
        <f t="shared" si="1"/>
        <v>15.536736111111102</v>
      </c>
    </row>
    <row r="18" spans="1:8" ht="15.6" x14ac:dyDescent="0.3">
      <c r="A18" s="19" t="s">
        <v>46</v>
      </c>
      <c r="B18" s="18">
        <f t="shared" ref="B18:H18" si="6">SUM(B2:B17)</f>
        <v>117.80000000000001</v>
      </c>
      <c r="C18" s="18">
        <f t="shared" si="6"/>
        <v>83.500000000000014</v>
      </c>
      <c r="D18" s="18">
        <f t="shared" si="6"/>
        <v>1.2434497875801753E-14</v>
      </c>
      <c r="E18" s="18">
        <f t="shared" si="6"/>
        <v>-1.6875389974302379E-14</v>
      </c>
      <c r="F18" s="18">
        <f t="shared" si="6"/>
        <v>47.621666666666663</v>
      </c>
      <c r="G18" s="18">
        <f t="shared" si="6"/>
        <v>48.736666666666665</v>
      </c>
      <c r="H18" s="18">
        <f t="shared" si="6"/>
        <v>48.729166666666664</v>
      </c>
    </row>
    <row r="19" spans="1:8" ht="15.6" x14ac:dyDescent="0.3">
      <c r="A19" s="19" t="s">
        <v>47</v>
      </c>
      <c r="B19" s="18">
        <f>AVERAGE(B6:B17)</f>
        <v>7.7833333333333323</v>
      </c>
      <c r="C19" s="18">
        <f t="shared" ref="C19:H19" si="7">AVERAGE(C4:C17)</f>
        <v>6.9583333333333348</v>
      </c>
      <c r="D19" s="18">
        <f t="shared" si="7"/>
        <v>1.0362081563168128E-15</v>
      </c>
      <c r="E19" s="18">
        <f t="shared" si="7"/>
        <v>-1.4062824978585316E-15</v>
      </c>
      <c r="F19" s="18">
        <f t="shared" si="7"/>
        <v>3.9684722222222217</v>
      </c>
      <c r="G19" s="18">
        <f t="shared" si="7"/>
        <v>4.0613888888888887</v>
      </c>
      <c r="H19" s="18">
        <f t="shared" si="7"/>
        <v>4.0607638888888884</v>
      </c>
    </row>
    <row r="21" spans="1:8" x14ac:dyDescent="0.3">
      <c r="A21" s="22" t="s">
        <v>76</v>
      </c>
      <c r="B21" s="22">
        <f>F18/SQRT(G18*H18)</f>
        <v>0.97719714035156857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defaultRowHeight="14.4" x14ac:dyDescent="0.3"/>
  <cols>
    <col min="6" max="6" width="17" customWidth="1"/>
    <col min="7" max="7" width="9.44140625" customWidth="1"/>
    <col min="8" max="8" width="10" customWidth="1"/>
  </cols>
  <sheetData>
    <row r="1" spans="1:8" ht="18" x14ac:dyDescent="0.3">
      <c r="A1" s="21" t="s">
        <v>38</v>
      </c>
      <c r="B1" s="21" t="s">
        <v>39</v>
      </c>
      <c r="C1" s="21" t="s">
        <v>70</v>
      </c>
      <c r="D1" s="21" t="s">
        <v>71</v>
      </c>
      <c r="E1" s="21" t="s">
        <v>72</v>
      </c>
      <c r="F1" s="21" t="s">
        <v>73</v>
      </c>
      <c r="G1" s="21" t="s">
        <v>74</v>
      </c>
      <c r="H1" s="21" t="s">
        <v>75</v>
      </c>
    </row>
    <row r="2" spans="1:8" ht="15.6" x14ac:dyDescent="0.3">
      <c r="A2" s="19">
        <v>1</v>
      </c>
      <c r="B2" s="18">
        <v>5.5</v>
      </c>
      <c r="C2" s="19" t="s">
        <v>45</v>
      </c>
      <c r="D2" s="19" t="s">
        <v>45</v>
      </c>
      <c r="E2" s="19" t="s">
        <v>45</v>
      </c>
      <c r="F2" s="19" t="s">
        <v>45</v>
      </c>
      <c r="G2" s="19" t="s">
        <v>45</v>
      </c>
      <c r="H2" s="19" t="s">
        <v>45</v>
      </c>
    </row>
    <row r="3" spans="1:8" ht="15.6" x14ac:dyDescent="0.3">
      <c r="A3" s="19">
        <v>2</v>
      </c>
      <c r="B3" s="18">
        <v>4.8</v>
      </c>
      <c r="C3" s="20" t="s">
        <v>45</v>
      </c>
      <c r="D3" s="20" t="s">
        <v>45</v>
      </c>
      <c r="E3" s="20" t="s">
        <v>45</v>
      </c>
      <c r="F3" s="20" t="s">
        <v>45</v>
      </c>
      <c r="G3" s="20" t="s">
        <v>45</v>
      </c>
      <c r="H3" s="20" t="s">
        <v>45</v>
      </c>
    </row>
    <row r="4" spans="1:8" ht="15.6" x14ac:dyDescent="0.3">
      <c r="A4" s="19">
        <v>3</v>
      </c>
      <c r="B4" s="18">
        <v>5.0999999999999996</v>
      </c>
      <c r="C4" s="18" t="s">
        <v>45</v>
      </c>
      <c r="D4" s="18" t="s">
        <v>45</v>
      </c>
      <c r="E4" s="18" t="s">
        <v>45</v>
      </c>
      <c r="F4" s="18" t="s">
        <v>45</v>
      </c>
      <c r="G4" s="18" t="s">
        <v>45</v>
      </c>
      <c r="H4" s="18" t="s">
        <v>45</v>
      </c>
    </row>
    <row r="5" spans="1:8" ht="15.6" x14ac:dyDescent="0.3">
      <c r="A5" s="19">
        <v>4</v>
      </c>
      <c r="B5" s="18">
        <v>9</v>
      </c>
      <c r="C5" s="18" t="s">
        <v>45</v>
      </c>
      <c r="D5" s="18" t="s">
        <v>45</v>
      </c>
      <c r="E5" s="18" t="s">
        <v>45</v>
      </c>
      <c r="F5" s="18" t="s">
        <v>45</v>
      </c>
      <c r="G5" s="18" t="s">
        <v>45</v>
      </c>
      <c r="H5" s="18" t="s">
        <v>45</v>
      </c>
    </row>
    <row r="6" spans="1:8" ht="15.6" x14ac:dyDescent="0.3">
      <c r="A6" s="19">
        <v>5</v>
      </c>
      <c r="B6" s="18">
        <v>7.1</v>
      </c>
      <c r="C6" s="18" t="s">
        <v>45</v>
      </c>
      <c r="D6" s="18" t="s">
        <v>45</v>
      </c>
      <c r="E6" s="18" t="s">
        <v>45</v>
      </c>
      <c r="F6" s="18" t="s">
        <v>45</v>
      </c>
      <c r="G6" s="18" t="s">
        <v>45</v>
      </c>
      <c r="H6" s="18" t="s">
        <v>45</v>
      </c>
    </row>
    <row r="7" spans="1:8" ht="15.6" x14ac:dyDescent="0.3">
      <c r="A7" s="19">
        <v>6</v>
      </c>
      <c r="B7" s="18">
        <v>4.9000000000000004</v>
      </c>
      <c r="C7" s="18">
        <f>B2</f>
        <v>5.5</v>
      </c>
      <c r="D7" s="18">
        <f>B7-$B$19</f>
        <v>-2.9454545454545444</v>
      </c>
      <c r="E7" s="18">
        <f>C7-$C$19</f>
        <v>-1.1000000000000005</v>
      </c>
      <c r="F7" s="20">
        <f>D7*E7</f>
        <v>3.2400000000000007</v>
      </c>
      <c r="G7" s="18">
        <f>D7^2</f>
        <v>8.6757024793388364</v>
      </c>
      <c r="H7" s="18">
        <f>E7^2</f>
        <v>1.2100000000000011</v>
      </c>
    </row>
    <row r="8" spans="1:8" ht="15.6" x14ac:dyDescent="0.3">
      <c r="A8" s="19">
        <v>7</v>
      </c>
      <c r="B8" s="18">
        <v>6.1</v>
      </c>
      <c r="C8" s="18">
        <f t="shared" ref="C8:C17" si="0">B3</f>
        <v>4.8</v>
      </c>
      <c r="D8" s="18">
        <f t="shared" ref="D8:D17" si="1">B8-$B$19</f>
        <v>-1.7454545454545451</v>
      </c>
      <c r="E8" s="18">
        <f t="shared" ref="E8:E17" si="2">C8-$C$19</f>
        <v>-1.8000000000000007</v>
      </c>
      <c r="F8" s="20">
        <f>D8*E8</f>
        <v>3.1418181818181825</v>
      </c>
      <c r="G8" s="18">
        <f t="shared" ref="G8:G17" si="3">D8^2</f>
        <v>3.0466115702479328</v>
      </c>
      <c r="H8" s="18">
        <f t="shared" ref="H8:H17" si="4">E8^2</f>
        <v>3.2400000000000024</v>
      </c>
    </row>
    <row r="9" spans="1:8" ht="15.6" x14ac:dyDescent="0.3">
      <c r="A9" s="19">
        <v>8</v>
      </c>
      <c r="B9" s="18">
        <v>10</v>
      </c>
      <c r="C9" s="18">
        <f t="shared" si="0"/>
        <v>5.0999999999999996</v>
      </c>
      <c r="D9" s="18">
        <f t="shared" si="1"/>
        <v>2.1545454545454552</v>
      </c>
      <c r="E9" s="18">
        <f t="shared" si="2"/>
        <v>-1.5000000000000009</v>
      </c>
      <c r="F9" s="20">
        <f t="shared" ref="F9:F17" si="5">D9*E9</f>
        <v>-3.2318181818181846</v>
      </c>
      <c r="G9" s="18">
        <f t="shared" si="3"/>
        <v>4.6420661157024821</v>
      </c>
      <c r="H9" s="18">
        <f t="shared" si="4"/>
        <v>2.2500000000000027</v>
      </c>
    </row>
    <row r="10" spans="1:8" ht="15.6" x14ac:dyDescent="0.3">
      <c r="A10" s="19">
        <v>9</v>
      </c>
      <c r="B10" s="18">
        <v>8.3000000000000007</v>
      </c>
      <c r="C10" s="18">
        <f t="shared" si="0"/>
        <v>9</v>
      </c>
      <c r="D10" s="18">
        <f t="shared" si="1"/>
        <v>0.45454545454545592</v>
      </c>
      <c r="E10" s="18">
        <f t="shared" si="2"/>
        <v>2.3999999999999995</v>
      </c>
      <c r="F10" s="20">
        <f>D10*E10</f>
        <v>1.0909090909090939</v>
      </c>
      <c r="G10" s="18">
        <f t="shared" si="3"/>
        <v>0.20661157024793514</v>
      </c>
      <c r="H10" s="18">
        <f t="shared" si="4"/>
        <v>5.7599999999999971</v>
      </c>
    </row>
    <row r="11" spans="1:8" ht="15.6" x14ac:dyDescent="0.3">
      <c r="A11" s="19">
        <v>10</v>
      </c>
      <c r="B11" s="18">
        <v>5.4</v>
      </c>
      <c r="C11" s="18">
        <f t="shared" si="0"/>
        <v>7.1</v>
      </c>
      <c r="D11" s="18">
        <f t="shared" si="1"/>
        <v>-2.4454545454545444</v>
      </c>
      <c r="E11" s="18">
        <f t="shared" si="2"/>
        <v>0.49999999999999911</v>
      </c>
      <c r="F11" s="20">
        <f t="shared" si="5"/>
        <v>-1.22272727272727</v>
      </c>
      <c r="G11" s="18">
        <f t="shared" si="3"/>
        <v>5.9802479338842929</v>
      </c>
      <c r="H11" s="18">
        <f t="shared" si="4"/>
        <v>0.24999999999999911</v>
      </c>
    </row>
    <row r="12" spans="1:8" ht="15.6" x14ac:dyDescent="0.3">
      <c r="A12" s="19">
        <v>11</v>
      </c>
      <c r="B12" s="18">
        <v>6.4</v>
      </c>
      <c r="C12" s="18">
        <f t="shared" si="0"/>
        <v>4.9000000000000004</v>
      </c>
      <c r="D12" s="18">
        <f t="shared" si="1"/>
        <v>-1.4454545454545444</v>
      </c>
      <c r="E12" s="18">
        <f t="shared" si="2"/>
        <v>-1.7000000000000002</v>
      </c>
      <c r="F12" s="20">
        <f t="shared" si="5"/>
        <v>2.4572727272727257</v>
      </c>
      <c r="G12" s="18">
        <f t="shared" si="3"/>
        <v>2.0893388429752036</v>
      </c>
      <c r="H12" s="18">
        <f t="shared" si="4"/>
        <v>2.8900000000000006</v>
      </c>
    </row>
    <row r="13" spans="1:8" ht="15.6" x14ac:dyDescent="0.3">
      <c r="A13" s="19">
        <v>12</v>
      </c>
      <c r="B13" s="18">
        <v>10.9</v>
      </c>
      <c r="C13" s="18">
        <f t="shared" si="0"/>
        <v>6.1</v>
      </c>
      <c r="D13" s="18">
        <f t="shared" si="1"/>
        <v>3.0545454545454556</v>
      </c>
      <c r="E13" s="18">
        <f t="shared" si="2"/>
        <v>-0.50000000000000089</v>
      </c>
      <c r="F13" s="20">
        <f t="shared" si="5"/>
        <v>-1.5272727272727304</v>
      </c>
      <c r="G13" s="18">
        <f t="shared" si="3"/>
        <v>9.3302479338843032</v>
      </c>
      <c r="H13" s="18">
        <f t="shared" si="4"/>
        <v>0.25000000000000089</v>
      </c>
    </row>
    <row r="14" spans="1:8" ht="15.6" x14ac:dyDescent="0.3">
      <c r="A14" s="19">
        <v>13</v>
      </c>
      <c r="B14" s="18">
        <v>9</v>
      </c>
      <c r="C14" s="18">
        <f t="shared" si="0"/>
        <v>10</v>
      </c>
      <c r="D14" s="18">
        <f t="shared" si="1"/>
        <v>1.1545454545454552</v>
      </c>
      <c r="E14" s="18">
        <f t="shared" si="2"/>
        <v>3.3999999999999995</v>
      </c>
      <c r="F14" s="20">
        <f t="shared" si="5"/>
        <v>3.9254545454545471</v>
      </c>
      <c r="G14" s="18">
        <f t="shared" si="3"/>
        <v>1.3329752066115719</v>
      </c>
      <c r="H14" s="18">
        <f t="shared" si="4"/>
        <v>11.559999999999997</v>
      </c>
    </row>
    <row r="15" spans="1:8" ht="15.6" x14ac:dyDescent="0.3">
      <c r="A15" s="19">
        <v>14</v>
      </c>
      <c r="B15" s="18">
        <v>6.6</v>
      </c>
      <c r="C15" s="18">
        <f t="shared" si="0"/>
        <v>8.3000000000000007</v>
      </c>
      <c r="D15" s="18">
        <f t="shared" si="1"/>
        <v>-1.2454545454545451</v>
      </c>
      <c r="E15" s="18">
        <f t="shared" si="2"/>
        <v>1.7000000000000002</v>
      </c>
      <c r="F15" s="20">
        <f>D15*E15</f>
        <v>-2.1172727272727268</v>
      </c>
      <c r="G15" s="18">
        <f t="shared" si="3"/>
        <v>1.5511570247933877</v>
      </c>
      <c r="H15" s="18">
        <f t="shared" si="4"/>
        <v>2.8900000000000006</v>
      </c>
    </row>
    <row r="16" spans="1:8" ht="15.6" x14ac:dyDescent="0.3">
      <c r="A16" s="19">
        <v>15</v>
      </c>
      <c r="B16" s="18">
        <v>7.5</v>
      </c>
      <c r="C16" s="18">
        <f t="shared" si="0"/>
        <v>5.4</v>
      </c>
      <c r="D16" s="18">
        <f t="shared" si="1"/>
        <v>-0.34545454545454479</v>
      </c>
      <c r="E16" s="18">
        <f t="shared" si="2"/>
        <v>-1.2000000000000002</v>
      </c>
      <c r="F16" s="20">
        <f t="shared" si="5"/>
        <v>0.41454545454545383</v>
      </c>
      <c r="G16" s="18">
        <f t="shared" si="3"/>
        <v>0.11933884297520615</v>
      </c>
      <c r="H16" s="18">
        <f t="shared" si="4"/>
        <v>1.4400000000000004</v>
      </c>
    </row>
    <row r="17" spans="1:8" ht="15.6" x14ac:dyDescent="0.3">
      <c r="A17" s="19">
        <v>16</v>
      </c>
      <c r="B17" s="18">
        <v>11.2</v>
      </c>
      <c r="C17" s="18">
        <f t="shared" si="0"/>
        <v>6.4</v>
      </c>
      <c r="D17" s="18">
        <f t="shared" si="1"/>
        <v>3.3545454545454545</v>
      </c>
      <c r="E17" s="18">
        <f t="shared" si="2"/>
        <v>-0.20000000000000018</v>
      </c>
      <c r="F17" s="20">
        <f t="shared" si="5"/>
        <v>-0.67090909090909145</v>
      </c>
      <c r="G17" s="18">
        <f t="shared" si="3"/>
        <v>11.25297520661157</v>
      </c>
      <c r="H17" s="18">
        <f t="shared" si="4"/>
        <v>4.000000000000007E-2</v>
      </c>
    </row>
    <row r="18" spans="1:8" ht="15.6" x14ac:dyDescent="0.3">
      <c r="A18" s="19" t="s">
        <v>46</v>
      </c>
      <c r="B18" s="18">
        <f t="shared" ref="B18:H18" si="6">SUM(B2:B17)</f>
        <v>117.80000000000001</v>
      </c>
      <c r="C18" s="18">
        <f t="shared" si="6"/>
        <v>72.600000000000009</v>
      </c>
      <c r="D18" s="18">
        <f t="shared" si="6"/>
        <v>7.9936057773011271E-15</v>
      </c>
      <c r="E18" s="18">
        <f t="shared" si="6"/>
        <v>-5.3290705182007514E-15</v>
      </c>
      <c r="F18" s="18">
        <f t="shared" si="6"/>
        <v>5.5</v>
      </c>
      <c r="G18" s="18">
        <f t="shared" si="6"/>
        <v>48.22727272727272</v>
      </c>
      <c r="H18" s="18">
        <f t="shared" si="6"/>
        <v>31.780000000000005</v>
      </c>
    </row>
    <row r="19" spans="1:8" ht="15.6" x14ac:dyDescent="0.3">
      <c r="A19" s="19" t="s">
        <v>47</v>
      </c>
      <c r="B19" s="18">
        <f>AVERAGE(B7:B17)</f>
        <v>7.8454545454545448</v>
      </c>
      <c r="C19" s="18">
        <f t="shared" ref="C19:H19" si="7">AVERAGE(C4:C17)</f>
        <v>6.6000000000000005</v>
      </c>
      <c r="D19" s="18">
        <f t="shared" si="7"/>
        <v>7.2669143430010251E-16</v>
      </c>
      <c r="E19" s="18">
        <f t="shared" si="7"/>
        <v>-4.8446095620006827E-16</v>
      </c>
      <c r="F19" s="18">
        <f t="shared" si="7"/>
        <v>0.5</v>
      </c>
      <c r="G19" s="18">
        <f t="shared" si="7"/>
        <v>4.3842975206611561</v>
      </c>
      <c r="H19" s="18">
        <f t="shared" si="7"/>
        <v>2.8890909090909096</v>
      </c>
    </row>
    <row r="21" spans="1:8" x14ac:dyDescent="0.3">
      <c r="A21" s="22" t="s">
        <v>77</v>
      </c>
      <c r="B21" s="22">
        <f>F18/SQRT(G18*H18)</f>
        <v>0.14048805228471081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23" sqref="J23"/>
    </sheetView>
  </sheetViews>
  <sheetFormatPr defaultRowHeight="14.4" x14ac:dyDescent="0.3"/>
  <cols>
    <col min="6" max="6" width="17.88671875" customWidth="1"/>
    <col min="7" max="7" width="9.21875" customWidth="1"/>
    <col min="8" max="8" width="9.77734375" customWidth="1"/>
  </cols>
  <sheetData>
    <row r="1" spans="1:8" ht="18" x14ac:dyDescent="0.3">
      <c r="A1" s="21" t="s">
        <v>38</v>
      </c>
      <c r="B1" s="21" t="s">
        <v>39</v>
      </c>
      <c r="C1" s="21" t="s">
        <v>78</v>
      </c>
      <c r="D1" s="21" t="s">
        <v>79</v>
      </c>
      <c r="E1" s="21" t="s">
        <v>80</v>
      </c>
      <c r="F1" s="21" t="s">
        <v>81</v>
      </c>
      <c r="G1" s="21" t="s">
        <v>82</v>
      </c>
      <c r="H1" s="21" t="s">
        <v>83</v>
      </c>
    </row>
    <row r="2" spans="1:8" ht="15.6" x14ac:dyDescent="0.3">
      <c r="A2" s="19">
        <v>1</v>
      </c>
      <c r="B2" s="18">
        <v>5.5</v>
      </c>
      <c r="C2" s="19" t="s">
        <v>45</v>
      </c>
      <c r="D2" s="19" t="s">
        <v>45</v>
      </c>
      <c r="E2" s="19" t="s">
        <v>45</v>
      </c>
      <c r="F2" s="19" t="s">
        <v>45</v>
      </c>
      <c r="G2" s="19" t="s">
        <v>45</v>
      </c>
      <c r="H2" s="19" t="s">
        <v>45</v>
      </c>
    </row>
    <row r="3" spans="1:8" ht="15.6" x14ac:dyDescent="0.3">
      <c r="A3" s="19">
        <v>2</v>
      </c>
      <c r="B3" s="18">
        <v>4.8</v>
      </c>
      <c r="C3" s="20" t="s">
        <v>45</v>
      </c>
      <c r="D3" s="20" t="s">
        <v>45</v>
      </c>
      <c r="E3" s="20" t="s">
        <v>45</v>
      </c>
      <c r="F3" s="20" t="s">
        <v>45</v>
      </c>
      <c r="G3" s="20" t="s">
        <v>45</v>
      </c>
      <c r="H3" s="20" t="s">
        <v>45</v>
      </c>
    </row>
    <row r="4" spans="1:8" ht="15.6" x14ac:dyDescent="0.3">
      <c r="A4" s="19">
        <v>3</v>
      </c>
      <c r="B4" s="18">
        <v>5.0999999999999996</v>
      </c>
      <c r="C4" s="18" t="s">
        <v>45</v>
      </c>
      <c r="D4" s="18" t="s">
        <v>45</v>
      </c>
      <c r="E4" s="18" t="s">
        <v>45</v>
      </c>
      <c r="F4" s="18" t="s">
        <v>45</v>
      </c>
      <c r="G4" s="18" t="s">
        <v>45</v>
      </c>
      <c r="H4" s="18" t="s">
        <v>45</v>
      </c>
    </row>
    <row r="5" spans="1:8" ht="15.6" x14ac:dyDescent="0.3">
      <c r="A5" s="19">
        <v>4</v>
      </c>
      <c r="B5" s="18">
        <v>9</v>
      </c>
      <c r="C5" s="18" t="s">
        <v>45</v>
      </c>
      <c r="D5" s="18" t="s">
        <v>45</v>
      </c>
      <c r="E5" s="18" t="s">
        <v>45</v>
      </c>
      <c r="F5" s="18" t="s">
        <v>45</v>
      </c>
      <c r="G5" s="18" t="s">
        <v>45</v>
      </c>
      <c r="H5" s="18" t="s">
        <v>45</v>
      </c>
    </row>
    <row r="6" spans="1:8" ht="15.6" x14ac:dyDescent="0.3">
      <c r="A6" s="19">
        <v>5</v>
      </c>
      <c r="B6" s="18">
        <v>7.1</v>
      </c>
      <c r="C6" s="18" t="s">
        <v>45</v>
      </c>
      <c r="D6" s="18" t="s">
        <v>45</v>
      </c>
      <c r="E6" s="18" t="s">
        <v>45</v>
      </c>
      <c r="F6" s="18" t="s">
        <v>45</v>
      </c>
      <c r="G6" s="18" t="s">
        <v>45</v>
      </c>
      <c r="H6" s="18" t="s">
        <v>45</v>
      </c>
    </row>
    <row r="7" spans="1:8" ht="15.6" x14ac:dyDescent="0.3">
      <c r="A7" s="19">
        <v>6</v>
      </c>
      <c r="B7" s="18">
        <v>4.9000000000000004</v>
      </c>
      <c r="C7" s="18" t="s">
        <v>45</v>
      </c>
      <c r="D7" s="18" t="s">
        <v>45</v>
      </c>
      <c r="E7" s="18" t="s">
        <v>45</v>
      </c>
      <c r="F7" s="18" t="s">
        <v>45</v>
      </c>
      <c r="G7" s="18" t="s">
        <v>45</v>
      </c>
      <c r="H7" s="18" t="s">
        <v>45</v>
      </c>
    </row>
    <row r="8" spans="1:8" ht="15.6" x14ac:dyDescent="0.3">
      <c r="A8" s="19">
        <v>7</v>
      </c>
      <c r="B8" s="18">
        <v>6.1</v>
      </c>
      <c r="C8" s="18">
        <f>B2</f>
        <v>5.5</v>
      </c>
      <c r="D8" s="18">
        <f t="shared" ref="D8:D17" si="0">B8-$B$19</f>
        <v>-2.0400000000000009</v>
      </c>
      <c r="E8" s="18">
        <f t="shared" ref="E8:E17" si="1">C8-$C$19</f>
        <v>-1.1200000000000001</v>
      </c>
      <c r="F8" s="20">
        <f>D8*E8</f>
        <v>2.2848000000000011</v>
      </c>
      <c r="G8" s="18">
        <f t="shared" ref="G8:H17" si="2">D8^2</f>
        <v>4.1616000000000035</v>
      </c>
      <c r="H8" s="18">
        <f t="shared" si="2"/>
        <v>1.2544000000000002</v>
      </c>
    </row>
    <row r="9" spans="1:8" ht="15.6" x14ac:dyDescent="0.3">
      <c r="A9" s="19">
        <v>8</v>
      </c>
      <c r="B9" s="18">
        <v>10</v>
      </c>
      <c r="C9" s="18">
        <f t="shared" ref="C9:C17" si="3">B3</f>
        <v>4.8</v>
      </c>
      <c r="D9" s="18">
        <f t="shared" si="0"/>
        <v>1.8599999999999994</v>
      </c>
      <c r="E9" s="18">
        <f t="shared" si="1"/>
        <v>-1.8200000000000003</v>
      </c>
      <c r="F9" s="20">
        <f t="shared" ref="F9:F17" si="4">D9*E9</f>
        <v>-3.3851999999999993</v>
      </c>
      <c r="G9" s="18">
        <f t="shared" si="2"/>
        <v>3.4595999999999978</v>
      </c>
      <c r="H9" s="18">
        <f t="shared" si="2"/>
        <v>3.3124000000000011</v>
      </c>
    </row>
    <row r="10" spans="1:8" ht="15.6" x14ac:dyDescent="0.3">
      <c r="A10" s="19">
        <v>9</v>
      </c>
      <c r="B10" s="18">
        <v>8.3000000000000007</v>
      </c>
      <c r="C10" s="18">
        <f t="shared" si="3"/>
        <v>5.0999999999999996</v>
      </c>
      <c r="D10" s="18">
        <f t="shared" si="0"/>
        <v>0.16000000000000014</v>
      </c>
      <c r="E10" s="18">
        <f t="shared" si="1"/>
        <v>-1.5200000000000005</v>
      </c>
      <c r="F10" s="20">
        <f>D10*E10</f>
        <v>-0.24320000000000028</v>
      </c>
      <c r="G10" s="18">
        <f t="shared" si="2"/>
        <v>2.5600000000000046E-2</v>
      </c>
      <c r="H10" s="18">
        <f t="shared" si="2"/>
        <v>2.3104000000000013</v>
      </c>
    </row>
    <row r="11" spans="1:8" ht="15.6" x14ac:dyDescent="0.3">
      <c r="A11" s="19">
        <v>10</v>
      </c>
      <c r="B11" s="18">
        <v>5.4</v>
      </c>
      <c r="C11" s="18">
        <f t="shared" si="3"/>
        <v>9</v>
      </c>
      <c r="D11" s="18">
        <f t="shared" si="0"/>
        <v>-2.74</v>
      </c>
      <c r="E11" s="18">
        <f t="shared" si="1"/>
        <v>2.38</v>
      </c>
      <c r="F11" s="20">
        <f t="shared" si="4"/>
        <v>-6.5212000000000003</v>
      </c>
      <c r="G11" s="18">
        <f t="shared" si="2"/>
        <v>7.5076000000000009</v>
      </c>
      <c r="H11" s="18">
        <f t="shared" si="2"/>
        <v>5.6643999999999997</v>
      </c>
    </row>
    <row r="12" spans="1:8" ht="15.6" x14ac:dyDescent="0.3">
      <c r="A12" s="19">
        <v>11</v>
      </c>
      <c r="B12" s="18">
        <v>6.4</v>
      </c>
      <c r="C12" s="18">
        <f t="shared" si="3"/>
        <v>7.1</v>
      </c>
      <c r="D12" s="18">
        <f t="shared" si="0"/>
        <v>-1.7400000000000002</v>
      </c>
      <c r="E12" s="18">
        <f t="shared" si="1"/>
        <v>0.47999999999999954</v>
      </c>
      <c r="F12" s="20">
        <f t="shared" si="4"/>
        <v>-0.83519999999999928</v>
      </c>
      <c r="G12" s="18">
        <f t="shared" si="2"/>
        <v>3.027600000000001</v>
      </c>
      <c r="H12" s="18">
        <f t="shared" si="2"/>
        <v>0.23039999999999955</v>
      </c>
    </row>
    <row r="13" spans="1:8" ht="15.6" x14ac:dyDescent="0.3">
      <c r="A13" s="19">
        <v>12</v>
      </c>
      <c r="B13" s="18">
        <v>10.9</v>
      </c>
      <c r="C13" s="18">
        <f t="shared" si="3"/>
        <v>4.9000000000000004</v>
      </c>
      <c r="D13" s="18">
        <f t="shared" si="0"/>
        <v>2.76</v>
      </c>
      <c r="E13" s="18">
        <f t="shared" si="1"/>
        <v>-1.7199999999999998</v>
      </c>
      <c r="F13" s="20">
        <f t="shared" si="4"/>
        <v>-4.7471999999999985</v>
      </c>
      <c r="G13" s="18">
        <f t="shared" si="2"/>
        <v>7.6175999999999986</v>
      </c>
      <c r="H13" s="18">
        <f t="shared" si="2"/>
        <v>2.9583999999999993</v>
      </c>
    </row>
    <row r="14" spans="1:8" ht="15.6" x14ac:dyDescent="0.3">
      <c r="A14" s="19">
        <v>13</v>
      </c>
      <c r="B14" s="18">
        <v>9</v>
      </c>
      <c r="C14" s="18">
        <f t="shared" si="3"/>
        <v>6.1</v>
      </c>
      <c r="D14" s="18">
        <f t="shared" si="0"/>
        <v>0.85999999999999943</v>
      </c>
      <c r="E14" s="18">
        <f t="shared" si="1"/>
        <v>-0.52000000000000046</v>
      </c>
      <c r="F14" s="20">
        <f t="shared" si="4"/>
        <v>-0.4472000000000001</v>
      </c>
      <c r="G14" s="18">
        <f t="shared" si="2"/>
        <v>0.73959999999999904</v>
      </c>
      <c r="H14" s="18">
        <f t="shared" si="2"/>
        <v>0.27040000000000047</v>
      </c>
    </row>
    <row r="15" spans="1:8" ht="15.6" x14ac:dyDescent="0.3">
      <c r="A15" s="19">
        <v>14</v>
      </c>
      <c r="B15" s="18">
        <v>6.6</v>
      </c>
      <c r="C15" s="18">
        <f t="shared" si="3"/>
        <v>10</v>
      </c>
      <c r="D15" s="18">
        <f t="shared" si="0"/>
        <v>-1.5400000000000009</v>
      </c>
      <c r="E15" s="18">
        <f t="shared" si="1"/>
        <v>3.38</v>
      </c>
      <c r="F15" s="20">
        <f>D15*E15</f>
        <v>-5.2052000000000032</v>
      </c>
      <c r="G15" s="18">
        <f t="shared" si="2"/>
        <v>2.371600000000003</v>
      </c>
      <c r="H15" s="18">
        <f t="shared" si="2"/>
        <v>11.424399999999999</v>
      </c>
    </row>
    <row r="16" spans="1:8" ht="15.6" x14ac:dyDescent="0.3">
      <c r="A16" s="19">
        <v>15</v>
      </c>
      <c r="B16" s="18">
        <v>7.5</v>
      </c>
      <c r="C16" s="18">
        <f t="shared" si="3"/>
        <v>8.3000000000000007</v>
      </c>
      <c r="D16" s="18">
        <f t="shared" si="0"/>
        <v>-0.64000000000000057</v>
      </c>
      <c r="E16" s="18">
        <f t="shared" si="1"/>
        <v>1.6800000000000006</v>
      </c>
      <c r="F16" s="20">
        <f t="shared" si="4"/>
        <v>-1.0752000000000013</v>
      </c>
      <c r="G16" s="18">
        <f t="shared" si="2"/>
        <v>0.40960000000000074</v>
      </c>
      <c r="H16" s="18">
        <f t="shared" si="2"/>
        <v>2.8224000000000022</v>
      </c>
    </row>
    <row r="17" spans="1:8" ht="15.6" x14ac:dyDescent="0.3">
      <c r="A17" s="19">
        <v>16</v>
      </c>
      <c r="B17" s="18">
        <v>11.2</v>
      </c>
      <c r="C17" s="18">
        <f t="shared" si="3"/>
        <v>5.4</v>
      </c>
      <c r="D17" s="18">
        <f t="shared" si="0"/>
        <v>3.0599999999999987</v>
      </c>
      <c r="E17" s="18">
        <f t="shared" si="1"/>
        <v>-1.2199999999999998</v>
      </c>
      <c r="F17" s="20">
        <f t="shared" si="4"/>
        <v>-3.7331999999999979</v>
      </c>
      <c r="G17" s="18">
        <f t="shared" si="2"/>
        <v>9.3635999999999928</v>
      </c>
      <c r="H17" s="18">
        <f t="shared" si="2"/>
        <v>1.4883999999999995</v>
      </c>
    </row>
    <row r="18" spans="1:8" ht="15.6" x14ac:dyDescent="0.3">
      <c r="A18" s="19" t="s">
        <v>46</v>
      </c>
      <c r="B18" s="18">
        <f t="shared" ref="B18:H18" si="5">SUM(B2:B17)</f>
        <v>117.80000000000001</v>
      </c>
      <c r="C18" s="18">
        <f t="shared" si="5"/>
        <v>66.2</v>
      </c>
      <c r="D18" s="18">
        <f t="shared" si="5"/>
        <v>-5.3290705182007514E-15</v>
      </c>
      <c r="E18" s="18">
        <f t="shared" si="5"/>
        <v>0</v>
      </c>
      <c r="F18" s="18">
        <f t="shared" si="5"/>
        <v>-23.907999999999998</v>
      </c>
      <c r="G18" s="18">
        <f t="shared" si="5"/>
        <v>38.683999999999997</v>
      </c>
      <c r="H18" s="18">
        <f t="shared" si="5"/>
        <v>31.736000000000001</v>
      </c>
    </row>
    <row r="19" spans="1:8" ht="15.6" x14ac:dyDescent="0.3">
      <c r="A19" s="19" t="s">
        <v>47</v>
      </c>
      <c r="B19" s="18">
        <f>AVERAGE(B8:B17)</f>
        <v>8.14</v>
      </c>
      <c r="C19" s="18">
        <f t="shared" ref="C19:H19" si="6">AVERAGE(C4:C17)</f>
        <v>6.62</v>
      </c>
      <c r="D19" s="18">
        <f t="shared" si="6"/>
        <v>-5.3290705182007512E-16</v>
      </c>
      <c r="E19" s="18">
        <f t="shared" si="6"/>
        <v>0</v>
      </c>
      <c r="F19" s="18">
        <f t="shared" si="6"/>
        <v>-2.3907999999999996</v>
      </c>
      <c r="G19" s="18">
        <f t="shared" si="6"/>
        <v>3.8683999999999998</v>
      </c>
      <c r="H19" s="18">
        <f t="shared" si="6"/>
        <v>3.1736</v>
      </c>
    </row>
    <row r="21" spans="1:8" x14ac:dyDescent="0.3">
      <c r="A21" s="22" t="s">
        <v>84</v>
      </c>
      <c r="B21" s="22">
        <f>F18/SQRT(G18*H18)</f>
        <v>-0.68234099762931444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4" sqref="F24"/>
    </sheetView>
  </sheetViews>
  <sheetFormatPr defaultRowHeight="14.4" x14ac:dyDescent="0.3"/>
  <cols>
    <col min="6" max="6" width="18.44140625" customWidth="1"/>
    <col min="8" max="8" width="10.5546875" customWidth="1"/>
  </cols>
  <sheetData>
    <row r="1" spans="1:8" ht="18" x14ac:dyDescent="0.3">
      <c r="A1" s="21" t="s">
        <v>38</v>
      </c>
      <c r="B1" s="21" t="s">
        <v>39</v>
      </c>
      <c r="C1" s="21" t="s">
        <v>85</v>
      </c>
      <c r="D1" s="21" t="s">
        <v>86</v>
      </c>
      <c r="E1" s="21" t="s">
        <v>87</v>
      </c>
      <c r="F1" s="21" t="s">
        <v>88</v>
      </c>
      <c r="G1" s="21" t="s">
        <v>89</v>
      </c>
      <c r="H1" s="21" t="s">
        <v>90</v>
      </c>
    </row>
    <row r="2" spans="1:8" ht="15.6" x14ac:dyDescent="0.3">
      <c r="A2" s="19">
        <v>1</v>
      </c>
      <c r="B2" s="18">
        <v>5.5</v>
      </c>
      <c r="C2" s="19" t="s">
        <v>45</v>
      </c>
      <c r="D2" s="19" t="s">
        <v>45</v>
      </c>
      <c r="E2" s="19" t="s">
        <v>45</v>
      </c>
      <c r="F2" s="19" t="s">
        <v>45</v>
      </c>
      <c r="G2" s="19" t="s">
        <v>45</v>
      </c>
      <c r="H2" s="19" t="s">
        <v>45</v>
      </c>
    </row>
    <row r="3" spans="1:8" ht="15.6" x14ac:dyDescent="0.3">
      <c r="A3" s="19">
        <v>2</v>
      </c>
      <c r="B3" s="18">
        <v>4.8</v>
      </c>
      <c r="C3" s="20" t="s">
        <v>45</v>
      </c>
      <c r="D3" s="20" t="s">
        <v>45</v>
      </c>
      <c r="E3" s="20" t="s">
        <v>45</v>
      </c>
      <c r="F3" s="20" t="s">
        <v>45</v>
      </c>
      <c r="G3" s="20" t="s">
        <v>45</v>
      </c>
      <c r="H3" s="20" t="s">
        <v>45</v>
      </c>
    </row>
    <row r="4" spans="1:8" ht="15.6" x14ac:dyDescent="0.3">
      <c r="A4" s="19">
        <v>3</v>
      </c>
      <c r="B4" s="18">
        <v>5.0999999999999996</v>
      </c>
      <c r="C4" s="18" t="s">
        <v>45</v>
      </c>
      <c r="D4" s="18" t="s">
        <v>45</v>
      </c>
      <c r="E4" s="18" t="s">
        <v>45</v>
      </c>
      <c r="F4" s="18" t="s">
        <v>45</v>
      </c>
      <c r="G4" s="18" t="s">
        <v>45</v>
      </c>
      <c r="H4" s="18" t="s">
        <v>45</v>
      </c>
    </row>
    <row r="5" spans="1:8" ht="15.6" x14ac:dyDescent="0.3">
      <c r="A5" s="19">
        <v>4</v>
      </c>
      <c r="B5" s="18">
        <v>9</v>
      </c>
      <c r="C5" s="18" t="s">
        <v>45</v>
      </c>
      <c r="D5" s="18" t="s">
        <v>45</v>
      </c>
      <c r="E5" s="18" t="s">
        <v>45</v>
      </c>
      <c r="F5" s="18" t="s">
        <v>45</v>
      </c>
      <c r="G5" s="18" t="s">
        <v>45</v>
      </c>
      <c r="H5" s="18" t="s">
        <v>45</v>
      </c>
    </row>
    <row r="6" spans="1:8" ht="15.6" x14ac:dyDescent="0.3">
      <c r="A6" s="19">
        <v>5</v>
      </c>
      <c r="B6" s="18">
        <v>7.1</v>
      </c>
      <c r="C6" s="18" t="s">
        <v>45</v>
      </c>
      <c r="D6" s="18" t="s">
        <v>45</v>
      </c>
      <c r="E6" s="18" t="s">
        <v>45</v>
      </c>
      <c r="F6" s="18" t="s">
        <v>45</v>
      </c>
      <c r="G6" s="18" t="s">
        <v>45</v>
      </c>
      <c r="H6" s="18" t="s">
        <v>45</v>
      </c>
    </row>
    <row r="7" spans="1:8" ht="15.6" x14ac:dyDescent="0.3">
      <c r="A7" s="19">
        <v>6</v>
      </c>
      <c r="B7" s="18">
        <v>4.9000000000000004</v>
      </c>
      <c r="C7" s="18" t="s">
        <v>45</v>
      </c>
      <c r="D7" s="18" t="s">
        <v>45</v>
      </c>
      <c r="E7" s="18" t="s">
        <v>45</v>
      </c>
      <c r="F7" s="18" t="s">
        <v>45</v>
      </c>
      <c r="G7" s="18" t="s">
        <v>45</v>
      </c>
      <c r="H7" s="18" t="s">
        <v>45</v>
      </c>
    </row>
    <row r="8" spans="1:8" ht="15.6" x14ac:dyDescent="0.3">
      <c r="A8" s="19">
        <v>7</v>
      </c>
      <c r="B8" s="18">
        <v>6.1</v>
      </c>
      <c r="C8" s="18" t="s">
        <v>45</v>
      </c>
      <c r="D8" s="18" t="s">
        <v>45</v>
      </c>
      <c r="E8" s="18" t="s">
        <v>45</v>
      </c>
      <c r="F8" s="18" t="s">
        <v>45</v>
      </c>
      <c r="G8" s="18" t="s">
        <v>45</v>
      </c>
      <c r="H8" s="18" t="s">
        <v>45</v>
      </c>
    </row>
    <row r="9" spans="1:8" ht="15.6" x14ac:dyDescent="0.3">
      <c r="A9" s="19">
        <v>8</v>
      </c>
      <c r="B9" s="18">
        <v>10</v>
      </c>
      <c r="C9" s="18">
        <f>B2</f>
        <v>5.5</v>
      </c>
      <c r="D9" s="18">
        <f t="shared" ref="D9:D17" si="0">B9-$B$19</f>
        <v>1.6333333333333329</v>
      </c>
      <c r="E9" s="18">
        <f t="shared" ref="E9:E17" si="1">C9-$C$19</f>
        <v>-1.2555555555555555</v>
      </c>
      <c r="F9" s="20">
        <f t="shared" ref="F9:F17" si="2">D9*E9</f>
        <v>-2.0507407407407401</v>
      </c>
      <c r="G9" s="18">
        <f t="shared" ref="G9:H17" si="3">D9^2</f>
        <v>2.667777777777776</v>
      </c>
      <c r="H9" s="18">
        <f t="shared" si="3"/>
        <v>1.5764197530864197</v>
      </c>
    </row>
    <row r="10" spans="1:8" ht="15.6" x14ac:dyDescent="0.3">
      <c r="A10" s="19">
        <v>9</v>
      </c>
      <c r="B10" s="18">
        <v>8.3000000000000007</v>
      </c>
      <c r="C10" s="18">
        <f t="shared" ref="C10:C17" si="4">B3</f>
        <v>4.8</v>
      </c>
      <c r="D10" s="18">
        <f t="shared" si="0"/>
        <v>-6.666666666666643E-2</v>
      </c>
      <c r="E10" s="18">
        <f t="shared" si="1"/>
        <v>-1.9555555555555557</v>
      </c>
      <c r="F10" s="20">
        <f>D10*E10</f>
        <v>0.13037037037036991</v>
      </c>
      <c r="G10" s="18">
        <f t="shared" si="3"/>
        <v>4.4444444444444132E-3</v>
      </c>
      <c r="H10" s="18">
        <f t="shared" si="3"/>
        <v>3.8241975308641982</v>
      </c>
    </row>
    <row r="11" spans="1:8" ht="15.6" x14ac:dyDescent="0.3">
      <c r="A11" s="19">
        <v>10</v>
      </c>
      <c r="B11" s="18">
        <v>5.4</v>
      </c>
      <c r="C11" s="18">
        <f t="shared" si="4"/>
        <v>5.0999999999999996</v>
      </c>
      <c r="D11" s="18">
        <f t="shared" si="0"/>
        <v>-2.9666666666666668</v>
      </c>
      <c r="E11" s="18">
        <f t="shared" si="1"/>
        <v>-1.6555555555555559</v>
      </c>
      <c r="F11" s="20">
        <f t="shared" si="2"/>
        <v>4.9114814814814824</v>
      </c>
      <c r="G11" s="18">
        <f t="shared" si="3"/>
        <v>8.801111111111112</v>
      </c>
      <c r="H11" s="18">
        <f t="shared" si="3"/>
        <v>2.7408641975308652</v>
      </c>
    </row>
    <row r="12" spans="1:8" ht="15.6" x14ac:dyDescent="0.3">
      <c r="A12" s="19">
        <v>11</v>
      </c>
      <c r="B12" s="18">
        <v>6.4</v>
      </c>
      <c r="C12" s="18">
        <f t="shared" si="4"/>
        <v>9</v>
      </c>
      <c r="D12" s="18">
        <f t="shared" si="0"/>
        <v>-1.9666666666666668</v>
      </c>
      <c r="E12" s="18">
        <f t="shared" si="1"/>
        <v>2.2444444444444445</v>
      </c>
      <c r="F12" s="20">
        <f t="shared" si="2"/>
        <v>-4.4140740740740743</v>
      </c>
      <c r="G12" s="18">
        <f t="shared" si="3"/>
        <v>3.8677777777777784</v>
      </c>
      <c r="H12" s="18">
        <f t="shared" si="3"/>
        <v>5.0375308641975307</v>
      </c>
    </row>
    <row r="13" spans="1:8" ht="15.6" x14ac:dyDescent="0.3">
      <c r="A13" s="19">
        <v>12</v>
      </c>
      <c r="B13" s="18">
        <v>10.9</v>
      </c>
      <c r="C13" s="18">
        <f t="shared" si="4"/>
        <v>7.1</v>
      </c>
      <c r="D13" s="18">
        <f t="shared" si="0"/>
        <v>2.5333333333333332</v>
      </c>
      <c r="E13" s="18">
        <f t="shared" si="1"/>
        <v>0.34444444444444411</v>
      </c>
      <c r="F13" s="20">
        <f t="shared" si="2"/>
        <v>0.8725925925925917</v>
      </c>
      <c r="G13" s="18">
        <f t="shared" si="3"/>
        <v>6.4177777777777774</v>
      </c>
      <c r="H13" s="18">
        <f t="shared" si="3"/>
        <v>0.11864197530864175</v>
      </c>
    </row>
    <row r="14" spans="1:8" ht="15.6" x14ac:dyDescent="0.3">
      <c r="A14" s="19">
        <v>13</v>
      </c>
      <c r="B14" s="18">
        <v>9</v>
      </c>
      <c r="C14" s="18">
        <f t="shared" si="4"/>
        <v>4.9000000000000004</v>
      </c>
      <c r="D14" s="18">
        <f t="shared" si="0"/>
        <v>0.63333333333333286</v>
      </c>
      <c r="E14" s="18">
        <f t="shared" si="1"/>
        <v>-1.8555555555555552</v>
      </c>
      <c r="F14" s="20">
        <f t="shared" si="2"/>
        <v>-1.175185185185184</v>
      </c>
      <c r="G14" s="18">
        <f t="shared" si="3"/>
        <v>0.40111111111111053</v>
      </c>
      <c r="H14" s="18">
        <f t="shared" si="3"/>
        <v>3.4430864197530848</v>
      </c>
    </row>
    <row r="15" spans="1:8" ht="15.6" x14ac:dyDescent="0.3">
      <c r="A15" s="19">
        <v>14</v>
      </c>
      <c r="B15" s="18">
        <v>6.6</v>
      </c>
      <c r="C15" s="18">
        <f t="shared" si="4"/>
        <v>6.1</v>
      </c>
      <c r="D15" s="18">
        <f t="shared" si="0"/>
        <v>-1.7666666666666675</v>
      </c>
      <c r="E15" s="18">
        <f t="shared" si="1"/>
        <v>-0.65555555555555589</v>
      </c>
      <c r="F15" s="20">
        <f>D15*E15</f>
        <v>1.1581481481481493</v>
      </c>
      <c r="G15" s="18">
        <f t="shared" si="3"/>
        <v>3.1211111111111141</v>
      </c>
      <c r="H15" s="18">
        <f t="shared" si="3"/>
        <v>0.42975308641975352</v>
      </c>
    </row>
    <row r="16" spans="1:8" ht="15.6" x14ac:dyDescent="0.3">
      <c r="A16" s="19">
        <v>15</v>
      </c>
      <c r="B16" s="18">
        <v>7.5</v>
      </c>
      <c r="C16" s="18">
        <f t="shared" si="4"/>
        <v>10</v>
      </c>
      <c r="D16" s="18">
        <f t="shared" si="0"/>
        <v>-0.86666666666666714</v>
      </c>
      <c r="E16" s="18">
        <f t="shared" si="1"/>
        <v>3.2444444444444445</v>
      </c>
      <c r="F16" s="20">
        <f t="shared" si="2"/>
        <v>-2.8118518518518534</v>
      </c>
      <c r="G16" s="18">
        <f t="shared" si="3"/>
        <v>0.75111111111111195</v>
      </c>
      <c r="H16" s="18">
        <f t="shared" si="3"/>
        <v>10.526419753086421</v>
      </c>
    </row>
    <row r="17" spans="1:8" ht="15.6" x14ac:dyDescent="0.3">
      <c r="A17" s="19">
        <v>16</v>
      </c>
      <c r="B17" s="18">
        <v>11.2</v>
      </c>
      <c r="C17" s="18">
        <f t="shared" si="4"/>
        <v>8.3000000000000007</v>
      </c>
      <c r="D17" s="18">
        <f t="shared" si="0"/>
        <v>2.8333333333333321</v>
      </c>
      <c r="E17" s="18">
        <f t="shared" si="1"/>
        <v>1.5444444444444452</v>
      </c>
      <c r="F17" s="20">
        <f t="shared" si="2"/>
        <v>4.3759259259259258</v>
      </c>
      <c r="G17" s="18">
        <f t="shared" si="3"/>
        <v>8.0277777777777715</v>
      </c>
      <c r="H17" s="18">
        <f t="shared" si="3"/>
        <v>2.3853086419753109</v>
      </c>
    </row>
    <row r="18" spans="1:8" ht="15.6" x14ac:dyDescent="0.3">
      <c r="A18" s="19" t="s">
        <v>46</v>
      </c>
      <c r="B18" s="18">
        <f t="shared" ref="B18:H18" si="5">SUM(B2:B17)</f>
        <v>117.80000000000001</v>
      </c>
      <c r="C18" s="18">
        <f t="shared" si="5"/>
        <v>60.8</v>
      </c>
      <c r="D18" s="18">
        <f t="shared" si="5"/>
        <v>-3.5527136788005009E-15</v>
      </c>
      <c r="E18" s="18">
        <f t="shared" si="5"/>
        <v>0</v>
      </c>
      <c r="F18" s="18">
        <f t="shared" si="5"/>
        <v>0.99666666666666748</v>
      </c>
      <c r="G18" s="18">
        <f t="shared" si="5"/>
        <v>34.06</v>
      </c>
      <c r="H18" s="18">
        <f t="shared" si="5"/>
        <v>30.082222222222224</v>
      </c>
    </row>
    <row r="19" spans="1:8" ht="15.6" x14ac:dyDescent="0.3">
      <c r="A19" s="19" t="s">
        <v>47</v>
      </c>
      <c r="B19" s="18">
        <f>AVERAGE(B9:B17)</f>
        <v>8.3666666666666671</v>
      </c>
      <c r="C19" s="18">
        <f t="shared" ref="C19:H19" si="6">AVERAGE(C4:C17)</f>
        <v>6.7555555555555555</v>
      </c>
      <c r="D19" s="18">
        <f t="shared" si="6"/>
        <v>-3.9474596431116675E-16</v>
      </c>
      <c r="E19" s="18">
        <f t="shared" si="6"/>
        <v>0</v>
      </c>
      <c r="F19" s="18">
        <f t="shared" si="6"/>
        <v>0.11074074074074083</v>
      </c>
      <c r="G19" s="18">
        <f t="shared" si="6"/>
        <v>3.7844444444444445</v>
      </c>
      <c r="H19" s="18">
        <f t="shared" si="6"/>
        <v>3.3424691358024692</v>
      </c>
    </row>
    <row r="21" spans="1:8" x14ac:dyDescent="0.3">
      <c r="A21" s="22" t="s">
        <v>91</v>
      </c>
      <c r="B21" s="22">
        <f>F18/SQRT(G18*H18)</f>
        <v>3.1136705156965781E-2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24" sqref="J24"/>
    </sheetView>
  </sheetViews>
  <sheetFormatPr defaultRowHeight="14.4" x14ac:dyDescent="0.3"/>
  <cols>
    <col min="6" max="6" width="17.6640625" customWidth="1"/>
    <col min="8" max="8" width="10.109375" bestFit="1" customWidth="1"/>
  </cols>
  <sheetData>
    <row r="1" spans="1:8" ht="18" x14ac:dyDescent="0.3">
      <c r="A1" s="21" t="s">
        <v>38</v>
      </c>
      <c r="B1" s="21" t="s">
        <v>39</v>
      </c>
      <c r="C1" s="21" t="s">
        <v>93</v>
      </c>
      <c r="D1" s="21" t="s">
        <v>94</v>
      </c>
      <c r="E1" s="21" t="s">
        <v>95</v>
      </c>
      <c r="F1" s="21" t="s">
        <v>96</v>
      </c>
      <c r="G1" s="21" t="s">
        <v>97</v>
      </c>
      <c r="H1" s="21" t="s">
        <v>98</v>
      </c>
    </row>
    <row r="2" spans="1:8" ht="15.6" x14ac:dyDescent="0.3">
      <c r="A2" s="19">
        <v>1</v>
      </c>
      <c r="B2" s="18">
        <v>5.5</v>
      </c>
      <c r="C2" s="19" t="s">
        <v>45</v>
      </c>
      <c r="D2" s="19" t="s">
        <v>45</v>
      </c>
      <c r="E2" s="19" t="s">
        <v>45</v>
      </c>
      <c r="F2" s="19" t="s">
        <v>45</v>
      </c>
      <c r="G2" s="19" t="s">
        <v>45</v>
      </c>
      <c r="H2" s="19" t="s">
        <v>45</v>
      </c>
    </row>
    <row r="3" spans="1:8" ht="15.6" x14ac:dyDescent="0.3">
      <c r="A3" s="19">
        <v>2</v>
      </c>
      <c r="B3" s="18">
        <v>4.8</v>
      </c>
      <c r="C3" s="20" t="s">
        <v>45</v>
      </c>
      <c r="D3" s="20" t="s">
        <v>45</v>
      </c>
      <c r="E3" s="20" t="s">
        <v>45</v>
      </c>
      <c r="F3" s="20" t="s">
        <v>45</v>
      </c>
      <c r="G3" s="20" t="s">
        <v>45</v>
      </c>
      <c r="H3" s="20" t="s">
        <v>45</v>
      </c>
    </row>
    <row r="4" spans="1:8" ht="15.6" x14ac:dyDescent="0.3">
      <c r="A4" s="19">
        <v>3</v>
      </c>
      <c r="B4" s="18">
        <v>5.0999999999999996</v>
      </c>
      <c r="C4" s="18" t="s">
        <v>45</v>
      </c>
      <c r="D4" s="18" t="s">
        <v>45</v>
      </c>
      <c r="E4" s="18" t="s">
        <v>45</v>
      </c>
      <c r="F4" s="18" t="s">
        <v>45</v>
      </c>
      <c r="G4" s="18" t="s">
        <v>45</v>
      </c>
      <c r="H4" s="18" t="s">
        <v>45</v>
      </c>
    </row>
    <row r="5" spans="1:8" ht="15.6" x14ac:dyDescent="0.3">
      <c r="A5" s="19">
        <v>4</v>
      </c>
      <c r="B5" s="18">
        <v>9</v>
      </c>
      <c r="C5" s="18" t="s">
        <v>45</v>
      </c>
      <c r="D5" s="18" t="s">
        <v>45</v>
      </c>
      <c r="E5" s="18" t="s">
        <v>45</v>
      </c>
      <c r="F5" s="18" t="s">
        <v>45</v>
      </c>
      <c r="G5" s="18" t="s">
        <v>45</v>
      </c>
      <c r="H5" s="18" t="s">
        <v>45</v>
      </c>
    </row>
    <row r="6" spans="1:8" ht="15.6" x14ac:dyDescent="0.3">
      <c r="A6" s="19">
        <v>5</v>
      </c>
      <c r="B6" s="18">
        <v>7.1</v>
      </c>
      <c r="C6" s="18" t="s">
        <v>45</v>
      </c>
      <c r="D6" s="18" t="s">
        <v>45</v>
      </c>
      <c r="E6" s="18" t="s">
        <v>45</v>
      </c>
      <c r="F6" s="18" t="s">
        <v>45</v>
      </c>
      <c r="G6" s="18" t="s">
        <v>45</v>
      </c>
      <c r="H6" s="18" t="s">
        <v>45</v>
      </c>
    </row>
    <row r="7" spans="1:8" ht="15.6" x14ac:dyDescent="0.3">
      <c r="A7" s="19">
        <v>6</v>
      </c>
      <c r="B7" s="18">
        <v>4.9000000000000004</v>
      </c>
      <c r="C7" s="18" t="s">
        <v>45</v>
      </c>
      <c r="D7" s="18" t="s">
        <v>45</v>
      </c>
      <c r="E7" s="18" t="s">
        <v>45</v>
      </c>
      <c r="F7" s="18" t="s">
        <v>45</v>
      </c>
      <c r="G7" s="18" t="s">
        <v>45</v>
      </c>
      <c r="H7" s="18" t="s">
        <v>45</v>
      </c>
    </row>
    <row r="8" spans="1:8" ht="15.6" x14ac:dyDescent="0.3">
      <c r="A8" s="19">
        <v>7</v>
      </c>
      <c r="B8" s="18">
        <v>6.1</v>
      </c>
      <c r="C8" s="18" t="s">
        <v>45</v>
      </c>
      <c r="D8" s="18" t="s">
        <v>45</v>
      </c>
      <c r="E8" s="18" t="s">
        <v>45</v>
      </c>
      <c r="F8" s="18" t="s">
        <v>45</v>
      </c>
      <c r="G8" s="18" t="s">
        <v>45</v>
      </c>
      <c r="H8" s="18" t="s">
        <v>45</v>
      </c>
    </row>
    <row r="9" spans="1:8" ht="15.6" x14ac:dyDescent="0.3">
      <c r="A9" s="19">
        <v>8</v>
      </c>
      <c r="B9" s="18">
        <v>10</v>
      </c>
      <c r="C9" s="18" t="s">
        <v>45</v>
      </c>
      <c r="D9" s="18" t="s">
        <v>45</v>
      </c>
      <c r="E9" s="18" t="s">
        <v>45</v>
      </c>
      <c r="F9" s="18" t="s">
        <v>45</v>
      </c>
      <c r="G9" s="18" t="s">
        <v>45</v>
      </c>
      <c r="H9" s="18" t="s">
        <v>45</v>
      </c>
    </row>
    <row r="10" spans="1:8" ht="15.6" x14ac:dyDescent="0.3">
      <c r="A10" s="19">
        <v>9</v>
      </c>
      <c r="B10" s="18">
        <v>8.3000000000000007</v>
      </c>
      <c r="C10" s="18">
        <f>B2</f>
        <v>5.5</v>
      </c>
      <c r="D10" s="18">
        <f>B10-$B$19</f>
        <v>0.13750000000000107</v>
      </c>
      <c r="E10" s="18">
        <f t="shared" ref="E10:E17" si="0">C10-$C$19</f>
        <v>-1.0625</v>
      </c>
      <c r="F10" s="20">
        <f>D10*E10</f>
        <v>-0.14609375000000113</v>
      </c>
      <c r="G10" s="18">
        <f t="shared" ref="G10:H17" si="1">D10^2</f>
        <v>1.8906250000000294E-2</v>
      </c>
      <c r="H10" s="18">
        <f t="shared" si="1"/>
        <v>1.12890625</v>
      </c>
    </row>
    <row r="11" spans="1:8" ht="15.6" x14ac:dyDescent="0.3">
      <c r="A11" s="19">
        <v>10</v>
      </c>
      <c r="B11" s="18">
        <v>5.4</v>
      </c>
      <c r="C11" s="18">
        <f t="shared" ref="C11:C17" si="2">B3</f>
        <v>4.8</v>
      </c>
      <c r="D11" s="18">
        <f t="shared" ref="D11:D17" si="3">B11-$B$19</f>
        <v>-2.7624999999999993</v>
      </c>
      <c r="E11" s="18">
        <f t="shared" si="0"/>
        <v>-1.7625000000000002</v>
      </c>
      <c r="F11" s="20">
        <f t="shared" ref="F11:F17" si="4">D11*E11</f>
        <v>4.8689062499999993</v>
      </c>
      <c r="G11" s="18">
        <f t="shared" si="1"/>
        <v>7.6314062499999959</v>
      </c>
      <c r="H11" s="18">
        <f t="shared" si="1"/>
        <v>3.1064062500000005</v>
      </c>
    </row>
    <row r="12" spans="1:8" ht="15.6" x14ac:dyDescent="0.3">
      <c r="A12" s="19">
        <v>11</v>
      </c>
      <c r="B12" s="18">
        <v>6.4</v>
      </c>
      <c r="C12" s="18">
        <f t="shared" si="2"/>
        <v>5.0999999999999996</v>
      </c>
      <c r="D12" s="18">
        <f t="shared" si="3"/>
        <v>-1.7624999999999993</v>
      </c>
      <c r="E12" s="18">
        <f t="shared" si="0"/>
        <v>-1.4625000000000004</v>
      </c>
      <c r="F12" s="20">
        <f t="shared" si="4"/>
        <v>2.5776562499999995</v>
      </c>
      <c r="G12" s="18">
        <f t="shared" si="1"/>
        <v>3.1064062499999974</v>
      </c>
      <c r="H12" s="18">
        <f t="shared" si="1"/>
        <v>2.1389062500000011</v>
      </c>
    </row>
    <row r="13" spans="1:8" ht="15.6" x14ac:dyDescent="0.3">
      <c r="A13" s="19">
        <v>12</v>
      </c>
      <c r="B13" s="18">
        <v>10.9</v>
      </c>
      <c r="C13" s="18">
        <f t="shared" si="2"/>
        <v>9</v>
      </c>
      <c r="D13" s="18">
        <f t="shared" si="3"/>
        <v>2.7375000000000007</v>
      </c>
      <c r="E13" s="18">
        <f t="shared" si="0"/>
        <v>2.4375</v>
      </c>
      <c r="F13" s="20">
        <f t="shared" si="4"/>
        <v>6.672656250000002</v>
      </c>
      <c r="G13" s="18">
        <f t="shared" si="1"/>
        <v>7.4939062500000038</v>
      </c>
      <c r="H13" s="18">
        <f t="shared" si="1"/>
        <v>5.94140625</v>
      </c>
    </row>
    <row r="14" spans="1:8" ht="15.6" x14ac:dyDescent="0.3">
      <c r="A14" s="19">
        <v>13</v>
      </c>
      <c r="B14" s="18">
        <v>9</v>
      </c>
      <c r="C14" s="18">
        <f t="shared" si="2"/>
        <v>7.1</v>
      </c>
      <c r="D14" s="18">
        <f t="shared" si="3"/>
        <v>0.83750000000000036</v>
      </c>
      <c r="E14" s="18">
        <f t="shared" si="0"/>
        <v>0.53749999999999964</v>
      </c>
      <c r="F14" s="20">
        <f t="shared" si="4"/>
        <v>0.45015624999999987</v>
      </c>
      <c r="G14" s="18">
        <f t="shared" si="1"/>
        <v>0.70140625000000056</v>
      </c>
      <c r="H14" s="18">
        <f t="shared" si="1"/>
        <v>0.28890624999999964</v>
      </c>
    </row>
    <row r="15" spans="1:8" ht="15.6" x14ac:dyDescent="0.3">
      <c r="A15" s="19">
        <v>14</v>
      </c>
      <c r="B15" s="18">
        <v>6.6</v>
      </c>
      <c r="C15" s="18">
        <f t="shared" si="2"/>
        <v>4.9000000000000004</v>
      </c>
      <c r="D15" s="18">
        <f t="shared" si="3"/>
        <v>-1.5625</v>
      </c>
      <c r="E15" s="18">
        <f t="shared" si="0"/>
        <v>-1.6624999999999996</v>
      </c>
      <c r="F15" s="20">
        <f>D15*E15</f>
        <v>2.5976562499999996</v>
      </c>
      <c r="G15" s="18">
        <f t="shared" si="1"/>
        <v>2.44140625</v>
      </c>
      <c r="H15" s="18">
        <f t="shared" si="1"/>
        <v>2.7639062499999989</v>
      </c>
    </row>
    <row r="16" spans="1:8" ht="15.6" x14ac:dyDescent="0.3">
      <c r="A16" s="19">
        <v>15</v>
      </c>
      <c r="B16" s="18">
        <v>7.5</v>
      </c>
      <c r="C16" s="18">
        <f t="shared" si="2"/>
        <v>6.1</v>
      </c>
      <c r="D16" s="18">
        <f t="shared" si="3"/>
        <v>-0.66249999999999964</v>
      </c>
      <c r="E16" s="18">
        <f t="shared" si="0"/>
        <v>-0.46250000000000036</v>
      </c>
      <c r="F16" s="20">
        <f t="shared" si="4"/>
        <v>0.30640625000000005</v>
      </c>
      <c r="G16" s="18">
        <f t="shared" si="1"/>
        <v>0.43890624999999955</v>
      </c>
      <c r="H16" s="18">
        <f t="shared" si="1"/>
        <v>0.21390625000000033</v>
      </c>
    </row>
    <row r="17" spans="1:8" ht="15.6" x14ac:dyDescent="0.3">
      <c r="A17" s="19">
        <v>16</v>
      </c>
      <c r="B17" s="18">
        <v>11.2</v>
      </c>
      <c r="C17" s="18">
        <f t="shared" si="2"/>
        <v>10</v>
      </c>
      <c r="D17" s="18">
        <f t="shared" si="3"/>
        <v>3.0374999999999996</v>
      </c>
      <c r="E17" s="18">
        <f t="shared" si="0"/>
        <v>3.4375</v>
      </c>
      <c r="F17" s="20">
        <f t="shared" si="4"/>
        <v>10.441406249999998</v>
      </c>
      <c r="G17" s="18">
        <f t="shared" si="1"/>
        <v>9.2264062499999984</v>
      </c>
      <c r="H17" s="18">
        <f t="shared" si="1"/>
        <v>11.81640625</v>
      </c>
    </row>
    <row r="18" spans="1:8" ht="15.6" x14ac:dyDescent="0.3">
      <c r="A18" s="19" t="s">
        <v>46</v>
      </c>
      <c r="B18" s="18">
        <f t="shared" ref="B18:H18" si="5">SUM(B2:B17)</f>
        <v>117.80000000000001</v>
      </c>
      <c r="C18" s="18">
        <f t="shared" si="5"/>
        <v>52.5</v>
      </c>
      <c r="D18" s="18">
        <f t="shared" si="5"/>
        <v>3.5527136788005009E-15</v>
      </c>
      <c r="E18" s="18">
        <f t="shared" si="5"/>
        <v>0</v>
      </c>
      <c r="F18" s="18">
        <f t="shared" si="5"/>
        <v>27.768749999999997</v>
      </c>
      <c r="G18" s="18">
        <f t="shared" si="5"/>
        <v>31.058749999999996</v>
      </c>
      <c r="H18" s="18">
        <f t="shared" si="5"/>
        <v>27.398750000000003</v>
      </c>
    </row>
    <row r="19" spans="1:8" ht="15.6" x14ac:dyDescent="0.3">
      <c r="A19" s="19" t="s">
        <v>47</v>
      </c>
      <c r="B19" s="18">
        <f>AVERAGE(B10:B17)</f>
        <v>8.1624999999999996</v>
      </c>
      <c r="C19" s="18">
        <f t="shared" ref="C19:H19" si="6">AVERAGE(C4:C17)</f>
        <v>6.5625</v>
      </c>
      <c r="D19" s="18">
        <f t="shared" si="6"/>
        <v>4.4408920985006262E-16</v>
      </c>
      <c r="E19" s="18">
        <f t="shared" si="6"/>
        <v>0</v>
      </c>
      <c r="F19" s="18">
        <f t="shared" si="6"/>
        <v>3.4710937499999996</v>
      </c>
      <c r="G19" s="18">
        <f t="shared" si="6"/>
        <v>3.8823437499999995</v>
      </c>
      <c r="H19" s="18">
        <f t="shared" si="6"/>
        <v>3.4248437500000004</v>
      </c>
    </row>
    <row r="21" spans="1:8" x14ac:dyDescent="0.3">
      <c r="A21" s="22" t="s">
        <v>92</v>
      </c>
      <c r="B21" s="22">
        <f>F18/SQRT(G18*H18)</f>
        <v>0.95191675107222562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Normal="100" workbookViewId="0">
      <selection activeCell="H21" sqref="A1:H21"/>
    </sheetView>
  </sheetViews>
  <sheetFormatPr defaultRowHeight="14.4" x14ac:dyDescent="0.3"/>
  <cols>
    <col min="6" max="6" width="18.77734375" customWidth="1"/>
    <col min="8" max="8" width="10.109375" customWidth="1"/>
  </cols>
  <sheetData>
    <row r="1" spans="1:8" ht="18" x14ac:dyDescent="0.3">
      <c r="A1" s="21" t="s">
        <v>38</v>
      </c>
      <c r="B1" s="21" t="s">
        <v>39</v>
      </c>
      <c r="C1" s="21" t="s">
        <v>100</v>
      </c>
      <c r="D1" s="21" t="s">
        <v>101</v>
      </c>
      <c r="E1" s="21" t="s">
        <v>102</v>
      </c>
      <c r="F1" s="21" t="s">
        <v>103</v>
      </c>
      <c r="G1" s="21" t="s">
        <v>104</v>
      </c>
      <c r="H1" s="21" t="s">
        <v>105</v>
      </c>
    </row>
    <row r="2" spans="1:8" ht="15.6" x14ac:dyDescent="0.3">
      <c r="A2" s="19">
        <v>1</v>
      </c>
      <c r="B2" s="18">
        <v>5.5</v>
      </c>
      <c r="C2" s="19" t="s">
        <v>45</v>
      </c>
      <c r="D2" s="19" t="s">
        <v>45</v>
      </c>
      <c r="E2" s="19" t="s">
        <v>45</v>
      </c>
      <c r="F2" s="19" t="s">
        <v>45</v>
      </c>
      <c r="G2" s="19" t="s">
        <v>45</v>
      </c>
      <c r="H2" s="19" t="s">
        <v>45</v>
      </c>
    </row>
    <row r="3" spans="1:8" ht="15.6" x14ac:dyDescent="0.3">
      <c r="A3" s="19">
        <v>2</v>
      </c>
      <c r="B3" s="18">
        <v>4.8</v>
      </c>
      <c r="C3" s="20" t="s">
        <v>45</v>
      </c>
      <c r="D3" s="20" t="s">
        <v>45</v>
      </c>
      <c r="E3" s="20" t="s">
        <v>45</v>
      </c>
      <c r="F3" s="20" t="s">
        <v>45</v>
      </c>
      <c r="G3" s="20" t="s">
        <v>45</v>
      </c>
      <c r="H3" s="20" t="s">
        <v>45</v>
      </c>
    </row>
    <row r="4" spans="1:8" ht="15.6" x14ac:dyDescent="0.3">
      <c r="A4" s="19">
        <v>3</v>
      </c>
      <c r="B4" s="18">
        <v>5.0999999999999996</v>
      </c>
      <c r="C4" s="18" t="s">
        <v>45</v>
      </c>
      <c r="D4" s="18" t="s">
        <v>45</v>
      </c>
      <c r="E4" s="18" t="s">
        <v>45</v>
      </c>
      <c r="F4" s="18" t="s">
        <v>45</v>
      </c>
      <c r="G4" s="18" t="s">
        <v>45</v>
      </c>
      <c r="H4" s="18" t="s">
        <v>45</v>
      </c>
    </row>
    <row r="5" spans="1:8" ht="15.6" x14ac:dyDescent="0.3">
      <c r="A5" s="19">
        <v>4</v>
      </c>
      <c r="B5" s="18">
        <v>9</v>
      </c>
      <c r="C5" s="18" t="s">
        <v>45</v>
      </c>
      <c r="D5" s="18" t="s">
        <v>45</v>
      </c>
      <c r="E5" s="18" t="s">
        <v>45</v>
      </c>
      <c r="F5" s="18" t="s">
        <v>45</v>
      </c>
      <c r="G5" s="18" t="s">
        <v>45</v>
      </c>
      <c r="H5" s="18" t="s">
        <v>45</v>
      </c>
    </row>
    <row r="6" spans="1:8" ht="15.6" x14ac:dyDescent="0.3">
      <c r="A6" s="19">
        <v>5</v>
      </c>
      <c r="B6" s="18">
        <v>7.1</v>
      </c>
      <c r="C6" s="18" t="s">
        <v>45</v>
      </c>
      <c r="D6" s="18" t="s">
        <v>45</v>
      </c>
      <c r="E6" s="18" t="s">
        <v>45</v>
      </c>
      <c r="F6" s="18" t="s">
        <v>45</v>
      </c>
      <c r="G6" s="18" t="s">
        <v>45</v>
      </c>
      <c r="H6" s="18" t="s">
        <v>45</v>
      </c>
    </row>
    <row r="7" spans="1:8" ht="15.6" x14ac:dyDescent="0.3">
      <c r="A7" s="19">
        <v>6</v>
      </c>
      <c r="B7" s="18">
        <v>4.9000000000000004</v>
      </c>
      <c r="C7" s="18" t="s">
        <v>45</v>
      </c>
      <c r="D7" s="18" t="s">
        <v>45</v>
      </c>
      <c r="E7" s="18" t="s">
        <v>45</v>
      </c>
      <c r="F7" s="18" t="s">
        <v>45</v>
      </c>
      <c r="G7" s="18" t="s">
        <v>45</v>
      </c>
      <c r="H7" s="18" t="s">
        <v>45</v>
      </c>
    </row>
    <row r="8" spans="1:8" ht="15.6" x14ac:dyDescent="0.3">
      <c r="A8" s="19">
        <v>7</v>
      </c>
      <c r="B8" s="18">
        <v>6.1</v>
      </c>
      <c r="C8" s="18" t="s">
        <v>45</v>
      </c>
      <c r="D8" s="18" t="s">
        <v>45</v>
      </c>
      <c r="E8" s="18" t="s">
        <v>45</v>
      </c>
      <c r="F8" s="18" t="s">
        <v>45</v>
      </c>
      <c r="G8" s="18" t="s">
        <v>45</v>
      </c>
      <c r="H8" s="18" t="s">
        <v>45</v>
      </c>
    </row>
    <row r="9" spans="1:8" ht="15.6" x14ac:dyDescent="0.3">
      <c r="A9" s="19">
        <v>8</v>
      </c>
      <c r="B9" s="18">
        <v>10</v>
      </c>
      <c r="C9" s="18" t="s">
        <v>45</v>
      </c>
      <c r="D9" s="18" t="s">
        <v>45</v>
      </c>
      <c r="E9" s="18" t="s">
        <v>45</v>
      </c>
      <c r="F9" s="18" t="s">
        <v>45</v>
      </c>
      <c r="G9" s="18" t="s">
        <v>45</v>
      </c>
      <c r="H9" s="18" t="s">
        <v>45</v>
      </c>
    </row>
    <row r="10" spans="1:8" ht="15.6" x14ac:dyDescent="0.3">
      <c r="A10" s="19">
        <v>9</v>
      </c>
      <c r="B10" s="18">
        <v>8.3000000000000007</v>
      </c>
      <c r="C10" s="18" t="s">
        <v>45</v>
      </c>
      <c r="D10" s="18" t="s">
        <v>45</v>
      </c>
      <c r="E10" s="18" t="s">
        <v>45</v>
      </c>
      <c r="F10" s="18" t="s">
        <v>45</v>
      </c>
      <c r="G10" s="18" t="s">
        <v>45</v>
      </c>
      <c r="H10" s="18" t="s">
        <v>45</v>
      </c>
    </row>
    <row r="11" spans="1:8" ht="15.6" x14ac:dyDescent="0.3">
      <c r="A11" s="19">
        <v>10</v>
      </c>
      <c r="B11" s="18">
        <v>5.4</v>
      </c>
      <c r="C11" s="18">
        <f>B2</f>
        <v>5.5</v>
      </c>
      <c r="D11" s="18">
        <f t="shared" ref="D11:D17" si="0">B11-$B$19</f>
        <v>-2.742857142857142</v>
      </c>
      <c r="E11" s="18">
        <f t="shared" ref="E11:E17" si="1">C11-$C$19</f>
        <v>-0.57142857142857117</v>
      </c>
      <c r="F11" s="20">
        <f t="shared" ref="F11:F17" si="2">D11*E11</f>
        <v>1.567346938775509</v>
      </c>
      <c r="G11" s="18">
        <f t="shared" ref="G11:H17" si="3">D11^2</f>
        <v>7.5232653061224442</v>
      </c>
      <c r="H11" s="18">
        <f t="shared" si="3"/>
        <v>0.32653061224489766</v>
      </c>
    </row>
    <row r="12" spans="1:8" ht="15.6" x14ac:dyDescent="0.3">
      <c r="A12" s="19">
        <v>11</v>
      </c>
      <c r="B12" s="18">
        <v>6.4</v>
      </c>
      <c r="C12" s="18">
        <f t="shared" ref="C12:C17" si="4">B3</f>
        <v>4.8</v>
      </c>
      <c r="D12" s="18">
        <f t="shared" si="0"/>
        <v>-1.742857142857142</v>
      </c>
      <c r="E12" s="18">
        <f t="shared" si="1"/>
        <v>-1.2714285714285714</v>
      </c>
      <c r="F12" s="20">
        <f t="shared" si="2"/>
        <v>2.2159183673469376</v>
      </c>
      <c r="G12" s="18">
        <f t="shared" si="3"/>
        <v>3.0375510204081602</v>
      </c>
      <c r="H12" s="18">
        <f t="shared" si="3"/>
        <v>1.6165306122448977</v>
      </c>
    </row>
    <row r="13" spans="1:8" ht="15.6" x14ac:dyDescent="0.3">
      <c r="A13" s="19">
        <v>12</v>
      </c>
      <c r="B13" s="18">
        <v>10.9</v>
      </c>
      <c r="C13" s="18">
        <f t="shared" si="4"/>
        <v>5.0999999999999996</v>
      </c>
      <c r="D13" s="18">
        <f t="shared" si="0"/>
        <v>2.757142857142858</v>
      </c>
      <c r="E13" s="18">
        <f t="shared" si="1"/>
        <v>-0.97142857142857153</v>
      </c>
      <c r="F13" s="20">
        <f t="shared" si="2"/>
        <v>-2.6783673469387765</v>
      </c>
      <c r="G13" s="18">
        <f t="shared" si="3"/>
        <v>7.6018367346938822</v>
      </c>
      <c r="H13" s="18">
        <f t="shared" si="3"/>
        <v>0.94367346938775531</v>
      </c>
    </row>
    <row r="14" spans="1:8" ht="15.6" x14ac:dyDescent="0.3">
      <c r="A14" s="19">
        <v>13</v>
      </c>
      <c r="B14" s="18">
        <v>9</v>
      </c>
      <c r="C14" s="18">
        <f t="shared" si="4"/>
        <v>9</v>
      </c>
      <c r="D14" s="18">
        <f t="shared" si="0"/>
        <v>0.85714285714285765</v>
      </c>
      <c r="E14" s="18">
        <f t="shared" si="1"/>
        <v>2.9285714285714288</v>
      </c>
      <c r="F14" s="20">
        <f t="shared" si="2"/>
        <v>2.5102040816326547</v>
      </c>
      <c r="G14" s="18">
        <f t="shared" si="3"/>
        <v>0.73469387755102122</v>
      </c>
      <c r="H14" s="18">
        <f t="shared" si="3"/>
        <v>8.5765306122449001</v>
      </c>
    </row>
    <row r="15" spans="1:8" ht="15.6" x14ac:dyDescent="0.3">
      <c r="A15" s="19">
        <v>14</v>
      </c>
      <c r="B15" s="18">
        <v>6.6</v>
      </c>
      <c r="C15" s="18">
        <f t="shared" si="4"/>
        <v>7.1</v>
      </c>
      <c r="D15" s="18">
        <f t="shared" si="0"/>
        <v>-1.5428571428571427</v>
      </c>
      <c r="E15" s="18">
        <f t="shared" si="1"/>
        <v>1.0285714285714285</v>
      </c>
      <c r="F15" s="20">
        <f>D15*E15</f>
        <v>-1.5869387755102038</v>
      </c>
      <c r="G15" s="18">
        <f t="shared" si="3"/>
        <v>2.3804081632653058</v>
      </c>
      <c r="H15" s="18">
        <f t="shared" si="3"/>
        <v>1.0579591836734692</v>
      </c>
    </row>
    <row r="16" spans="1:8" ht="15.6" x14ac:dyDescent="0.3">
      <c r="A16" s="19">
        <v>15</v>
      </c>
      <c r="B16" s="18">
        <v>7.5</v>
      </c>
      <c r="C16" s="18">
        <f t="shared" si="4"/>
        <v>4.9000000000000004</v>
      </c>
      <c r="D16" s="18">
        <f t="shared" si="0"/>
        <v>-0.64285714285714235</v>
      </c>
      <c r="E16" s="18">
        <f t="shared" si="1"/>
        <v>-1.1714285714285708</v>
      </c>
      <c r="F16" s="20">
        <f t="shared" si="2"/>
        <v>0.75306122448979496</v>
      </c>
      <c r="G16" s="18">
        <f t="shared" si="3"/>
        <v>0.41326530612244833</v>
      </c>
      <c r="H16" s="18">
        <f t="shared" si="3"/>
        <v>1.3722448979591821</v>
      </c>
    </row>
    <row r="17" spans="1:8" ht="15.6" x14ac:dyDescent="0.3">
      <c r="A17" s="19">
        <v>16</v>
      </c>
      <c r="B17" s="18">
        <v>11.2</v>
      </c>
      <c r="C17" s="18">
        <f t="shared" si="4"/>
        <v>6.1</v>
      </c>
      <c r="D17" s="18">
        <f t="shared" si="0"/>
        <v>3.0571428571428569</v>
      </c>
      <c r="E17" s="18">
        <f t="shared" si="1"/>
        <v>2.857142857142847E-2</v>
      </c>
      <c r="F17" s="20">
        <f t="shared" si="2"/>
        <v>8.7346938775509891E-2</v>
      </c>
      <c r="G17" s="18">
        <f t="shared" si="3"/>
        <v>9.3461224489795907</v>
      </c>
      <c r="H17" s="18">
        <f t="shared" si="3"/>
        <v>8.1632653061223907E-4</v>
      </c>
    </row>
    <row r="18" spans="1:8" ht="15.6" x14ac:dyDescent="0.3">
      <c r="A18" s="19" t="s">
        <v>46</v>
      </c>
      <c r="B18" s="18">
        <f t="shared" ref="B18:H18" si="5">SUM(B2:B17)</f>
        <v>117.80000000000001</v>
      </c>
      <c r="C18" s="18">
        <f t="shared" si="5"/>
        <v>42.5</v>
      </c>
      <c r="D18" s="18">
        <f t="shared" si="5"/>
        <v>3.5527136788005009E-15</v>
      </c>
      <c r="E18" s="18">
        <f t="shared" si="5"/>
        <v>8.8817841970012523E-16</v>
      </c>
      <c r="F18" s="18">
        <f t="shared" si="5"/>
        <v>2.8685714285714261</v>
      </c>
      <c r="G18" s="18">
        <f t="shared" si="5"/>
        <v>31.037142857142847</v>
      </c>
      <c r="H18" s="18">
        <f t="shared" si="5"/>
        <v>13.894285714285717</v>
      </c>
    </row>
    <row r="19" spans="1:8" ht="15.6" x14ac:dyDescent="0.3">
      <c r="A19" s="19" t="s">
        <v>47</v>
      </c>
      <c r="B19" s="18">
        <f>AVERAGE(B11:B17)</f>
        <v>8.1428571428571423</v>
      </c>
      <c r="C19" s="18">
        <f t="shared" ref="C19:H19" si="6">AVERAGE(C4:C17)</f>
        <v>6.0714285714285712</v>
      </c>
      <c r="D19" s="18">
        <f t="shared" si="6"/>
        <v>5.0753052554292868E-16</v>
      </c>
      <c r="E19" s="18">
        <f t="shared" si="6"/>
        <v>1.2688263138573217E-16</v>
      </c>
      <c r="F19" s="18">
        <f t="shared" si="6"/>
        <v>0.40979591836734658</v>
      </c>
      <c r="G19" s="18">
        <f t="shared" si="6"/>
        <v>4.4338775510204069</v>
      </c>
      <c r="H19" s="18">
        <f t="shared" si="6"/>
        <v>1.9848979591836737</v>
      </c>
    </row>
    <row r="21" spans="1:8" x14ac:dyDescent="0.3">
      <c r="A21" s="22" t="s">
        <v>99</v>
      </c>
      <c r="B21" s="22">
        <f>F18/SQRT(G18*H18)</f>
        <v>0.1381359402844988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29" sqref="J29"/>
    </sheetView>
  </sheetViews>
  <sheetFormatPr defaultRowHeight="14.4" x14ac:dyDescent="0.3"/>
  <cols>
    <col min="6" max="6" width="17.77734375" bestFit="1" customWidth="1"/>
    <col min="8" max="8" width="10.88671875" bestFit="1" customWidth="1"/>
  </cols>
  <sheetData>
    <row r="1" spans="1:8" ht="18" x14ac:dyDescent="0.3">
      <c r="A1" s="21" t="s">
        <v>38</v>
      </c>
      <c r="B1" s="21" t="s">
        <v>39</v>
      </c>
      <c r="C1" s="21" t="s">
        <v>107</v>
      </c>
      <c r="D1" s="21" t="s">
        <v>108</v>
      </c>
      <c r="E1" s="21" t="s">
        <v>109</v>
      </c>
      <c r="F1" s="21" t="s">
        <v>110</v>
      </c>
      <c r="G1" s="21" t="s">
        <v>111</v>
      </c>
      <c r="H1" s="21" t="s">
        <v>112</v>
      </c>
    </row>
    <row r="2" spans="1:8" ht="15.6" x14ac:dyDescent="0.3">
      <c r="A2" s="19">
        <v>1</v>
      </c>
      <c r="B2" s="18">
        <v>5.5</v>
      </c>
      <c r="C2" s="19" t="s">
        <v>45</v>
      </c>
      <c r="D2" s="19" t="s">
        <v>45</v>
      </c>
      <c r="E2" s="19" t="s">
        <v>45</v>
      </c>
      <c r="F2" s="19" t="s">
        <v>45</v>
      </c>
      <c r="G2" s="19" t="s">
        <v>45</v>
      </c>
      <c r="H2" s="19" t="s">
        <v>45</v>
      </c>
    </row>
    <row r="3" spans="1:8" ht="15.6" x14ac:dyDescent="0.3">
      <c r="A3" s="19">
        <v>2</v>
      </c>
      <c r="B3" s="18">
        <v>4.8</v>
      </c>
      <c r="C3" s="20" t="s">
        <v>45</v>
      </c>
      <c r="D3" s="20" t="s">
        <v>45</v>
      </c>
      <c r="E3" s="20" t="s">
        <v>45</v>
      </c>
      <c r="F3" s="20" t="s">
        <v>45</v>
      </c>
      <c r="G3" s="20" t="s">
        <v>45</v>
      </c>
      <c r="H3" s="20" t="s">
        <v>45</v>
      </c>
    </row>
    <row r="4" spans="1:8" ht="15.6" x14ac:dyDescent="0.3">
      <c r="A4" s="19">
        <v>3</v>
      </c>
      <c r="B4" s="18">
        <v>5.0999999999999996</v>
      </c>
      <c r="C4" s="18" t="s">
        <v>45</v>
      </c>
      <c r="D4" s="18" t="s">
        <v>45</v>
      </c>
      <c r="E4" s="18" t="s">
        <v>45</v>
      </c>
      <c r="F4" s="18" t="s">
        <v>45</v>
      </c>
      <c r="G4" s="18" t="s">
        <v>45</v>
      </c>
      <c r="H4" s="18" t="s">
        <v>45</v>
      </c>
    </row>
    <row r="5" spans="1:8" ht="15.6" x14ac:dyDescent="0.3">
      <c r="A5" s="19">
        <v>4</v>
      </c>
      <c r="B5" s="18">
        <v>9</v>
      </c>
      <c r="C5" s="18" t="s">
        <v>45</v>
      </c>
      <c r="D5" s="18" t="s">
        <v>45</v>
      </c>
      <c r="E5" s="18" t="s">
        <v>45</v>
      </c>
      <c r="F5" s="18" t="s">
        <v>45</v>
      </c>
      <c r="G5" s="18" t="s">
        <v>45</v>
      </c>
      <c r="H5" s="18" t="s">
        <v>45</v>
      </c>
    </row>
    <row r="6" spans="1:8" ht="15.6" x14ac:dyDescent="0.3">
      <c r="A6" s="19">
        <v>5</v>
      </c>
      <c r="B6" s="18">
        <v>7.1</v>
      </c>
      <c r="C6" s="18" t="s">
        <v>45</v>
      </c>
      <c r="D6" s="18" t="s">
        <v>45</v>
      </c>
      <c r="E6" s="18" t="s">
        <v>45</v>
      </c>
      <c r="F6" s="18" t="s">
        <v>45</v>
      </c>
      <c r="G6" s="18" t="s">
        <v>45</v>
      </c>
      <c r="H6" s="18" t="s">
        <v>45</v>
      </c>
    </row>
    <row r="7" spans="1:8" ht="15.6" x14ac:dyDescent="0.3">
      <c r="A7" s="19">
        <v>6</v>
      </c>
      <c r="B7" s="18">
        <v>4.9000000000000004</v>
      </c>
      <c r="C7" s="18" t="s">
        <v>45</v>
      </c>
      <c r="D7" s="18" t="s">
        <v>45</v>
      </c>
      <c r="E7" s="18" t="s">
        <v>45</v>
      </c>
      <c r="F7" s="18" t="s">
        <v>45</v>
      </c>
      <c r="G7" s="18" t="s">
        <v>45</v>
      </c>
      <c r="H7" s="18" t="s">
        <v>45</v>
      </c>
    </row>
    <row r="8" spans="1:8" ht="15.6" x14ac:dyDescent="0.3">
      <c r="A8" s="19">
        <v>7</v>
      </c>
      <c r="B8" s="18">
        <v>6.1</v>
      </c>
      <c r="C8" s="18" t="s">
        <v>45</v>
      </c>
      <c r="D8" s="18" t="s">
        <v>45</v>
      </c>
      <c r="E8" s="18" t="s">
        <v>45</v>
      </c>
      <c r="F8" s="18" t="s">
        <v>45</v>
      </c>
      <c r="G8" s="18" t="s">
        <v>45</v>
      </c>
      <c r="H8" s="18" t="s">
        <v>45</v>
      </c>
    </row>
    <row r="9" spans="1:8" ht="15.6" x14ac:dyDescent="0.3">
      <c r="A9" s="19">
        <v>8</v>
      </c>
      <c r="B9" s="18">
        <v>10</v>
      </c>
      <c r="C9" s="18" t="s">
        <v>45</v>
      </c>
      <c r="D9" s="18" t="s">
        <v>45</v>
      </c>
      <c r="E9" s="18" t="s">
        <v>45</v>
      </c>
      <c r="F9" s="18" t="s">
        <v>45</v>
      </c>
      <c r="G9" s="18" t="s">
        <v>45</v>
      </c>
      <c r="H9" s="18" t="s">
        <v>45</v>
      </c>
    </row>
    <row r="10" spans="1:8" ht="15.6" x14ac:dyDescent="0.3">
      <c r="A10" s="19">
        <v>9</v>
      </c>
      <c r="B10" s="18">
        <v>8.3000000000000007</v>
      </c>
      <c r="C10" s="18" t="s">
        <v>45</v>
      </c>
      <c r="D10" s="18" t="s">
        <v>45</v>
      </c>
      <c r="E10" s="18" t="s">
        <v>45</v>
      </c>
      <c r="F10" s="18" t="s">
        <v>45</v>
      </c>
      <c r="G10" s="18" t="s">
        <v>45</v>
      </c>
      <c r="H10" s="18" t="s">
        <v>45</v>
      </c>
    </row>
    <row r="11" spans="1:8" ht="15.6" x14ac:dyDescent="0.3">
      <c r="A11" s="19">
        <v>10</v>
      </c>
      <c r="B11" s="18">
        <v>5.4</v>
      </c>
      <c r="C11" s="18" t="s">
        <v>45</v>
      </c>
      <c r="D11" s="18" t="s">
        <v>45</v>
      </c>
      <c r="E11" s="18" t="s">
        <v>45</v>
      </c>
      <c r="F11" s="18" t="s">
        <v>45</v>
      </c>
      <c r="G11" s="18" t="s">
        <v>45</v>
      </c>
      <c r="H11" s="18" t="s">
        <v>45</v>
      </c>
    </row>
    <row r="12" spans="1:8" ht="15.6" x14ac:dyDescent="0.3">
      <c r="A12" s="19">
        <v>11</v>
      </c>
      <c r="B12" s="18">
        <v>6.4</v>
      </c>
      <c r="C12" s="18">
        <f t="shared" ref="C12:C17" si="0">B2</f>
        <v>5.5</v>
      </c>
      <c r="D12" s="18">
        <f t="shared" ref="D12:D17" si="1">B12-$B$19</f>
        <v>-2.1999999999999993</v>
      </c>
      <c r="E12" s="18">
        <f t="shared" ref="E12:E17" si="2">C12-$C$19</f>
        <v>-0.56666666666666643</v>
      </c>
      <c r="F12" s="20">
        <f t="shared" ref="F12:F17" si="3">D12*E12</f>
        <v>1.2466666666666657</v>
      </c>
      <c r="G12" s="18">
        <f t="shared" ref="G12:H17" si="4">D12^2</f>
        <v>4.8399999999999972</v>
      </c>
      <c r="H12" s="18">
        <f t="shared" si="4"/>
        <v>0.32111111111111085</v>
      </c>
    </row>
    <row r="13" spans="1:8" ht="15.6" x14ac:dyDescent="0.3">
      <c r="A13" s="19">
        <v>12</v>
      </c>
      <c r="B13" s="18">
        <v>10.9</v>
      </c>
      <c r="C13" s="18">
        <f t="shared" si="0"/>
        <v>4.8</v>
      </c>
      <c r="D13" s="18">
        <f t="shared" si="1"/>
        <v>2.3000000000000007</v>
      </c>
      <c r="E13" s="18">
        <f t="shared" si="2"/>
        <v>-1.2666666666666666</v>
      </c>
      <c r="F13" s="20">
        <f t="shared" si="3"/>
        <v>-2.913333333333334</v>
      </c>
      <c r="G13" s="18">
        <f t="shared" si="4"/>
        <v>5.2900000000000036</v>
      </c>
      <c r="H13" s="18">
        <f t="shared" si="4"/>
        <v>1.6044444444444443</v>
      </c>
    </row>
    <row r="14" spans="1:8" ht="15.6" x14ac:dyDescent="0.3">
      <c r="A14" s="19">
        <v>13</v>
      </c>
      <c r="B14" s="18">
        <v>9</v>
      </c>
      <c r="C14" s="18">
        <f t="shared" si="0"/>
        <v>5.0999999999999996</v>
      </c>
      <c r="D14" s="18">
        <f t="shared" si="1"/>
        <v>0.40000000000000036</v>
      </c>
      <c r="E14" s="18">
        <f t="shared" si="2"/>
        <v>-0.96666666666666679</v>
      </c>
      <c r="F14" s="20">
        <f t="shared" si="3"/>
        <v>-0.38666666666666705</v>
      </c>
      <c r="G14" s="18">
        <f t="shared" si="4"/>
        <v>0.16000000000000028</v>
      </c>
      <c r="H14" s="18">
        <f t="shared" si="4"/>
        <v>0.93444444444444463</v>
      </c>
    </row>
    <row r="15" spans="1:8" ht="15.6" x14ac:dyDescent="0.3">
      <c r="A15" s="19">
        <v>14</v>
      </c>
      <c r="B15" s="18">
        <v>6.6</v>
      </c>
      <c r="C15" s="18">
        <f t="shared" si="0"/>
        <v>9</v>
      </c>
      <c r="D15" s="18">
        <f t="shared" si="1"/>
        <v>-2</v>
      </c>
      <c r="E15" s="18">
        <f t="shared" si="2"/>
        <v>2.9333333333333336</v>
      </c>
      <c r="F15" s="20">
        <f>D15*E15</f>
        <v>-5.8666666666666671</v>
      </c>
      <c r="G15" s="18">
        <f t="shared" si="4"/>
        <v>4</v>
      </c>
      <c r="H15" s="18">
        <f t="shared" si="4"/>
        <v>8.6044444444444466</v>
      </c>
    </row>
    <row r="16" spans="1:8" ht="15.6" x14ac:dyDescent="0.3">
      <c r="A16" s="19">
        <v>15</v>
      </c>
      <c r="B16" s="18">
        <v>7.5</v>
      </c>
      <c r="C16" s="18">
        <f t="shared" si="0"/>
        <v>7.1</v>
      </c>
      <c r="D16" s="18">
        <f t="shared" si="1"/>
        <v>-1.0999999999999996</v>
      </c>
      <c r="E16" s="18">
        <f t="shared" si="2"/>
        <v>1.0333333333333332</v>
      </c>
      <c r="F16" s="20">
        <f t="shared" si="3"/>
        <v>-1.1366666666666663</v>
      </c>
      <c r="G16" s="18">
        <f t="shared" si="4"/>
        <v>1.2099999999999993</v>
      </c>
      <c r="H16" s="18">
        <f t="shared" si="4"/>
        <v>1.0677777777777775</v>
      </c>
    </row>
    <row r="17" spans="1:8" ht="15.6" x14ac:dyDescent="0.3">
      <c r="A17" s="19">
        <v>16</v>
      </c>
      <c r="B17" s="18">
        <v>11.2</v>
      </c>
      <c r="C17" s="18">
        <f t="shared" si="0"/>
        <v>4.9000000000000004</v>
      </c>
      <c r="D17" s="18">
        <f t="shared" si="1"/>
        <v>2.5999999999999996</v>
      </c>
      <c r="E17" s="18">
        <f t="shared" si="2"/>
        <v>-1.1666666666666661</v>
      </c>
      <c r="F17" s="20">
        <f t="shared" si="3"/>
        <v>-3.0333333333333314</v>
      </c>
      <c r="G17" s="18">
        <f t="shared" si="4"/>
        <v>6.759999999999998</v>
      </c>
      <c r="H17" s="18">
        <f t="shared" si="4"/>
        <v>1.3611111111111098</v>
      </c>
    </row>
    <row r="18" spans="1:8" ht="15.6" x14ac:dyDescent="0.3">
      <c r="A18" s="19" t="s">
        <v>46</v>
      </c>
      <c r="B18" s="18">
        <f t="shared" ref="B18:H18" si="5">SUM(B2:B17)</f>
        <v>117.80000000000001</v>
      </c>
      <c r="C18" s="18">
        <f t="shared" si="5"/>
        <v>36.4</v>
      </c>
      <c r="D18" s="18">
        <f t="shared" si="5"/>
        <v>0</v>
      </c>
      <c r="E18" s="18">
        <f t="shared" si="5"/>
        <v>0</v>
      </c>
      <c r="F18" s="18">
        <f t="shared" si="5"/>
        <v>-12.09</v>
      </c>
      <c r="G18" s="18">
        <f t="shared" si="5"/>
        <v>22.259999999999998</v>
      </c>
      <c r="H18" s="18">
        <f t="shared" si="5"/>
        <v>13.893333333333334</v>
      </c>
    </row>
    <row r="19" spans="1:8" ht="15.6" x14ac:dyDescent="0.3">
      <c r="A19" s="19" t="s">
        <v>47</v>
      </c>
      <c r="B19" s="18">
        <f>AVERAGE(B12:B17)</f>
        <v>8.6</v>
      </c>
      <c r="C19" s="18">
        <f t="shared" ref="C19:H19" si="6">AVERAGE(C4:C17)</f>
        <v>6.0666666666666664</v>
      </c>
      <c r="D19" s="18">
        <f t="shared" si="6"/>
        <v>0</v>
      </c>
      <c r="E19" s="18">
        <f t="shared" si="6"/>
        <v>0</v>
      </c>
      <c r="F19" s="18">
        <f t="shared" si="6"/>
        <v>-2.0150000000000001</v>
      </c>
      <c r="G19" s="18">
        <f t="shared" si="6"/>
        <v>3.7099999999999995</v>
      </c>
      <c r="H19" s="18">
        <f t="shared" si="6"/>
        <v>2.3155555555555556</v>
      </c>
    </row>
    <row r="21" spans="1:8" x14ac:dyDescent="0.3">
      <c r="A21" s="22" t="s">
        <v>106</v>
      </c>
      <c r="B21" s="22">
        <f>F18/SQRT(G18*H18)</f>
        <v>-0.68748067241637112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25" sqref="J25"/>
    </sheetView>
  </sheetViews>
  <sheetFormatPr defaultRowHeight="14.4" x14ac:dyDescent="0.3"/>
  <sheetData>
    <row r="1" spans="1:8" ht="18" x14ac:dyDescent="0.3">
      <c r="A1" s="21" t="s">
        <v>38</v>
      </c>
      <c r="B1" s="21" t="s">
        <v>39</v>
      </c>
      <c r="C1" s="21" t="s">
        <v>114</v>
      </c>
      <c r="D1" s="21" t="s">
        <v>115</v>
      </c>
      <c r="E1" s="21" t="s">
        <v>116</v>
      </c>
      <c r="F1" s="21" t="s">
        <v>117</v>
      </c>
      <c r="G1" s="21" t="s">
        <v>118</v>
      </c>
      <c r="H1" s="21" t="s">
        <v>119</v>
      </c>
    </row>
    <row r="2" spans="1:8" ht="15.6" x14ac:dyDescent="0.3">
      <c r="A2" s="19">
        <v>1</v>
      </c>
      <c r="B2" s="18">
        <v>5.5</v>
      </c>
      <c r="C2" s="19" t="s">
        <v>45</v>
      </c>
      <c r="D2" s="19" t="s">
        <v>45</v>
      </c>
      <c r="E2" s="19" t="s">
        <v>45</v>
      </c>
      <c r="F2" s="19" t="s">
        <v>45</v>
      </c>
      <c r="G2" s="19" t="s">
        <v>45</v>
      </c>
      <c r="H2" s="19" t="s">
        <v>45</v>
      </c>
    </row>
    <row r="3" spans="1:8" ht="15.6" x14ac:dyDescent="0.3">
      <c r="A3" s="19">
        <v>2</v>
      </c>
      <c r="B3" s="18">
        <v>4.8</v>
      </c>
      <c r="C3" s="20" t="s">
        <v>45</v>
      </c>
      <c r="D3" s="20" t="s">
        <v>45</v>
      </c>
      <c r="E3" s="20" t="s">
        <v>45</v>
      </c>
      <c r="F3" s="20" t="s">
        <v>45</v>
      </c>
      <c r="G3" s="20" t="s">
        <v>45</v>
      </c>
      <c r="H3" s="20" t="s">
        <v>45</v>
      </c>
    </row>
    <row r="4" spans="1:8" ht="15.6" x14ac:dyDescent="0.3">
      <c r="A4" s="19">
        <v>3</v>
      </c>
      <c r="B4" s="18">
        <v>5.0999999999999996</v>
      </c>
      <c r="C4" s="18" t="s">
        <v>45</v>
      </c>
      <c r="D4" s="18" t="s">
        <v>45</v>
      </c>
      <c r="E4" s="18" t="s">
        <v>45</v>
      </c>
      <c r="F4" s="18" t="s">
        <v>45</v>
      </c>
      <c r="G4" s="18" t="s">
        <v>45</v>
      </c>
      <c r="H4" s="18" t="s">
        <v>45</v>
      </c>
    </row>
    <row r="5" spans="1:8" ht="15.6" x14ac:dyDescent="0.3">
      <c r="A5" s="19">
        <v>4</v>
      </c>
      <c r="B5" s="18">
        <v>9</v>
      </c>
      <c r="C5" s="18" t="s">
        <v>45</v>
      </c>
      <c r="D5" s="18" t="s">
        <v>45</v>
      </c>
      <c r="E5" s="18" t="s">
        <v>45</v>
      </c>
      <c r="F5" s="18" t="s">
        <v>45</v>
      </c>
      <c r="G5" s="18" t="s">
        <v>45</v>
      </c>
      <c r="H5" s="18" t="s">
        <v>45</v>
      </c>
    </row>
    <row r="6" spans="1:8" ht="15.6" x14ac:dyDescent="0.3">
      <c r="A6" s="19">
        <v>5</v>
      </c>
      <c r="B6" s="18">
        <v>7.1</v>
      </c>
      <c r="C6" s="18" t="s">
        <v>45</v>
      </c>
      <c r="D6" s="18" t="s">
        <v>45</v>
      </c>
      <c r="E6" s="18" t="s">
        <v>45</v>
      </c>
      <c r="F6" s="18" t="s">
        <v>45</v>
      </c>
      <c r="G6" s="18" t="s">
        <v>45</v>
      </c>
      <c r="H6" s="18" t="s">
        <v>45</v>
      </c>
    </row>
    <row r="7" spans="1:8" ht="15.6" x14ac:dyDescent="0.3">
      <c r="A7" s="19">
        <v>6</v>
      </c>
      <c r="B7" s="18">
        <v>4.9000000000000004</v>
      </c>
      <c r="C7" s="18" t="s">
        <v>45</v>
      </c>
      <c r="D7" s="18" t="s">
        <v>45</v>
      </c>
      <c r="E7" s="18" t="s">
        <v>45</v>
      </c>
      <c r="F7" s="18" t="s">
        <v>45</v>
      </c>
      <c r="G7" s="18" t="s">
        <v>45</v>
      </c>
      <c r="H7" s="18" t="s">
        <v>45</v>
      </c>
    </row>
    <row r="8" spans="1:8" ht="15.6" x14ac:dyDescent="0.3">
      <c r="A8" s="19">
        <v>7</v>
      </c>
      <c r="B8" s="18">
        <v>6.1</v>
      </c>
      <c r="C8" s="18" t="s">
        <v>45</v>
      </c>
      <c r="D8" s="18" t="s">
        <v>45</v>
      </c>
      <c r="E8" s="18" t="s">
        <v>45</v>
      </c>
      <c r="F8" s="18" t="s">
        <v>45</v>
      </c>
      <c r="G8" s="18" t="s">
        <v>45</v>
      </c>
      <c r="H8" s="18" t="s">
        <v>45</v>
      </c>
    </row>
    <row r="9" spans="1:8" ht="15.6" x14ac:dyDescent="0.3">
      <c r="A9" s="19">
        <v>8</v>
      </c>
      <c r="B9" s="18">
        <v>10</v>
      </c>
      <c r="C9" s="18" t="s">
        <v>45</v>
      </c>
      <c r="D9" s="18" t="s">
        <v>45</v>
      </c>
      <c r="E9" s="18" t="s">
        <v>45</v>
      </c>
      <c r="F9" s="18" t="s">
        <v>45</v>
      </c>
      <c r="G9" s="18" t="s">
        <v>45</v>
      </c>
      <c r="H9" s="18" t="s">
        <v>45</v>
      </c>
    </row>
    <row r="10" spans="1:8" ht="15.6" x14ac:dyDescent="0.3">
      <c r="A10" s="19">
        <v>9</v>
      </c>
      <c r="B10" s="18">
        <v>8.3000000000000007</v>
      </c>
      <c r="C10" s="18" t="s">
        <v>45</v>
      </c>
      <c r="D10" s="18" t="s">
        <v>45</v>
      </c>
      <c r="E10" s="18" t="s">
        <v>45</v>
      </c>
      <c r="F10" s="18" t="s">
        <v>45</v>
      </c>
      <c r="G10" s="18" t="s">
        <v>45</v>
      </c>
      <c r="H10" s="18" t="s">
        <v>45</v>
      </c>
    </row>
    <row r="11" spans="1:8" ht="15.6" x14ac:dyDescent="0.3">
      <c r="A11" s="19">
        <v>10</v>
      </c>
      <c r="B11" s="18">
        <v>5.4</v>
      </c>
      <c r="C11" s="18" t="s">
        <v>45</v>
      </c>
      <c r="D11" s="18" t="s">
        <v>45</v>
      </c>
      <c r="E11" s="18" t="s">
        <v>45</v>
      </c>
      <c r="F11" s="18" t="s">
        <v>45</v>
      </c>
      <c r="G11" s="18" t="s">
        <v>45</v>
      </c>
      <c r="H11" s="18" t="s">
        <v>45</v>
      </c>
    </row>
    <row r="12" spans="1:8" ht="15.6" x14ac:dyDescent="0.3">
      <c r="A12" s="19">
        <v>11</v>
      </c>
      <c r="B12" s="18">
        <v>6.4</v>
      </c>
      <c r="C12" s="18" t="s">
        <v>45</v>
      </c>
      <c r="D12" s="18" t="s">
        <v>45</v>
      </c>
      <c r="E12" s="18" t="s">
        <v>45</v>
      </c>
      <c r="F12" s="18" t="s">
        <v>45</v>
      </c>
      <c r="G12" s="18" t="s">
        <v>45</v>
      </c>
      <c r="H12" s="18" t="s">
        <v>45</v>
      </c>
    </row>
    <row r="13" spans="1:8" ht="15.6" x14ac:dyDescent="0.3">
      <c r="A13" s="19">
        <v>12</v>
      </c>
      <c r="B13" s="18">
        <v>10.9</v>
      </c>
      <c r="C13" s="18">
        <f>B2</f>
        <v>5.5</v>
      </c>
      <c r="D13" s="18">
        <f>B13-$B$19</f>
        <v>1.8599999999999994</v>
      </c>
      <c r="E13" s="18">
        <f>C13-$C$19</f>
        <v>-0.79999999999999982</v>
      </c>
      <c r="F13" s="20">
        <f>D13*E13</f>
        <v>-1.4879999999999993</v>
      </c>
      <c r="G13" s="18">
        <f t="shared" ref="G13:H17" si="0">D13^2</f>
        <v>3.4595999999999978</v>
      </c>
      <c r="H13" s="18">
        <f t="shared" si="0"/>
        <v>0.63999999999999968</v>
      </c>
    </row>
    <row r="14" spans="1:8" ht="15.6" x14ac:dyDescent="0.3">
      <c r="A14" s="19">
        <v>13</v>
      </c>
      <c r="B14" s="18">
        <v>9</v>
      </c>
      <c r="C14" s="18">
        <f>B3</f>
        <v>4.8</v>
      </c>
      <c r="D14" s="18">
        <f>B14-$B$19</f>
        <v>-4.0000000000000924E-2</v>
      </c>
      <c r="E14" s="18">
        <f>C14-$C$19</f>
        <v>-1.5</v>
      </c>
      <c r="F14" s="20">
        <f>D14*E14</f>
        <v>6.0000000000001386E-2</v>
      </c>
      <c r="G14" s="18">
        <f t="shared" si="0"/>
        <v>1.6000000000000738E-3</v>
      </c>
      <c r="H14" s="18">
        <f t="shared" si="0"/>
        <v>2.25</v>
      </c>
    </row>
    <row r="15" spans="1:8" ht="15.6" x14ac:dyDescent="0.3">
      <c r="A15" s="19">
        <v>14</v>
      </c>
      <c r="B15" s="18">
        <v>6.6</v>
      </c>
      <c r="C15" s="18">
        <f>B4</f>
        <v>5.0999999999999996</v>
      </c>
      <c r="D15" s="18">
        <f>B15-$B$19</f>
        <v>-2.4400000000000013</v>
      </c>
      <c r="E15" s="18">
        <f>C15-$C$19</f>
        <v>-1.2000000000000002</v>
      </c>
      <c r="F15" s="20">
        <f>D15*E15</f>
        <v>2.9280000000000022</v>
      </c>
      <c r="G15" s="18">
        <f t="shared" si="0"/>
        <v>5.953600000000006</v>
      </c>
      <c r="H15" s="18">
        <f t="shared" si="0"/>
        <v>1.4400000000000004</v>
      </c>
    </row>
    <row r="16" spans="1:8" ht="15.6" x14ac:dyDescent="0.3">
      <c r="A16" s="19">
        <v>15</v>
      </c>
      <c r="B16" s="18">
        <v>7.5</v>
      </c>
      <c r="C16" s="18">
        <f>B5</f>
        <v>9</v>
      </c>
      <c r="D16" s="18">
        <f>B16-$B$19</f>
        <v>-1.5400000000000009</v>
      </c>
      <c r="E16" s="18">
        <f>C16-$C$19</f>
        <v>2.7</v>
      </c>
      <c r="F16" s="20">
        <f>D16*E16</f>
        <v>-4.158000000000003</v>
      </c>
      <c r="G16" s="18">
        <f t="shared" si="0"/>
        <v>2.371600000000003</v>
      </c>
      <c r="H16" s="18">
        <f t="shared" si="0"/>
        <v>7.2900000000000009</v>
      </c>
    </row>
    <row r="17" spans="1:8" ht="15.6" x14ac:dyDescent="0.3">
      <c r="A17" s="19">
        <v>16</v>
      </c>
      <c r="B17" s="18">
        <v>11.2</v>
      </c>
      <c r="C17" s="18">
        <f>B6</f>
        <v>7.1</v>
      </c>
      <c r="D17" s="18">
        <f>B17-$B$19</f>
        <v>2.1599999999999984</v>
      </c>
      <c r="E17" s="18">
        <f>C17-$C$19</f>
        <v>0.79999999999999982</v>
      </c>
      <c r="F17" s="20">
        <f>D17*E17</f>
        <v>1.7279999999999982</v>
      </c>
      <c r="G17" s="18">
        <f t="shared" si="0"/>
        <v>4.6655999999999933</v>
      </c>
      <c r="H17" s="18">
        <f t="shared" si="0"/>
        <v>0.63999999999999968</v>
      </c>
    </row>
    <row r="18" spans="1:8" ht="15.6" x14ac:dyDescent="0.3">
      <c r="A18" s="19" t="s">
        <v>46</v>
      </c>
      <c r="B18" s="18">
        <f t="shared" ref="B18:H18" si="1">SUM(B2:B17)</f>
        <v>117.80000000000001</v>
      </c>
      <c r="C18" s="18">
        <f t="shared" si="1"/>
        <v>31.5</v>
      </c>
      <c r="D18" s="18">
        <f t="shared" si="1"/>
        <v>-5.3290705182007514E-15</v>
      </c>
      <c r="E18" s="18">
        <f t="shared" si="1"/>
        <v>0</v>
      </c>
      <c r="F18" s="18">
        <f t="shared" si="1"/>
        <v>-0.93000000000000038</v>
      </c>
      <c r="G18" s="18">
        <f t="shared" si="1"/>
        <v>16.451999999999998</v>
      </c>
      <c r="H18" s="18">
        <f t="shared" si="1"/>
        <v>12.260000000000002</v>
      </c>
    </row>
    <row r="19" spans="1:8" ht="15.6" x14ac:dyDescent="0.3">
      <c r="A19" s="19" t="s">
        <v>47</v>
      </c>
      <c r="B19" s="18">
        <f>AVERAGE(B13:B17)</f>
        <v>9.0400000000000009</v>
      </c>
      <c r="C19" s="18">
        <f t="shared" ref="C19:H19" si="2">AVERAGE(C4:C17)</f>
        <v>6.3</v>
      </c>
      <c r="D19" s="18">
        <f t="shared" si="2"/>
        <v>-1.0658141036401502E-15</v>
      </c>
      <c r="E19" s="18">
        <f t="shared" si="2"/>
        <v>0</v>
      </c>
      <c r="F19" s="18">
        <f t="shared" si="2"/>
        <v>-0.18600000000000008</v>
      </c>
      <c r="G19" s="18">
        <f t="shared" si="2"/>
        <v>3.2903999999999995</v>
      </c>
      <c r="H19" s="18">
        <f t="shared" si="2"/>
        <v>2.4520000000000004</v>
      </c>
    </row>
    <row r="21" spans="1:8" x14ac:dyDescent="0.3">
      <c r="A21" s="22" t="s">
        <v>113</v>
      </c>
      <c r="B21" s="22">
        <f>F18/SQRT(G18*H18)</f>
        <v>-6.5482969140459674E-2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P8" sqref="P8"/>
    </sheetView>
  </sheetViews>
  <sheetFormatPr defaultRowHeight="14.4" x14ac:dyDescent="0.3"/>
  <cols>
    <col min="6" max="6" width="18.5546875" bestFit="1" customWidth="1"/>
    <col min="8" max="8" width="10.88671875" bestFit="1" customWidth="1"/>
  </cols>
  <sheetData>
    <row r="1" spans="1:8" ht="18" x14ac:dyDescent="0.3">
      <c r="A1" s="21" t="s">
        <v>38</v>
      </c>
      <c r="B1" s="21" t="s">
        <v>39</v>
      </c>
      <c r="C1" s="21" t="s">
        <v>114</v>
      </c>
      <c r="D1" s="21" t="s">
        <v>115</v>
      </c>
      <c r="E1" s="21" t="s">
        <v>116</v>
      </c>
      <c r="F1" s="21" t="s">
        <v>117</v>
      </c>
      <c r="G1" s="21" t="s">
        <v>118</v>
      </c>
      <c r="H1" s="21" t="s">
        <v>119</v>
      </c>
    </row>
    <row r="2" spans="1:8" ht="15.6" x14ac:dyDescent="0.3">
      <c r="A2" s="19">
        <v>1</v>
      </c>
      <c r="B2" s="18">
        <v>5.5</v>
      </c>
      <c r="C2" s="19" t="s">
        <v>45</v>
      </c>
      <c r="D2" s="19" t="s">
        <v>45</v>
      </c>
      <c r="E2" s="19" t="s">
        <v>45</v>
      </c>
      <c r="F2" s="19" t="s">
        <v>45</v>
      </c>
      <c r="G2" s="19" t="s">
        <v>45</v>
      </c>
      <c r="H2" s="19" t="s">
        <v>45</v>
      </c>
    </row>
    <row r="3" spans="1:8" ht="15.6" x14ac:dyDescent="0.3">
      <c r="A3" s="19">
        <v>2</v>
      </c>
      <c r="B3" s="18">
        <v>4.8</v>
      </c>
      <c r="C3" s="20" t="s">
        <v>45</v>
      </c>
      <c r="D3" s="20" t="s">
        <v>45</v>
      </c>
      <c r="E3" s="20" t="s">
        <v>45</v>
      </c>
      <c r="F3" s="20" t="s">
        <v>45</v>
      </c>
      <c r="G3" s="20" t="s">
        <v>45</v>
      </c>
      <c r="H3" s="20" t="s">
        <v>45</v>
      </c>
    </row>
    <row r="4" spans="1:8" ht="15.6" x14ac:dyDescent="0.3">
      <c r="A4" s="19">
        <v>3</v>
      </c>
      <c r="B4" s="18">
        <v>5.0999999999999996</v>
      </c>
      <c r="C4" s="18" t="s">
        <v>45</v>
      </c>
      <c r="D4" s="18" t="s">
        <v>45</v>
      </c>
      <c r="E4" s="18" t="s">
        <v>45</v>
      </c>
      <c r="F4" s="18" t="s">
        <v>45</v>
      </c>
      <c r="G4" s="18" t="s">
        <v>45</v>
      </c>
      <c r="H4" s="18" t="s">
        <v>45</v>
      </c>
    </row>
    <row r="5" spans="1:8" ht="15.6" x14ac:dyDescent="0.3">
      <c r="A5" s="19">
        <v>4</v>
      </c>
      <c r="B5" s="18">
        <v>9</v>
      </c>
      <c r="C5" s="18" t="s">
        <v>45</v>
      </c>
      <c r="D5" s="18" t="s">
        <v>45</v>
      </c>
      <c r="E5" s="18" t="s">
        <v>45</v>
      </c>
      <c r="F5" s="18" t="s">
        <v>45</v>
      </c>
      <c r="G5" s="18" t="s">
        <v>45</v>
      </c>
      <c r="H5" s="18" t="s">
        <v>45</v>
      </c>
    </row>
    <row r="6" spans="1:8" ht="15.6" x14ac:dyDescent="0.3">
      <c r="A6" s="19">
        <v>5</v>
      </c>
      <c r="B6" s="18">
        <v>7.1</v>
      </c>
      <c r="C6" s="18" t="s">
        <v>45</v>
      </c>
      <c r="D6" s="18" t="s">
        <v>45</v>
      </c>
      <c r="E6" s="18" t="s">
        <v>45</v>
      </c>
      <c r="F6" s="18" t="s">
        <v>45</v>
      </c>
      <c r="G6" s="18" t="s">
        <v>45</v>
      </c>
      <c r="H6" s="18" t="s">
        <v>45</v>
      </c>
    </row>
    <row r="7" spans="1:8" ht="15.6" x14ac:dyDescent="0.3">
      <c r="A7" s="19">
        <v>6</v>
      </c>
      <c r="B7" s="18">
        <v>4.9000000000000004</v>
      </c>
      <c r="C7" s="18" t="s">
        <v>45</v>
      </c>
      <c r="D7" s="18" t="s">
        <v>45</v>
      </c>
      <c r="E7" s="18" t="s">
        <v>45</v>
      </c>
      <c r="F7" s="18" t="s">
        <v>45</v>
      </c>
      <c r="G7" s="18" t="s">
        <v>45</v>
      </c>
      <c r="H7" s="18" t="s">
        <v>45</v>
      </c>
    </row>
    <row r="8" spans="1:8" ht="15.6" x14ac:dyDescent="0.3">
      <c r="A8" s="19">
        <v>7</v>
      </c>
      <c r="B8" s="18">
        <v>6.1</v>
      </c>
      <c r="C8" s="18" t="s">
        <v>45</v>
      </c>
      <c r="D8" s="18" t="s">
        <v>45</v>
      </c>
      <c r="E8" s="18" t="s">
        <v>45</v>
      </c>
      <c r="F8" s="18" t="s">
        <v>45</v>
      </c>
      <c r="G8" s="18" t="s">
        <v>45</v>
      </c>
      <c r="H8" s="18" t="s">
        <v>45</v>
      </c>
    </row>
    <row r="9" spans="1:8" ht="15.6" x14ac:dyDescent="0.3">
      <c r="A9" s="19">
        <v>8</v>
      </c>
      <c r="B9" s="18">
        <v>10</v>
      </c>
      <c r="C9" s="18" t="s">
        <v>45</v>
      </c>
      <c r="D9" s="18" t="s">
        <v>45</v>
      </c>
      <c r="E9" s="18" t="s">
        <v>45</v>
      </c>
      <c r="F9" s="18" t="s">
        <v>45</v>
      </c>
      <c r="G9" s="18" t="s">
        <v>45</v>
      </c>
      <c r="H9" s="18" t="s">
        <v>45</v>
      </c>
    </row>
    <row r="10" spans="1:8" ht="15.6" x14ac:dyDescent="0.3">
      <c r="A10" s="19">
        <v>9</v>
      </c>
      <c r="B10" s="18">
        <v>8.3000000000000007</v>
      </c>
      <c r="C10" s="18" t="s">
        <v>45</v>
      </c>
      <c r="D10" s="18" t="s">
        <v>45</v>
      </c>
      <c r="E10" s="18" t="s">
        <v>45</v>
      </c>
      <c r="F10" s="18" t="s">
        <v>45</v>
      </c>
      <c r="G10" s="18" t="s">
        <v>45</v>
      </c>
      <c r="H10" s="18" t="s">
        <v>45</v>
      </c>
    </row>
    <row r="11" spans="1:8" ht="15.6" x14ac:dyDescent="0.3">
      <c r="A11" s="19">
        <v>10</v>
      </c>
      <c r="B11" s="18">
        <v>5.4</v>
      </c>
      <c r="C11" s="18" t="s">
        <v>45</v>
      </c>
      <c r="D11" s="18" t="s">
        <v>45</v>
      </c>
      <c r="E11" s="18" t="s">
        <v>45</v>
      </c>
      <c r="F11" s="18" t="s">
        <v>45</v>
      </c>
      <c r="G11" s="18" t="s">
        <v>45</v>
      </c>
      <c r="H11" s="18" t="s">
        <v>45</v>
      </c>
    </row>
    <row r="12" spans="1:8" ht="15.6" x14ac:dyDescent="0.3">
      <c r="A12" s="19">
        <v>11</v>
      </c>
      <c r="B12" s="18">
        <v>6.4</v>
      </c>
      <c r="C12" s="18" t="s">
        <v>45</v>
      </c>
      <c r="D12" s="18" t="s">
        <v>45</v>
      </c>
      <c r="E12" s="18" t="s">
        <v>45</v>
      </c>
      <c r="F12" s="18" t="s">
        <v>45</v>
      </c>
      <c r="G12" s="18" t="s">
        <v>45</v>
      </c>
      <c r="H12" s="18" t="s">
        <v>45</v>
      </c>
    </row>
    <row r="13" spans="1:8" ht="15.6" x14ac:dyDescent="0.3">
      <c r="A13" s="19">
        <v>12</v>
      </c>
      <c r="B13" s="18">
        <v>10.9</v>
      </c>
      <c r="C13" s="18" t="s">
        <v>45</v>
      </c>
      <c r="D13" s="18" t="s">
        <v>45</v>
      </c>
      <c r="E13" s="18" t="s">
        <v>45</v>
      </c>
      <c r="F13" s="18" t="s">
        <v>45</v>
      </c>
      <c r="G13" s="18" t="s">
        <v>45</v>
      </c>
      <c r="H13" s="18" t="s">
        <v>45</v>
      </c>
    </row>
    <row r="14" spans="1:8" ht="15.6" x14ac:dyDescent="0.3">
      <c r="A14" s="19">
        <v>13</v>
      </c>
      <c r="B14" s="18">
        <v>9</v>
      </c>
      <c r="C14" s="18">
        <f>B2</f>
        <v>5.5</v>
      </c>
      <c r="D14" s="18">
        <f>B14-$B$19</f>
        <v>0.42500000000000071</v>
      </c>
      <c r="E14" s="18">
        <f>C14-$C$19</f>
        <v>-0.59999999999999964</v>
      </c>
      <c r="F14" s="20">
        <f>D14*E14</f>
        <v>-0.25500000000000028</v>
      </c>
      <c r="G14" s="18">
        <f t="shared" ref="G14:H17" si="0">D14^2</f>
        <v>0.18062500000000059</v>
      </c>
      <c r="H14" s="18">
        <f t="shared" si="0"/>
        <v>0.3599999999999996</v>
      </c>
    </row>
    <row r="15" spans="1:8" ht="15.6" x14ac:dyDescent="0.3">
      <c r="A15" s="19">
        <v>14</v>
      </c>
      <c r="B15" s="18">
        <v>6.6</v>
      </c>
      <c r="C15" s="18">
        <f>B3</f>
        <v>4.8</v>
      </c>
      <c r="D15" s="18">
        <f>B15-$B$19</f>
        <v>-1.9749999999999996</v>
      </c>
      <c r="E15" s="18">
        <f>C15-$C$19</f>
        <v>-1.2999999999999998</v>
      </c>
      <c r="F15" s="20">
        <f>D15*E15</f>
        <v>2.567499999999999</v>
      </c>
      <c r="G15" s="18">
        <f t="shared" si="0"/>
        <v>3.9006249999999985</v>
      </c>
      <c r="H15" s="18">
        <f t="shared" si="0"/>
        <v>1.6899999999999995</v>
      </c>
    </row>
    <row r="16" spans="1:8" ht="15.6" x14ac:dyDescent="0.3">
      <c r="A16" s="19">
        <v>15</v>
      </c>
      <c r="B16" s="18">
        <v>7.5</v>
      </c>
      <c r="C16" s="18">
        <f>B4</f>
        <v>5.0999999999999996</v>
      </c>
      <c r="D16" s="18">
        <f>B16-$B$19</f>
        <v>-1.0749999999999993</v>
      </c>
      <c r="E16" s="18">
        <f>C16-$C$19</f>
        <v>-1</v>
      </c>
      <c r="F16" s="20">
        <f>D16*E16</f>
        <v>1.0749999999999993</v>
      </c>
      <c r="G16" s="18">
        <f t="shared" si="0"/>
        <v>1.1556249999999986</v>
      </c>
      <c r="H16" s="18">
        <f t="shared" si="0"/>
        <v>1</v>
      </c>
    </row>
    <row r="17" spans="1:8" ht="15.6" x14ac:dyDescent="0.3">
      <c r="A17" s="19">
        <v>16</v>
      </c>
      <c r="B17" s="18">
        <v>11.2</v>
      </c>
      <c r="C17" s="18">
        <f>B5</f>
        <v>9</v>
      </c>
      <c r="D17" s="18">
        <f>B17-$B$19</f>
        <v>2.625</v>
      </c>
      <c r="E17" s="18">
        <f>C17-$C$19</f>
        <v>2.9000000000000004</v>
      </c>
      <c r="F17" s="20">
        <f>D17*E17</f>
        <v>7.6125000000000007</v>
      </c>
      <c r="G17" s="18">
        <f t="shared" si="0"/>
        <v>6.890625</v>
      </c>
      <c r="H17" s="18">
        <f t="shared" si="0"/>
        <v>8.4100000000000019</v>
      </c>
    </row>
    <row r="18" spans="1:8" ht="15.6" x14ac:dyDescent="0.3">
      <c r="A18" s="19" t="s">
        <v>46</v>
      </c>
      <c r="B18" s="18">
        <f t="shared" ref="B18:H18" si="1">SUM(B2:B17)</f>
        <v>117.80000000000001</v>
      </c>
      <c r="C18" s="18">
        <f t="shared" si="1"/>
        <v>24.4</v>
      </c>
      <c r="D18" s="18">
        <f t="shared" si="1"/>
        <v>0</v>
      </c>
      <c r="E18" s="18">
        <f t="shared" si="1"/>
        <v>0</v>
      </c>
      <c r="F18" s="18">
        <f t="shared" si="1"/>
        <v>10.999999999999998</v>
      </c>
      <c r="G18" s="18">
        <f t="shared" si="1"/>
        <v>12.127499999999998</v>
      </c>
      <c r="H18" s="18">
        <f t="shared" si="1"/>
        <v>11.46</v>
      </c>
    </row>
    <row r="19" spans="1:8" ht="15.6" x14ac:dyDescent="0.3">
      <c r="A19" s="19" t="s">
        <v>47</v>
      </c>
      <c r="B19" s="18">
        <f>AVERAGE(B14:B17)</f>
        <v>8.5749999999999993</v>
      </c>
      <c r="C19" s="18">
        <f t="shared" ref="C19:H19" si="2">AVERAGE(C4:C17)</f>
        <v>6.1</v>
      </c>
      <c r="D19" s="18">
        <f t="shared" si="2"/>
        <v>0</v>
      </c>
      <c r="E19" s="18">
        <f t="shared" si="2"/>
        <v>0</v>
      </c>
      <c r="F19" s="18">
        <f t="shared" si="2"/>
        <v>2.7499999999999996</v>
      </c>
      <c r="G19" s="18">
        <f t="shared" si="2"/>
        <v>3.0318749999999994</v>
      </c>
      <c r="H19" s="18">
        <f t="shared" si="2"/>
        <v>2.8650000000000002</v>
      </c>
    </row>
    <row r="21" spans="1:8" x14ac:dyDescent="0.3">
      <c r="A21" s="22" t="s">
        <v>113</v>
      </c>
      <c r="B21" s="22">
        <f>F18/SQRT(G18*H18)</f>
        <v>0.93307109238332364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Задания</vt:lpstr>
      <vt:lpstr>Системы эконометрических уравн</vt:lpstr>
      <vt:lpstr>Временные ряды</vt:lpstr>
      <vt:lpstr>Автокоррел 1 пор</vt:lpstr>
      <vt:lpstr>Автокоррел 2 пор</vt:lpstr>
      <vt:lpstr>Автокоррел 3 пор</vt:lpstr>
      <vt:lpstr>Автокоррел 4 пор</vt:lpstr>
      <vt:lpstr>Автокоррел 5 пор</vt:lpstr>
      <vt:lpstr>Автокоррел 6 пор</vt:lpstr>
      <vt:lpstr>Автокоррел 7 пор</vt:lpstr>
      <vt:lpstr>Автокоррел 8 пор</vt:lpstr>
      <vt:lpstr>Автокоррел 9 пор</vt:lpstr>
      <vt:lpstr>Автокоррел 10 пор</vt:lpstr>
      <vt:lpstr>Автокоррел 11пор</vt:lpstr>
      <vt:lpstr>Автокоррел 12 пор</vt:lpstr>
      <vt:lpstr>Лист16</vt:lpstr>
      <vt:lpstr>Лист17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</dc:creator>
  <cp:lastModifiedBy>Натали</cp:lastModifiedBy>
  <dcterms:created xsi:type="dcterms:W3CDTF">2023-11-30T14:46:38Z</dcterms:created>
  <dcterms:modified xsi:type="dcterms:W3CDTF">2023-12-08T09:34:40Z</dcterms:modified>
</cp:coreProperties>
</file>