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List" sheetId="1" r:id="rId4"/>
    <sheet state="visible" name="Fees " sheetId="2" r:id="rId5"/>
  </sheets>
  <definedNames/>
  <calcPr/>
</workbook>
</file>

<file path=xl/sharedStrings.xml><?xml version="1.0" encoding="utf-8"?>
<sst xmlns="http://schemas.openxmlformats.org/spreadsheetml/2006/main" count="168" uniqueCount="70">
  <si>
    <t>User Persona</t>
  </si>
  <si>
    <t>Method</t>
  </si>
  <si>
    <t>Transaction</t>
  </si>
  <si>
    <t>Transaction Signer</t>
  </si>
  <si>
    <t>Transaction Type</t>
  </si>
  <si>
    <t>Transaction Construction</t>
  </si>
  <si>
    <t>- Group transaction</t>
  </si>
  <si>
    <t xml:space="preserve">- Enclave transaction </t>
  </si>
  <si>
    <t>Vault User</t>
  </si>
  <si>
    <t>Get funds on Wallet</t>
  </si>
  <si>
    <t>Fiat to Algos</t>
  </si>
  <si>
    <t>Transak</t>
  </si>
  <si>
    <t>Data Analyst</t>
  </si>
  <si>
    <t>Purchase DRT</t>
  </si>
  <si>
    <t>Optin to DRT</t>
  </si>
  <si>
    <t>Optin</t>
  </si>
  <si>
    <t>Single</t>
  </si>
  <si>
    <t>Cost of DRT Algos sent to smart contract</t>
  </si>
  <si>
    <t>Payment</t>
  </si>
  <si>
    <t>Group Transaction</t>
  </si>
  <si>
    <t>Sequence Diagram Complete (within Join Data Pool)</t>
  </si>
  <si>
    <t>Buy instruction sent to smart contract</t>
  </si>
  <si>
    <t>Instruction</t>
  </si>
  <si>
    <t>DRT received by analyst</t>
  </si>
  <si>
    <t>(smart contract)</t>
  </si>
  <si>
    <t>Asset Transfer</t>
  </si>
  <si>
    <t>(Internal)</t>
  </si>
  <si>
    <t>Data Creator</t>
  </si>
  <si>
    <t>Join Pool (Append DRT Redemption)</t>
  </si>
  <si>
    <t>AppendDRT sent to smart contract</t>
  </si>
  <si>
    <t>Execution fee of Algos sent to smart contract (set amount)</t>
  </si>
  <si>
    <t>Sequence Diagram Complete</t>
  </si>
  <si>
    <t>Intstruction from contributor to be added as a contributor pending enclave approval</t>
  </si>
  <si>
    <t>Add data contributor approval instruction sent from enclave to smart contract with contribution variables</t>
  </si>
  <si>
    <t xml:space="preserve">Enclave </t>
  </si>
  <si>
    <t xml:space="preserve">Optin to contributor token created by smart contract </t>
  </si>
  <si>
    <t>Claim contributor token transaction sent to smart contract</t>
  </si>
  <si>
    <t>Contributor Token received by creator</t>
  </si>
  <si>
    <t>Create Data Pool</t>
  </si>
  <si>
    <t xml:space="preserve">Application Creation Transaction sent to Blockchain with Teal code of smart contract </t>
  </si>
  <si>
    <t>App Create</t>
  </si>
  <si>
    <t>Fund smart contract from creators algo wallet</t>
  </si>
  <si>
    <t>Send  "Setup" instruction to smart contract from enclave</t>
  </si>
  <si>
    <t>Enclave</t>
  </si>
  <si>
    <t>Create DRT</t>
  </si>
  <si>
    <t xml:space="preserve">Create DRT transaction sent to smart contract </t>
  </si>
  <si>
    <t>Store DRT in Box storage transaction sent to smart contract</t>
  </si>
  <si>
    <t>Execute DRT</t>
  </si>
  <si>
    <t>DRT sent to smart contract</t>
  </si>
  <si>
    <t>Execution fixed fee of Algos sent to smart contract (set amount)</t>
  </si>
  <si>
    <t>Execute DRT instruction sent to smart contract</t>
  </si>
  <si>
    <t>Trade DRT</t>
  </si>
  <si>
    <t>DRT sent from seller to buyer</t>
  </si>
  <si>
    <t>Data Analyst Seller</t>
  </si>
  <si>
    <t>Payment sent from buyer to seller</t>
  </si>
  <si>
    <t>Data Analyst Buyer</t>
  </si>
  <si>
    <t>Data Creator Wallet</t>
  </si>
  <si>
    <t>Smart Contract Wallet</t>
  </si>
  <si>
    <t>Enclave Wallet</t>
  </si>
  <si>
    <t>Data Analyst Wallet</t>
  </si>
  <si>
    <t>Algorand Blockchain</t>
  </si>
  <si>
    <t>1000000 MicroAlgos = 1 Algo</t>
  </si>
  <si>
    <t>i.e 1000 microAlgos = 0.01 Algos</t>
  </si>
  <si>
    <t>Pages</t>
  </si>
  <si>
    <t>No. globals uint</t>
  </si>
  <si>
    <t>Fiat to MicroAlgos</t>
  </si>
  <si>
    <t>No. globals byte slice</t>
  </si>
  <si>
    <t>Single Box Storage Costing</t>
  </si>
  <si>
    <t>Box size</t>
  </si>
  <si>
    <t>Key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</si>
</sst>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b/>
      <color theme="1"/>
      <name val="Arial"/>
    </font>
    <font/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5" fillId="3" fontId="2" numFmtId="0" xfId="0" applyBorder="1" applyFont="1"/>
    <xf borderId="4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vertical="bottom"/>
    </xf>
    <xf borderId="3" fillId="0" fontId="4" numFmtId="0" xfId="0" applyBorder="1" applyFont="1"/>
    <xf borderId="5" fillId="0" fontId="3" numFmtId="0" xfId="0" applyAlignment="1" applyBorder="1" applyFont="1">
      <alignment vertical="bottom"/>
    </xf>
    <xf borderId="5" fillId="3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4" numFmtId="0" xfId="0" applyBorder="1" applyFont="1"/>
    <xf borderId="4" fillId="0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5" fillId="4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5" fontId="2" numFmtId="0" xfId="0" applyAlignment="1" applyFill="1" applyFont="1">
      <alignment vertical="bottom"/>
    </xf>
    <xf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algorand.org/docs/get-details/dapps/smart-contracts/apps/?from_query=minimum%20bala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9.75"/>
    <col customWidth="1" min="3" max="3" width="63.5"/>
    <col customWidth="1" min="5" max="5" width="20.63"/>
    <col customWidth="1" min="6" max="6" width="21.5"/>
    <col customWidth="1" min="7" max="7" width="32.5"/>
  </cols>
  <sheetData>
    <row r="1">
      <c r="A1" s="1" t="s">
        <v>0</v>
      </c>
      <c r="B1" s="2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5" t="s">
        <v>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/>
      <c r="B3" s="8" t="s">
        <v>7</v>
      </c>
      <c r="C3" s="8"/>
      <c r="D3" s="8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9"/>
      <c r="B4" s="9"/>
      <c r="C4" s="9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1" t="s">
        <v>8</v>
      </c>
      <c r="B5" s="12" t="s">
        <v>9</v>
      </c>
      <c r="C5" s="9" t="s">
        <v>10</v>
      </c>
      <c r="D5" s="10" t="s">
        <v>11</v>
      </c>
      <c r="E5" s="9"/>
      <c r="F5" s="10"/>
      <c r="G5" s="1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0"/>
      <c r="B6" s="10"/>
      <c r="C6" s="9"/>
      <c r="D6" s="10"/>
      <c r="E6" s="9"/>
      <c r="F6" s="9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4" t="s">
        <v>12</v>
      </c>
      <c r="B7" s="15" t="s">
        <v>13</v>
      </c>
      <c r="C7" s="9" t="s">
        <v>14</v>
      </c>
      <c r="D7" s="10"/>
      <c r="E7" s="9" t="s">
        <v>12</v>
      </c>
      <c r="F7" s="9" t="s">
        <v>15</v>
      </c>
      <c r="G7" s="13" t="s">
        <v>16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4"/>
      <c r="B8" s="16"/>
      <c r="C8" s="17" t="s">
        <v>17</v>
      </c>
      <c r="D8" s="6"/>
      <c r="E8" s="17" t="s">
        <v>12</v>
      </c>
      <c r="F8" s="17" t="s">
        <v>18</v>
      </c>
      <c r="G8" s="18" t="s">
        <v>19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9" t="s">
        <v>20</v>
      </c>
      <c r="B9" s="16"/>
      <c r="C9" s="20" t="s">
        <v>21</v>
      </c>
      <c r="D9" s="20"/>
      <c r="E9" s="20" t="s">
        <v>12</v>
      </c>
      <c r="F9" s="20" t="s">
        <v>22</v>
      </c>
      <c r="G9" s="2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1"/>
      <c r="B10" s="9"/>
      <c r="C10" s="9" t="s">
        <v>23</v>
      </c>
      <c r="D10" s="10"/>
      <c r="E10" s="10" t="s">
        <v>24</v>
      </c>
      <c r="F10" s="10" t="s">
        <v>25</v>
      </c>
      <c r="G10" s="13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8"/>
      <c r="B11" s="8"/>
      <c r="C11" s="8"/>
      <c r="D11" s="5"/>
      <c r="E11" s="8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9"/>
      <c r="B12" s="10"/>
      <c r="C12" s="9"/>
      <c r="D12" s="10"/>
      <c r="E12" s="9"/>
      <c r="F12" s="9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4" t="s">
        <v>27</v>
      </c>
      <c r="B13" s="22" t="s">
        <v>28</v>
      </c>
      <c r="C13" s="17" t="s">
        <v>29</v>
      </c>
      <c r="D13" s="6"/>
      <c r="E13" s="17" t="s">
        <v>27</v>
      </c>
      <c r="F13" s="17" t="s">
        <v>25</v>
      </c>
      <c r="G13" s="23" t="s">
        <v>19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4"/>
      <c r="B14" s="25"/>
      <c r="C14" s="17" t="s">
        <v>30</v>
      </c>
      <c r="D14" s="6"/>
      <c r="E14" s="17" t="s">
        <v>27</v>
      </c>
      <c r="F14" s="6" t="s">
        <v>18</v>
      </c>
      <c r="G14" s="2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31</v>
      </c>
      <c r="B15" s="25"/>
      <c r="C15" s="28" t="s">
        <v>32</v>
      </c>
      <c r="D15" s="20"/>
      <c r="E15" s="28" t="s">
        <v>27</v>
      </c>
      <c r="F15" s="20" t="s">
        <v>22</v>
      </c>
      <c r="G15" s="2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4"/>
      <c r="B16" s="8"/>
      <c r="C16" s="7" t="s">
        <v>33</v>
      </c>
      <c r="D16" s="29"/>
      <c r="E16" s="7" t="s">
        <v>34</v>
      </c>
      <c r="F16" s="7" t="s">
        <v>22</v>
      </c>
      <c r="G16" s="30" t="s">
        <v>16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4"/>
      <c r="B17" s="8"/>
      <c r="C17" s="8" t="s">
        <v>35</v>
      </c>
      <c r="D17" s="5"/>
      <c r="E17" s="8" t="s">
        <v>27</v>
      </c>
      <c r="F17" s="5" t="s">
        <v>15</v>
      </c>
      <c r="G17" s="16" t="s">
        <v>16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4"/>
      <c r="B18" s="8"/>
      <c r="C18" s="8" t="s">
        <v>36</v>
      </c>
      <c r="D18" s="5"/>
      <c r="E18" s="8" t="s">
        <v>27</v>
      </c>
      <c r="F18" s="5" t="s">
        <v>22</v>
      </c>
      <c r="G18" s="16" t="s">
        <v>16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1"/>
      <c r="B19" s="10"/>
      <c r="C19" s="9" t="s">
        <v>37</v>
      </c>
      <c r="D19" s="10"/>
      <c r="E19" s="9" t="s">
        <v>24</v>
      </c>
      <c r="F19" s="10" t="s">
        <v>25</v>
      </c>
      <c r="G19" s="13" t="s">
        <v>26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10"/>
      <c r="B20" s="10"/>
      <c r="C20" s="9"/>
      <c r="D20" s="10"/>
      <c r="E20" s="9"/>
      <c r="F20" s="10"/>
      <c r="G20" s="1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4" t="s">
        <v>27</v>
      </c>
      <c r="B21" s="15" t="s">
        <v>38</v>
      </c>
      <c r="C21" s="8" t="s">
        <v>39</v>
      </c>
      <c r="D21" s="5"/>
      <c r="E21" s="8" t="s">
        <v>27</v>
      </c>
      <c r="F21" s="5" t="s">
        <v>40</v>
      </c>
      <c r="G21" s="16" t="s">
        <v>16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4"/>
      <c r="B22" s="5"/>
      <c r="C22" s="8" t="s">
        <v>41</v>
      </c>
      <c r="D22" s="5"/>
      <c r="E22" s="8" t="s">
        <v>27</v>
      </c>
      <c r="F22" s="5" t="s">
        <v>18</v>
      </c>
      <c r="G22" s="16" t="s">
        <v>16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4"/>
      <c r="B23" s="5"/>
      <c r="C23" s="7" t="s">
        <v>42</v>
      </c>
      <c r="D23" s="29"/>
      <c r="E23" s="7" t="s">
        <v>43</v>
      </c>
      <c r="F23" s="7" t="s">
        <v>22</v>
      </c>
      <c r="G23" s="30" t="s">
        <v>16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4"/>
      <c r="B24" s="5"/>
      <c r="C24" s="5" t="s">
        <v>35</v>
      </c>
      <c r="D24" s="5"/>
      <c r="E24" s="5" t="s">
        <v>27</v>
      </c>
      <c r="F24" s="5" t="s">
        <v>15</v>
      </c>
      <c r="G24" s="16" t="s">
        <v>16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4"/>
      <c r="B25" s="8"/>
      <c r="C25" s="8" t="s">
        <v>36</v>
      </c>
      <c r="D25" s="5"/>
      <c r="E25" s="8" t="s">
        <v>27</v>
      </c>
      <c r="F25" s="5" t="s">
        <v>22</v>
      </c>
      <c r="G25" s="16" t="s">
        <v>16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1"/>
      <c r="B26" s="10"/>
      <c r="C26" s="9" t="s">
        <v>37</v>
      </c>
      <c r="D26" s="10"/>
      <c r="E26" s="9" t="s">
        <v>24</v>
      </c>
      <c r="F26" s="10" t="s">
        <v>25</v>
      </c>
      <c r="G26" s="13" t="s">
        <v>26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0"/>
      <c r="B27" s="10"/>
      <c r="C27" s="10"/>
      <c r="D27" s="10"/>
      <c r="E27" s="10"/>
      <c r="F27" s="10"/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4" t="s">
        <v>27</v>
      </c>
      <c r="B28" s="32" t="s">
        <v>44</v>
      </c>
      <c r="C28" s="8" t="s">
        <v>45</v>
      </c>
      <c r="D28" s="5"/>
      <c r="E28" s="8" t="s">
        <v>27</v>
      </c>
      <c r="F28" s="8" t="s">
        <v>22</v>
      </c>
      <c r="G28" s="16" t="s">
        <v>16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1"/>
      <c r="B29" s="10"/>
      <c r="C29" s="9" t="s">
        <v>46</v>
      </c>
      <c r="D29" s="10"/>
      <c r="E29" s="9" t="s">
        <v>27</v>
      </c>
      <c r="F29" s="9" t="s">
        <v>22</v>
      </c>
      <c r="G29" s="13" t="s">
        <v>16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0"/>
      <c r="B30" s="10"/>
      <c r="C30" s="9"/>
      <c r="D30" s="10"/>
      <c r="E30" s="9"/>
      <c r="F30" s="9"/>
      <c r="G30" s="10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4" t="s">
        <v>12</v>
      </c>
      <c r="B31" s="15" t="s">
        <v>47</v>
      </c>
      <c r="C31" s="17" t="s">
        <v>48</v>
      </c>
      <c r="D31" s="6"/>
      <c r="E31" s="17" t="s">
        <v>12</v>
      </c>
      <c r="F31" s="17" t="s">
        <v>25</v>
      </c>
      <c r="G31" s="23" t="s">
        <v>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4"/>
      <c r="B32" s="5"/>
      <c r="C32" s="6" t="s">
        <v>49</v>
      </c>
      <c r="D32" s="6"/>
      <c r="E32" s="6" t="s">
        <v>12</v>
      </c>
      <c r="F32" s="6" t="s">
        <v>18</v>
      </c>
      <c r="G32" s="2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1"/>
      <c r="B33" s="10"/>
      <c r="C33" s="20" t="s">
        <v>50</v>
      </c>
      <c r="D33" s="20"/>
      <c r="E33" s="20" t="s">
        <v>12</v>
      </c>
      <c r="F33" s="20" t="s">
        <v>22</v>
      </c>
      <c r="G33" s="2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4" t="s">
        <v>12</v>
      </c>
      <c r="B35" s="33" t="s">
        <v>51</v>
      </c>
      <c r="C35" s="34" t="s">
        <v>52</v>
      </c>
      <c r="D35" s="6"/>
      <c r="E35" s="34" t="s">
        <v>53</v>
      </c>
      <c r="F35" s="17" t="s">
        <v>25</v>
      </c>
      <c r="G35" s="23" t="s">
        <v>19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4"/>
      <c r="B36" s="5"/>
      <c r="C36" s="34" t="s">
        <v>54</v>
      </c>
      <c r="D36" s="6"/>
      <c r="E36" s="34" t="s">
        <v>55</v>
      </c>
      <c r="F36" s="6"/>
      <c r="G36" s="2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4"/>
      <c r="B37" s="5"/>
      <c r="C37" s="6" t="s">
        <v>49</v>
      </c>
      <c r="D37" s="6"/>
      <c r="E37" s="6" t="s">
        <v>12</v>
      </c>
      <c r="F37" s="6" t="s">
        <v>18</v>
      </c>
      <c r="G37" s="2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1"/>
      <c r="B38" s="10"/>
      <c r="C38" s="20" t="s">
        <v>50</v>
      </c>
      <c r="D38" s="20"/>
      <c r="E38" s="20" t="s">
        <v>12</v>
      </c>
      <c r="F38" s="20" t="s">
        <v>22</v>
      </c>
      <c r="G38" s="2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4">
    <mergeCell ref="G8:G9"/>
    <mergeCell ref="G13:G15"/>
    <mergeCell ref="G31:G33"/>
    <mergeCell ref="G35:G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2" max="2" width="78.63"/>
    <col customWidth="1" min="3" max="3" width="21.13"/>
    <col customWidth="1" min="4" max="4" width="24.88"/>
    <col customWidth="1" min="5" max="5" width="21.75"/>
    <col customWidth="1" min="6" max="6" width="23.75"/>
    <col customWidth="1" min="7" max="7" width="23.88"/>
    <col customWidth="1" min="8" max="8" width="17.13"/>
    <col customWidth="1" min="9" max="9" width="17.5"/>
  </cols>
  <sheetData>
    <row r="1">
      <c r="A1" s="2" t="s">
        <v>1</v>
      </c>
      <c r="B1" s="3" t="s">
        <v>2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6</v>
      </c>
      <c r="B2" s="36" t="s">
        <v>61</v>
      </c>
      <c r="C2" s="5"/>
      <c r="D2" s="5"/>
      <c r="E2" s="5"/>
      <c r="F2" s="5"/>
      <c r="G2" s="5"/>
      <c r="H2" s="5"/>
      <c r="I2" s="5"/>
      <c r="J2" s="37" t="str">
        <f>HYPERLINK("https://developer.algorand.org/docs/get-details/dapps/smart-contracts/apps/?from_query=minimum%20bala#minimum-balance-requirement-for-a-smart-contract","Smart Contract Deployment Costing")</f>
        <v>Smart Contract Deployment Costing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8" t="s">
        <v>7</v>
      </c>
      <c r="B3" s="36" t="s">
        <v>62</v>
      </c>
      <c r="C3" s="8"/>
      <c r="D3" s="5"/>
      <c r="E3" s="5"/>
      <c r="F3" s="5"/>
      <c r="G3" s="5"/>
      <c r="H3" s="5"/>
      <c r="I3" s="36" t="s">
        <v>63</v>
      </c>
      <c r="J3" s="5">
        <f>2</f>
        <v>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/>
      <c r="B4" s="9"/>
      <c r="C4" s="10"/>
      <c r="D4" s="10"/>
      <c r="E4" s="10"/>
      <c r="F4" s="10"/>
      <c r="G4" s="10"/>
      <c r="H4" s="5"/>
      <c r="I4" s="36" t="s">
        <v>64</v>
      </c>
      <c r="J4" s="5">
        <f>10</f>
        <v>10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 t="s">
        <v>9</v>
      </c>
      <c r="B5" s="39" t="s">
        <v>65</v>
      </c>
      <c r="C5" s="10">
        <f>1500000</f>
        <v>1500000</v>
      </c>
      <c r="D5" s="39">
        <v>0.0</v>
      </c>
      <c r="E5" s="39">
        <v>1000000.0</v>
      </c>
      <c r="F5" s="40">
        <v>1.0E7</v>
      </c>
      <c r="G5" s="40">
        <v>0.0</v>
      </c>
      <c r="H5" s="5"/>
      <c r="I5" s="36" t="s">
        <v>66</v>
      </c>
      <c r="J5" s="5">
        <f>5</f>
        <v>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/>
      <c r="B6" s="9"/>
      <c r="C6" s="10"/>
      <c r="D6" s="9"/>
      <c r="E6" s="9"/>
      <c r="F6" s="10"/>
      <c r="G6" s="1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5" t="s">
        <v>13</v>
      </c>
      <c r="B7" s="9" t="s">
        <v>14</v>
      </c>
      <c r="C7" s="9"/>
      <c r="D7" s="9"/>
      <c r="E7" s="9"/>
      <c r="F7" s="39">
        <v>-1000.0</v>
      </c>
      <c r="G7" s="40">
        <v>1000.0</v>
      </c>
      <c r="H7" s="5">
        <f t="shared" ref="H7:H33" si="1">SUM(C7:G7)</f>
        <v>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6"/>
      <c r="B8" s="17" t="s">
        <v>17</v>
      </c>
      <c r="C8" s="8"/>
      <c r="D8" s="36">
        <v>1000000.0</v>
      </c>
      <c r="E8" s="8"/>
      <c r="F8" s="36">
        <v>-1001000.0</v>
      </c>
      <c r="G8" s="36">
        <v>1000.0</v>
      </c>
      <c r="H8" s="5">
        <f t="shared" si="1"/>
        <v>0</v>
      </c>
      <c r="I8" s="5"/>
      <c r="J8" s="37" t="s">
        <v>67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/>
      <c r="B9" s="20" t="s">
        <v>21</v>
      </c>
      <c r="C9" s="10"/>
      <c r="D9" s="10"/>
      <c r="E9" s="10"/>
      <c r="F9" s="39">
        <v>-1000.0</v>
      </c>
      <c r="G9" s="39">
        <v>1000.0</v>
      </c>
      <c r="H9" s="5">
        <f t="shared" si="1"/>
        <v>0</v>
      </c>
      <c r="I9" s="36" t="s">
        <v>68</v>
      </c>
      <c r="J9" s="36">
        <v>48.0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/>
      <c r="B10" s="9" t="s">
        <v>23</v>
      </c>
      <c r="C10" s="10"/>
      <c r="D10" s="10"/>
      <c r="E10" s="10"/>
      <c r="F10" s="39">
        <v>-1000.0</v>
      </c>
      <c r="G10" s="39">
        <v>1000.0</v>
      </c>
      <c r="H10" s="5">
        <f t="shared" si="1"/>
        <v>0</v>
      </c>
      <c r="I10" s="36" t="s">
        <v>69</v>
      </c>
      <c r="J10" s="36">
        <v>32.0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8"/>
      <c r="B11" s="8"/>
      <c r="C11" s="5"/>
      <c r="D11" s="8"/>
      <c r="E11" s="8"/>
      <c r="F11" s="5"/>
      <c r="G11" s="8"/>
      <c r="H11" s="5">
        <f t="shared" si="1"/>
        <v>0</v>
      </c>
      <c r="I11" s="5"/>
      <c r="J11" s="5">
        <f>(2500) + (400 * (J9 + J10))</f>
        <v>34500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/>
      <c r="B12" s="9"/>
      <c r="C12" s="10"/>
      <c r="D12" s="9"/>
      <c r="E12" s="9"/>
      <c r="F12" s="10"/>
      <c r="G12" s="9"/>
      <c r="H12" s="5">
        <f t="shared" si="1"/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2" t="s">
        <v>28</v>
      </c>
      <c r="B13" s="17" t="s">
        <v>29</v>
      </c>
      <c r="C13" s="5"/>
      <c r="D13" s="8"/>
      <c r="E13" s="8"/>
      <c r="F13" s="41">
        <v>-1000.0</v>
      </c>
      <c r="G13" s="36">
        <v>1000.0</v>
      </c>
      <c r="H13" s="5">
        <f t="shared" si="1"/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5"/>
      <c r="B14" s="17" t="s">
        <v>30</v>
      </c>
      <c r="C14" s="5"/>
      <c r="D14" s="36">
        <v>1000000.0</v>
      </c>
      <c r="E14" s="5"/>
      <c r="F14" s="36">
        <v>-1001000.0</v>
      </c>
      <c r="G14" s="36">
        <v>1000.0</v>
      </c>
      <c r="H14" s="5">
        <f t="shared" si="1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5"/>
      <c r="B15" s="28" t="s">
        <v>32</v>
      </c>
      <c r="C15" s="10"/>
      <c r="D15" s="9"/>
      <c r="E15" s="10"/>
      <c r="F15" s="42">
        <v>-1000.0</v>
      </c>
      <c r="G15" s="36">
        <v>1000.0</v>
      </c>
      <c r="H15" s="5">
        <f t="shared" si="1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/>
      <c r="B16" s="7" t="s">
        <v>33</v>
      </c>
      <c r="C16" s="5"/>
      <c r="D16" s="8"/>
      <c r="E16" s="36">
        <v>-1000.0</v>
      </c>
      <c r="F16" s="16"/>
      <c r="G16" s="36">
        <v>1000.0</v>
      </c>
      <c r="H16" s="5">
        <f t="shared" si="1"/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/>
      <c r="B17" s="8" t="s">
        <v>35</v>
      </c>
      <c r="C17" s="5"/>
      <c r="D17" s="8"/>
      <c r="E17" s="5"/>
      <c r="F17" s="36">
        <v>-1000.0</v>
      </c>
      <c r="G17" s="36">
        <v>1000.0</v>
      </c>
      <c r="H17" s="5">
        <f t="shared" si="1"/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/>
      <c r="B18" s="8" t="s">
        <v>36</v>
      </c>
      <c r="C18" s="5"/>
      <c r="D18" s="8"/>
      <c r="E18" s="5"/>
      <c r="F18" s="36">
        <v>-1000.0</v>
      </c>
      <c r="G18" s="36">
        <v>1000.0</v>
      </c>
      <c r="H18" s="5">
        <f t="shared" si="1"/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/>
      <c r="B19" s="9" t="s">
        <v>37</v>
      </c>
      <c r="C19" s="10"/>
      <c r="D19" s="9"/>
      <c r="E19" s="10"/>
      <c r="F19" s="39">
        <v>-1000.0</v>
      </c>
      <c r="G19" s="36">
        <v>1000.0</v>
      </c>
      <c r="H19" s="5">
        <f t="shared" si="1"/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/>
      <c r="B20" s="9"/>
      <c r="C20" s="10"/>
      <c r="D20" s="9"/>
      <c r="E20" s="10"/>
      <c r="F20" s="10"/>
      <c r="G20" s="10"/>
      <c r="H20" s="5">
        <f t="shared" si="1"/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5" t="s">
        <v>38</v>
      </c>
      <c r="B21" s="8" t="s">
        <v>39</v>
      </c>
      <c r="C21" s="5">
        <f>((100000*(1+J3) + (25000+3500)*J4 +(25000+25000)*J5)*-1) -1000</f>
        <v>-836000</v>
      </c>
      <c r="D21" s="8"/>
      <c r="E21" s="5"/>
      <c r="F21" s="16"/>
      <c r="G21" s="5">
        <f>C21*-1</f>
        <v>836000</v>
      </c>
      <c r="H21" s="5">
        <f t="shared" si="1"/>
        <v>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8" t="s">
        <v>41</v>
      </c>
      <c r="C22" s="36">
        <v>-5001000.0</v>
      </c>
      <c r="D22" s="36">
        <v>5000000.0</v>
      </c>
      <c r="E22" s="5"/>
      <c r="F22" s="16"/>
      <c r="G22" s="36">
        <v>1000.0</v>
      </c>
      <c r="H22" s="5">
        <f t="shared" si="1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7" t="s">
        <v>42</v>
      </c>
      <c r="C23" s="5"/>
      <c r="D23" s="8"/>
      <c r="E23" s="36">
        <v>-1000.0</v>
      </c>
      <c r="F23" s="16"/>
      <c r="G23" s="36">
        <v>1000.0</v>
      </c>
      <c r="H23" s="5">
        <f t="shared" si="1"/>
        <v>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 t="s">
        <v>35</v>
      </c>
      <c r="C24" s="36">
        <v>-1000.0</v>
      </c>
      <c r="D24" s="5"/>
      <c r="E24" s="5"/>
      <c r="F24" s="16"/>
      <c r="G24" s="36">
        <v>1000.0</v>
      </c>
      <c r="H24" s="5">
        <f t="shared" si="1"/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8"/>
      <c r="B25" s="8" t="s">
        <v>36</v>
      </c>
      <c r="C25" s="36">
        <v>-1000.0</v>
      </c>
      <c r="D25" s="8"/>
      <c r="E25" s="5"/>
      <c r="F25" s="16"/>
      <c r="G25" s="36">
        <v>1000.0</v>
      </c>
      <c r="H25" s="5">
        <f t="shared" si="1"/>
        <v>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/>
      <c r="B26" s="9" t="s">
        <v>37</v>
      </c>
      <c r="C26" s="39">
        <v>-1000.0</v>
      </c>
      <c r="D26" s="9"/>
      <c r="E26" s="10"/>
      <c r="F26" s="13"/>
      <c r="G26" s="39">
        <v>1000.0</v>
      </c>
      <c r="H26" s="5">
        <f t="shared" si="1"/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0"/>
      <c r="B27" s="10"/>
      <c r="C27" s="10"/>
      <c r="D27" s="10"/>
      <c r="E27" s="10"/>
      <c r="F27" s="10"/>
      <c r="G27" s="10"/>
      <c r="H27" s="5">
        <f t="shared" si="1"/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2" t="s">
        <v>44</v>
      </c>
      <c r="B28" s="8" t="s">
        <v>45</v>
      </c>
      <c r="C28" s="36">
        <v>-1000.0</v>
      </c>
      <c r="D28" s="8"/>
      <c r="E28" s="8"/>
      <c r="F28" s="16"/>
      <c r="G28" s="36">
        <v>1000.0</v>
      </c>
      <c r="H28" s="5">
        <f t="shared" si="1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/>
      <c r="B29" s="9" t="s">
        <v>46</v>
      </c>
      <c r="C29" s="39">
        <f>-1000 - J11</f>
        <v>-35500</v>
      </c>
      <c r="D29" s="9">
        <f>J11</f>
        <v>34500</v>
      </c>
      <c r="E29" s="9"/>
      <c r="F29" s="13"/>
      <c r="G29" s="39">
        <v>1000.0</v>
      </c>
      <c r="H29" s="5">
        <f t="shared" si="1"/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0"/>
      <c r="B30" s="9"/>
      <c r="C30" s="10"/>
      <c r="D30" s="9"/>
      <c r="E30" s="9"/>
      <c r="F30" s="10"/>
      <c r="G30" s="9"/>
      <c r="H30" s="5">
        <f t="shared" si="1"/>
        <v>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5" t="s">
        <v>47</v>
      </c>
      <c r="B31" s="17" t="s">
        <v>48</v>
      </c>
      <c r="C31" s="36">
        <v>-1000.0</v>
      </c>
      <c r="D31" s="8"/>
      <c r="E31" s="8"/>
      <c r="F31" s="43"/>
      <c r="G31" s="36">
        <v>1000.0</v>
      </c>
      <c r="H31" s="5">
        <f t="shared" si="1"/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6" t="s">
        <v>49</v>
      </c>
      <c r="C32" s="36">
        <v>-1001000.0</v>
      </c>
      <c r="D32" s="36">
        <v>1000000.0</v>
      </c>
      <c r="E32" s="5"/>
      <c r="F32" s="26"/>
      <c r="G32" s="36">
        <v>1000.0</v>
      </c>
      <c r="H32" s="5">
        <f t="shared" si="1"/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/>
      <c r="B33" s="20" t="s">
        <v>50</v>
      </c>
      <c r="C33" s="39">
        <v>-1000.0</v>
      </c>
      <c r="D33" s="10"/>
      <c r="E33" s="10"/>
      <c r="F33" s="21"/>
      <c r="G33" s="39">
        <v>1000.0</v>
      </c>
      <c r="H33" s="5">
        <f t="shared" si="1"/>
        <v>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1">
    <mergeCell ref="F31:F33"/>
  </mergeCells>
  <hyperlinks>
    <hyperlink r:id="rId1" location="minimum-balance-requirement-for-boxes" ref="J8"/>
  </hyperlinks>
  <drawing r:id="rId2"/>
</worksheet>
</file>